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2120" windowHeight="7515" tabRatio="872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Toc105952697" localSheetId="1">'2'!#REF!</definedName>
    <definedName name="_Toc105952698" localSheetId="1">'2'!#REF!</definedName>
    <definedName name="_xlnm.Print_Area" localSheetId="0">'1'!$A$1:$H$60</definedName>
    <definedName name="_xlnm.Print_Area" localSheetId="1">'2'!$A$1:$E$29</definedName>
    <definedName name="_xlnm.Print_Area" localSheetId="2">'3'!$A$1:$I$99</definedName>
    <definedName name="_xlnm.Print_Area" localSheetId="3">'4'!$B$1:$L$153</definedName>
    <definedName name="_xlnm.Print_Area" localSheetId="4">'5'!$A$1:$E$15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<sst xmlns="http://schemas.openxmlformats.org/spreadsheetml/2006/main" count="1281" uniqueCount="288">
  <si>
    <t>БЕЗВОЗМЕЗДНЫЕ ПОСТУПЛЕНИЯ</t>
  </si>
  <si>
    <t>01</t>
  </si>
  <si>
    <t>04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</si>
  <si>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</si>
  <si>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</si>
  <si>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</si>
  <si>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</si>
  <si>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</si>
  <si>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</si>
  <si>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</si>
  <si>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</si>
  <si>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</si>
  <si>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</si>
  <si>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</si>
  <si>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</si>
  <si>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</si>
  <si>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</si>
  <si>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</si>
  <si>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</si>
  <si>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</si>
  <si>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</si>
  <si>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</si>
  <si>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</si>
  <si>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</si>
  <si>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</si>
  <si>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</si>
  <si>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</si>
  <si>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</si>
  <si>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</si>
  <si>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</si>
  <si>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</si>
  <si>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</si>
  <si>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</si>
  <si>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</si>
  <si>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</si>
  <si>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</si>
  <si>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</si>
  <si>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</si>
  <si>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</si>
  <si>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</si>
  <si>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</si>
  <si>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</si>
  <si>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</si>
  <si>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</si>
  <si>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</si>
  <si>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</si>
  <si>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</si>
  <si>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</si>
  <si>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</si>
  <si>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</si>
  <si>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</si>
  <si>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</si>
  <si>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</si>
  <si>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</si>
  <si>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</si>
  <si>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</si>
  <si>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</si>
  <si>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</si>
  <si>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</si>
  <si>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</si>
  <si>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</si>
  <si>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</si>
  <si>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</si>
  <si>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</si>
  <si>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</si>
  <si>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</si>
  <si>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</si>
  <si>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</si>
  <si>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</si>
  <si>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</si>
  <si>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</si>
  <si>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</si>
  <si>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</si>
  <si>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</si>
  <si>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</si>
  <si>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</si>
  <si>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</si>
  <si>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</si>
  <si>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Администрация Теньгинского сельского поселения</t>
  </si>
  <si>
    <t>код</t>
  </si>
  <si>
    <t>0400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</si>
  <si>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</si>
  <si>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</si>
  <si>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</si>
  <si>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</si>
  <si>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</si>
  <si>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</si>
  <si>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</si>
  <si>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</si>
  <si>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</si>
  <si>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</si>
  <si>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</si>
  <si>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</si>
  <si>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</si>
  <si>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</si>
  <si>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</si>
  <si>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</si>
  <si>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</si>
  <si>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</si>
  <si>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</si>
  <si>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</si>
  <si>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</si>
  <si>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</si>
  <si>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</si>
  <si>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</si>
  <si>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</si>
  <si>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</si>
  <si>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</si>
  <si>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</si>
  <si>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</si>
  <si>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0130300000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</si>
  <si>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</si>
  <si>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</si>
  <si>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</si>
  <si>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</si>
  <si>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</si>
  <si>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</si>
  <si>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</si>
  <si>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</si>
  <si>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</si>
  <si>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</si>
  <si>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</si>
  <si>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</si>
  <si>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</si>
  <si>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</si>
  <si>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</si>
  <si>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</si>
  <si>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</si>
  <si>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</si>
  <si>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</si>
  <si>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</si>
  <si>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</si>
  <si>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</si>
  <si>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</si>
  <si>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</si>
  <si>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</si>
  <si>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</si>
  <si>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</si>
  <si>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</si>
  <si>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</si>
  <si>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</si>
  <si>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</si>
  <si>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</si>
  <si>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</si>
  <si>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</si>
  <si>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</si>
  <si>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</si>
  <si>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</si>
  <si>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</si>
  <si>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</si>
  <si>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</si>
  <si>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</si>
  <si>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</si>
  <si>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</si>
  <si>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</si>
  <si>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</si>
  <si>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0130300002</t>
  </si>
  <si>
    <t>0412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</si>
  <si>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</si>
  <si>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</si>
  <si>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</si>
  <si>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</si>
  <si>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</si>
  <si>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</si>
  <si>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</si>
  <si>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</si>
  <si>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</si>
  <si>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</si>
  <si>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</si>
  <si>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</si>
  <si>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</si>
  <si>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</si>
  <si>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</si>
  <si>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2 02 15001 10 0000 150</t>
  </si>
  <si>
    <t>2 02 35118 10 0000 150</t>
  </si>
  <si>
    <t>2 02 45160 10 0000 150</t>
  </si>
  <si>
    <t>2 02 35118 00 0000 150</t>
  </si>
  <si>
    <t>2 02 15001 00 0000 150</t>
  </si>
  <si>
    <t>2 02 10000 00 0000 150</t>
  </si>
  <si>
    <t>Государственная пошлина за совершение нотариальных действий</t>
  </si>
  <si>
    <t>2 02 45160 00 0000 150</t>
  </si>
  <si>
    <t>(тыс. руб)</t>
  </si>
  <si>
    <t>010А1S8500</t>
  </si>
  <si>
    <t>01303S8500</t>
  </si>
  <si>
    <t>01302S8500</t>
  </si>
  <si>
    <t>01301S8500</t>
  </si>
  <si>
    <t>010A1S8500</t>
  </si>
  <si>
    <t>1,00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</si>
  <si>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</si>
  <si>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</si>
  <si>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</si>
  <si>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</si>
  <si>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</si>
  <si>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</si>
  <si>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безопасноть и правоохранительная деятельность</t>
  </si>
  <si>
    <t>09</t>
  </si>
  <si>
    <t>10</t>
  </si>
  <si>
    <t xml:space="preserve">Прочая закупка товаров, работ и услуг для обеспечения государственных(муниципальных) нужд  </t>
  </si>
  <si>
    <t>Повышение уровня национальной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</si>
  <si>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Утверждено</t>
  </si>
  <si>
    <t>Исполнено</t>
  </si>
  <si>
    <t>% исполнения</t>
  </si>
  <si>
    <t>2 02 40014 00 0000 150</t>
  </si>
  <si>
    <t>2 02 40010 00 0000 150</t>
  </si>
  <si>
    <t>Доходы от использования имущества, находящегося в государственной и муниципальной собственности</t>
  </si>
  <si>
    <t>НАЛОГОВЫЕ ДОХОДЫ</t>
  </si>
  <si>
    <t>уточненный план</t>
  </si>
  <si>
    <t>кассовое исполнение</t>
  </si>
  <si>
    <t>Проведение выборов и референдумов</t>
  </si>
  <si>
    <t>0107</t>
  </si>
  <si>
    <t>Уточненный план</t>
  </si>
  <si>
    <t>010А100000</t>
  </si>
  <si>
    <t>Резервные фонды местной администрации</t>
  </si>
  <si>
    <t>990000Ш500</t>
  </si>
  <si>
    <t>Кассовое исполнение</t>
  </si>
  <si>
    <t>Непрограммные направления деятельности</t>
  </si>
  <si>
    <t>Прочая закупка товаров, работ и услуг для обеспечения государственных (муниципальных) нужд</t>
  </si>
  <si>
    <t>Утвержденная сумма</t>
  </si>
  <si>
    <t xml:space="preserve">Наименование показателя </t>
  </si>
  <si>
    <t xml:space="preserve">Код бюджетной классификации </t>
  </si>
  <si>
    <t>тыс. руб</t>
  </si>
  <si>
    <t>Дефицит бюджета (с учетом величины снижения остатков средств на счетах по учету средств бюджета)</t>
  </si>
  <si>
    <t>Изменение остатков средств</t>
  </si>
  <si>
    <t>Изменение остатков стредств на счетах по учету средств бюджета</t>
  </si>
  <si>
    <t>Увеличение остатков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</si>
  <si>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</si>
  <si>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</si>
  <si>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</si>
  <si>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</si>
  <si>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</si>
  <si>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Увеньшение прочих остатков денежных средств бюджетов</t>
  </si>
  <si>
    <t>Уменьшение прочих остатков денежных средств бюджетов поселений</t>
  </si>
  <si>
    <t>00090000000000000000</t>
  </si>
  <si>
    <t>00001000000000000000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</si>
  <si>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</si>
  <si>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</si>
  <si>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</si>
  <si>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</si>
  <si>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</si>
  <si>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</si>
  <si>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</si>
  <si>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</si>
  <si>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</si>
  <si>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Невыясненные поступления, зачисляемые в бюджет сельских поселений</t>
  </si>
  <si>
    <t>ПРИЛОЖЕНИЕ 1
к Решению "Об утверждении отчета об
исполнении бюджета муниципального
образования Теньгинское сельское
поселение за 2021 год</t>
  </si>
  <si>
    <t>Исполнение доходов бюджета муниципального образования "Теньгинское сельское поселение" по коду бюджетной
классификации доходов бюджетов Российской Федерации за 2021 год</t>
  </si>
  <si>
    <t>Доходы от продажи земельных участков, находящихся в собственности сельских поселений (за исключением муниципальных бюджетных и автономных учреждений)</t>
  </si>
  <si>
    <t>Прочие субсидии бюджетам сельских поселений</t>
  </si>
  <si>
    <t>2 12 29999 10 0000 150</t>
  </si>
  <si>
    <t>2 12 29999 00 0000 150</t>
  </si>
  <si>
    <t>2 02 49999 10 0000 150</t>
  </si>
  <si>
    <t>Прочие межбюджетные трансфеты, передаваемые бюджетам сельских поселений</t>
  </si>
  <si>
    <t>2 02 49999 00 0000 150</t>
  </si>
  <si>
    <t>Прочие межбюджетные трансфеты, передаваемые бюджетам</t>
  </si>
  <si>
    <t>Возврат прочих субсидий, субвенций и иных межбюджетных трансфетов, имеющих целевое назначение, прошлых лет из бюджетов сельских поселений</t>
  </si>
  <si>
    <t>2 19 60010 10 0000 150</t>
  </si>
  <si>
    <t>906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</si>
  <si>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</si>
  <si>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Земельный налог по обязательствам, возникшим до 1 января 2006 года</t>
  </si>
  <si>
    <t>ПРИЛОЖЕНИЕ 2
к решению "Об утверждении отчета об
исполнении бюджета муниципального
образования "Теньгинское сельское поселение"
за 2021 год</t>
  </si>
  <si>
    <t>Исполнение
бюджетных ассигнований по разделам и подразделам классификации расходов бюджета
муниципального образования "Теньгинское сельское поселение" за 2021 год</t>
  </si>
  <si>
    <t>Дорожный фонд</t>
  </si>
  <si>
    <t>0409</t>
  </si>
  <si>
    <t>1101</t>
  </si>
  <si>
    <t>ПРИЛОЖЕНИЕ 3
к решению "Об утверждении отчета об
исполнении бюджета муниципального
образования "Теньгинское сельское поселение"
за 2021 год</t>
  </si>
  <si>
    <t>Исполнение по целевым статьям (государственным программам и непрограммным направлениям деятельности),
группам видов расходов классификации расходов бюджета муниципального образования "Теньгинское сельское поселение" за 2021 год"</t>
  </si>
  <si>
    <t>ПРИЛОЖЕНИЕ 4
к решению "Об утверждении отчета об
исполнении бюджета муниципального
образования "Теньгинское сельское поселение"
за 2021 год</t>
  </si>
  <si>
    <t>ПРИЛОЖЕНИЕ 5
к решению "Об утверждении отчета об
исполнении бюджета муниципального
образования "Теньгинское сельское поселение"
за 2021 год</t>
  </si>
  <si>
    <t>ИСПОЛНЕНИЕ
источников финансирования дефицита бюджета муниципального образования Теньгинское сельское поселение по кодам
классификации источников финаснирования дефицитов бюджетов за 2021 год</t>
  </si>
  <si>
    <t>Исполнение ведомственной структуры расходов бюджета муниципального образования "Теньгинское сельское поселение"за 2021 год</t>
  </si>
  <si>
    <t>010А1S9600</t>
  </si>
  <si>
    <t>0110300000</t>
  </si>
  <si>
    <t>Приобретение энергетических ресурсов</t>
  </si>
  <si>
    <t>247</t>
  </si>
  <si>
    <t>99Г0916000</t>
  </si>
  <si>
    <t>880</t>
  </si>
  <si>
    <t>Выборы и референдумы</t>
  </si>
  <si>
    <t>01302300000</t>
  </si>
  <si>
    <t>01201200Д0</t>
  </si>
  <si>
    <t>Обеспечение пожарной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</si>
  <si>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0120200000</t>
  </si>
  <si>
    <t>Обеспечение гражданской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</si>
  <si>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Иные выплаты за исключением фонда оплаты труда</t>
  </si>
  <si>
    <t>123</t>
  </si>
  <si>
    <t>Специальные расходы</t>
  </si>
  <si>
    <t>Иные выплаты, за исключением фонда оплаты труда</t>
  </si>
  <si>
    <t>00</t>
  </si>
  <si>
    <t>Дорожный фонд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</si>
</sst>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43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2" borderId="10" xfId="55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0" fontId="23" fillId="33" borderId="10" xfId="55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49" fontId="4" fillId="33" borderId="10" xfId="54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81" fontId="4" fillId="3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49" fontId="3" fillId="32" borderId="10" xfId="54" applyNumberFormat="1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81" fontId="3" fillId="32" borderId="10" xfId="44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81" fontId="4" fillId="32" borderId="10" xfId="44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23" fillId="32" borderId="10" xfId="55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16" fontId="4" fillId="32" borderId="10" xfId="0" applyNumberFormat="1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5" fillId="32" borderId="10" xfId="55" applyFont="1" applyFill="1" applyBorder="1" applyAlignment="1">
      <alignment wrapText="1"/>
      <protection/>
    </xf>
    <xf numFmtId="49" fontId="3" fillId="32" borderId="10" xfId="44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54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3" fillId="32" borderId="11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32" borderId="12" xfId="55" applyFont="1" applyFill="1" applyBorder="1" applyAlignment="1">
      <alignment horizontal="left" wrapText="1"/>
      <protection/>
    </xf>
    <xf numFmtId="0" fontId="23" fillId="32" borderId="10" xfId="55" applyFont="1" applyFill="1" applyBorder="1" applyAlignment="1">
      <alignment wrapText="1"/>
      <protection/>
    </xf>
    <xf numFmtId="2" fontId="4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4" applyNumberFormat="1" applyFont="1" applyFill="1" applyBorder="1" applyAlignment="1">
      <alignment horizontal="center"/>
    </xf>
    <xf numFmtId="2" fontId="3" fillId="32" borderId="10" xfId="44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49" fontId="4" fillId="32" borderId="10" xfId="54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2" fontId="3" fillId="32" borderId="10" xfId="44" applyNumberFormat="1" applyFont="1" applyFill="1" applyBorder="1" applyAlignment="1">
      <alignment horizontal="center" wrapText="1"/>
    </xf>
    <xf numFmtId="2" fontId="4" fillId="32" borderId="10" xfId="44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3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81" fontId="4" fillId="32" borderId="10" xfId="0" applyNumberFormat="1" applyFont="1" applyFill="1" applyBorder="1" applyAlignment="1">
      <alignment horizontal="left" vertical="center" wrapText="1"/>
    </xf>
    <xf numFmtId="209" fontId="3" fillId="32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wrapText="1"/>
    </xf>
    <xf numFmtId="0" fontId="3" fillId="32" borderId="10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32" borderId="14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15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Normal="90" zoomScaleSheetLayoutView="100" zoomScalePageLayoutView="0" workbookViewId="0" topLeftCell="A57">
      <selection activeCell="E25" sqref="E25"/>
    </sheetView>
  </sheetViews>
  <sheetFormatPr defaultColWidth="9.00390625" defaultRowHeight="12.75"/>
  <cols>
    <col min="1" max="1" width="10.00390625" style="0" customWidth="1"/>
    <col min="2" max="2" width="24.875" style="4" customWidth="1"/>
    <col min="3" max="3" width="53.625" style="9" customWidth="1"/>
    <col min="4" max="4" width="13.25390625" style="4" customWidth="1"/>
    <col min="5" max="5" width="15.25390625" style="4" customWidth="1"/>
    <col min="6" max="7" width="13.375" style="0" hidden="1" customWidth="1"/>
    <col min="8" max="8" width="18.125" style="0" customWidth="1"/>
  </cols>
  <sheetData>
    <row r="1" spans="1:8" s="2" customFormat="1" ht="23.25" customHeight="1">
      <c r="A1" s="26"/>
      <c r="B1" s="27"/>
      <c r="C1" s="67"/>
      <c r="D1" s="154"/>
      <c r="E1" s="201"/>
      <c r="F1" s="202"/>
      <c r="G1" s="202"/>
      <c r="H1" s="167"/>
    </row>
    <row r="2" spans="1:8" s="2" customFormat="1" ht="101.25" customHeight="1">
      <c r="A2" s="26"/>
      <c r="B2" s="27"/>
      <c r="C2" s="67"/>
      <c r="D2" s="154"/>
      <c r="E2" s="206" t="s">
        <v>244</v>
      </c>
      <c r="F2" s="206"/>
      <c r="G2" s="206"/>
      <c r="H2" s="206"/>
    </row>
    <row r="3" spans="1:8" s="15" customFormat="1" ht="37.5" customHeight="1">
      <c r="A3" s="203" t="s">
        <v>245</v>
      </c>
      <c r="B3" s="204"/>
      <c r="C3" s="204"/>
      <c r="D3" s="204"/>
      <c r="E3" s="204"/>
      <c r="F3" s="205"/>
      <c r="G3" s="205"/>
      <c r="H3" s="205"/>
    </row>
    <row r="4" spans="1:8" s="15" customFormat="1" ht="13.5" customHeight="1">
      <c r="A4" s="155"/>
      <c r="B4" s="152"/>
      <c r="C4" s="152"/>
      <c r="D4" s="152"/>
      <c r="E4" s="152"/>
      <c r="F4" s="153"/>
      <c r="G4" s="153"/>
      <c r="H4" s="164" t="s">
        <v>181</v>
      </c>
    </row>
    <row r="5" spans="1:8" s="15" customFormat="1" ht="78.75">
      <c r="A5" s="25" t="s">
        <v>15</v>
      </c>
      <c r="B5" s="25" t="s">
        <v>16</v>
      </c>
      <c r="C5" s="25" t="s">
        <v>14</v>
      </c>
      <c r="D5" s="25" t="s">
        <v>199</v>
      </c>
      <c r="E5" s="25" t="s">
        <v>200</v>
      </c>
      <c r="F5" s="130"/>
      <c r="G5" s="130"/>
      <c r="H5" s="25" t="s">
        <v>201</v>
      </c>
    </row>
    <row r="6" spans="1:8" s="3" customFormat="1" ht="15.75">
      <c r="A6" s="13">
        <v>1</v>
      </c>
      <c r="B6" s="13">
        <v>2</v>
      </c>
      <c r="C6" s="13">
        <v>3</v>
      </c>
      <c r="D6" s="13"/>
      <c r="E6" s="13">
        <v>4</v>
      </c>
      <c r="F6" s="131"/>
      <c r="G6" s="131"/>
      <c r="H6" s="13">
        <v>5</v>
      </c>
    </row>
    <row r="7" spans="1:8" s="15" customFormat="1" ht="18.75">
      <c r="A7" s="99" t="s">
        <v>61</v>
      </c>
      <c r="B7" s="100">
        <v>85000000000000000</v>
      </c>
      <c r="C7" s="101" t="s">
        <v>90</v>
      </c>
      <c r="D7" s="162">
        <f>D8+D36</f>
        <v>8740.839</v>
      </c>
      <c r="E7" s="102">
        <f>E8+E36</f>
        <v>8909.597</v>
      </c>
      <c r="F7" s="130"/>
      <c r="G7" s="130"/>
      <c r="H7" s="102">
        <f>E7/D7*100</f>
        <v>101.93068422836755</v>
      </c>
    </row>
    <row r="8" spans="1:8" s="15" customFormat="1" ht="18.75">
      <c r="A8" s="99" t="s">
        <v>61</v>
      </c>
      <c r="B8" s="100">
        <v>10000000000000000</v>
      </c>
      <c r="C8" s="101" t="s">
        <v>17</v>
      </c>
      <c r="D8" s="162">
        <f>D9+D26+D31</f>
        <v>1562.868</v>
      </c>
      <c r="E8" s="102">
        <f>E9+E26+E31+E34+E35+E33</f>
        <v>1731.626</v>
      </c>
      <c r="F8" s="130"/>
      <c r="G8" s="130"/>
      <c r="H8" s="102">
        <f>E8/D8*100</f>
        <v>110.79796886237354</v>
      </c>
    </row>
    <row r="9" spans="1:8" s="15" customFormat="1" ht="18.75">
      <c r="A9" s="99" t="s">
        <v>61</v>
      </c>
      <c r="B9" s="100">
        <v>10100000000000000</v>
      </c>
      <c r="C9" s="101" t="s">
        <v>205</v>
      </c>
      <c r="D9" s="162">
        <f>D10+D13+D16</f>
        <v>1524.8</v>
      </c>
      <c r="E9" s="102">
        <f>E10+E13+E16+E24</f>
        <v>1643.55</v>
      </c>
      <c r="F9" s="130"/>
      <c r="G9" s="130"/>
      <c r="H9" s="102">
        <f>E9/D9*100</f>
        <v>107.78790661070303</v>
      </c>
    </row>
    <row r="10" spans="1:8" s="15" customFormat="1" ht="18.75">
      <c r="A10" s="30" t="s">
        <v>61</v>
      </c>
      <c r="B10" s="34">
        <v>10102000010000100</v>
      </c>
      <c r="C10" s="32" t="s">
        <v>18</v>
      </c>
      <c r="D10" s="163">
        <f>D11</f>
        <v>181</v>
      </c>
      <c r="E10" s="31">
        <f>E11</f>
        <v>230.041</v>
      </c>
      <c r="F10" s="130"/>
      <c r="G10" s="130"/>
      <c r="H10" s="31">
        <f>SUM(H11:H12)</f>
        <v>127.09447513812155</v>
      </c>
    </row>
    <row r="11" spans="1:8" s="15" customFormat="1" ht="99" customHeight="1">
      <c r="A11" s="30" t="s">
        <v>62</v>
      </c>
      <c r="B11" s="35">
        <v>10102010010000100</v>
      </c>
      <c r="C11" s="33" t="s">
        <v>91</v>
      </c>
      <c r="D11" s="31">
        <v>181</v>
      </c>
      <c r="E11" s="31">
        <v>230.041</v>
      </c>
      <c r="F11" s="130"/>
      <c r="G11" s="130"/>
      <c r="H11" s="31">
        <f>E11/D11*100</f>
        <v>127.09447513812155</v>
      </c>
    </row>
    <row r="12" spans="1:8" s="15" customFormat="1" ht="148.5" customHeight="1" hidden="1">
      <c r="A12" s="30" t="s">
        <v>62</v>
      </c>
      <c r="B12" s="35">
        <v>10102020010000100</v>
      </c>
      <c r="C12" s="33" t="s">
        <v>92</v>
      </c>
      <c r="D12" s="31"/>
      <c r="E12" s="31"/>
      <c r="F12" s="130"/>
      <c r="G12" s="130"/>
      <c r="H12" s="31"/>
    </row>
    <row r="13" spans="1:8" s="15" customFormat="1" ht="22.5" customHeight="1">
      <c r="A13" s="103" t="s">
        <v>61</v>
      </c>
      <c r="B13" s="100">
        <v>10500000000000000</v>
      </c>
      <c r="C13" s="101" t="s">
        <v>93</v>
      </c>
      <c r="D13" s="162">
        <f>D14</f>
        <v>79.8</v>
      </c>
      <c r="E13" s="102">
        <f>E14</f>
        <v>110.883</v>
      </c>
      <c r="F13" s="130"/>
      <c r="G13" s="130"/>
      <c r="H13" s="102">
        <f>H14</f>
        <v>138.95112781954887</v>
      </c>
    </row>
    <row r="14" spans="1:8" s="15" customFormat="1" ht="31.5" customHeight="1">
      <c r="A14" s="30" t="s">
        <v>61</v>
      </c>
      <c r="B14" s="34">
        <v>10503000010000100</v>
      </c>
      <c r="C14" s="32" t="s">
        <v>19</v>
      </c>
      <c r="D14" s="163">
        <f>D15</f>
        <v>79.8</v>
      </c>
      <c r="E14" s="31">
        <f>E15</f>
        <v>110.883</v>
      </c>
      <c r="F14" s="130"/>
      <c r="G14" s="130"/>
      <c r="H14" s="31">
        <f>H15</f>
        <v>138.95112781954887</v>
      </c>
    </row>
    <row r="15" spans="1:8" s="15" customFormat="1" ht="20.25" customHeight="1">
      <c r="A15" s="30" t="s">
        <v>62</v>
      </c>
      <c r="B15" s="35">
        <v>10503010010000100</v>
      </c>
      <c r="C15" s="33" t="s">
        <v>19</v>
      </c>
      <c r="D15" s="31">
        <v>79.8</v>
      </c>
      <c r="E15" s="31">
        <v>110.883</v>
      </c>
      <c r="F15" s="130"/>
      <c r="G15" s="130"/>
      <c r="H15" s="31">
        <f>E15/D15*100</f>
        <v>138.95112781954887</v>
      </c>
    </row>
    <row r="16" spans="1:8" s="15" customFormat="1" ht="24.75" customHeight="1">
      <c r="A16" s="103" t="s">
        <v>61</v>
      </c>
      <c r="B16" s="100">
        <v>10600000000000000</v>
      </c>
      <c r="C16" s="101" t="s">
        <v>82</v>
      </c>
      <c r="D16" s="162">
        <f>D17+D19</f>
        <v>1264</v>
      </c>
      <c r="E16" s="102">
        <f>E17+E19</f>
        <v>1314.366</v>
      </c>
      <c r="F16" s="130"/>
      <c r="G16" s="130"/>
      <c r="H16" s="102">
        <f>E16/D16*100</f>
        <v>103.98465189873419</v>
      </c>
    </row>
    <row r="17" spans="1:8" s="16" customFormat="1" ht="23.25" customHeight="1">
      <c r="A17" s="103" t="s">
        <v>61</v>
      </c>
      <c r="B17" s="100">
        <v>10601000000000100</v>
      </c>
      <c r="C17" s="101" t="s">
        <v>83</v>
      </c>
      <c r="D17" s="162">
        <f>D18</f>
        <v>240</v>
      </c>
      <c r="E17" s="104">
        <f>E18</f>
        <v>265.98</v>
      </c>
      <c r="F17" s="132"/>
      <c r="G17" s="132"/>
      <c r="H17" s="104">
        <f>H18</f>
        <v>110.82500000000002</v>
      </c>
    </row>
    <row r="18" spans="1:8" s="15" customFormat="1" ht="50.25" customHeight="1">
      <c r="A18" s="30" t="s">
        <v>62</v>
      </c>
      <c r="B18" s="35">
        <v>10601030100000100</v>
      </c>
      <c r="C18" s="33" t="s">
        <v>84</v>
      </c>
      <c r="D18" s="31">
        <v>240</v>
      </c>
      <c r="E18" s="31">
        <v>265.98</v>
      </c>
      <c r="F18" s="130"/>
      <c r="G18" s="130"/>
      <c r="H18" s="31">
        <f>E18/D18*100</f>
        <v>110.82500000000002</v>
      </c>
    </row>
    <row r="19" spans="1:8" s="15" customFormat="1" ht="20.25" customHeight="1">
      <c r="A19" s="103" t="s">
        <v>61</v>
      </c>
      <c r="B19" s="100">
        <v>10606000000000100</v>
      </c>
      <c r="C19" s="105" t="s">
        <v>85</v>
      </c>
      <c r="D19" s="102">
        <f>D20+D22</f>
        <v>1024</v>
      </c>
      <c r="E19" s="102">
        <f>E20+E22</f>
        <v>1048.386</v>
      </c>
      <c r="F19" s="130"/>
      <c r="G19" s="130"/>
      <c r="H19" s="102">
        <f>H20+H22</f>
        <v>192.97164149311334</v>
      </c>
    </row>
    <row r="20" spans="1:8" s="15" customFormat="1" ht="22.5" customHeight="1">
      <c r="A20" s="103" t="s">
        <v>61</v>
      </c>
      <c r="B20" s="100">
        <v>10606030000000100</v>
      </c>
      <c r="C20" s="101" t="s">
        <v>86</v>
      </c>
      <c r="D20" s="162">
        <f>D21</f>
        <v>798</v>
      </c>
      <c r="E20" s="104">
        <f>E21</f>
        <v>854.181</v>
      </c>
      <c r="F20" s="130"/>
      <c r="G20" s="130"/>
      <c r="H20" s="104">
        <f>H21</f>
        <v>107.04022556390977</v>
      </c>
    </row>
    <row r="21" spans="1:8" s="15" customFormat="1" ht="47.25">
      <c r="A21" s="30" t="s">
        <v>62</v>
      </c>
      <c r="B21" s="35">
        <v>10606033100000100</v>
      </c>
      <c r="C21" s="33" t="s">
        <v>87</v>
      </c>
      <c r="D21" s="31">
        <v>798</v>
      </c>
      <c r="E21" s="36">
        <v>854.181</v>
      </c>
      <c r="F21" s="130"/>
      <c r="G21" s="130"/>
      <c r="H21" s="36">
        <f>E21/D21*100</f>
        <v>107.04022556390977</v>
      </c>
    </row>
    <row r="22" spans="1:8" s="16" customFormat="1" ht="18.75">
      <c r="A22" s="103" t="s">
        <v>61</v>
      </c>
      <c r="B22" s="100">
        <v>10606040000000100</v>
      </c>
      <c r="C22" s="101" t="s">
        <v>88</v>
      </c>
      <c r="D22" s="162">
        <f>D23</f>
        <v>226</v>
      </c>
      <c r="E22" s="104">
        <f>E23</f>
        <v>194.205</v>
      </c>
      <c r="F22" s="132"/>
      <c r="G22" s="132"/>
      <c r="H22" s="104">
        <f>H23</f>
        <v>85.93141592920355</v>
      </c>
    </row>
    <row r="23" spans="1:8" s="16" customFormat="1" ht="47.25">
      <c r="A23" s="30" t="s">
        <v>62</v>
      </c>
      <c r="B23" s="35">
        <v>10606043100000100</v>
      </c>
      <c r="C23" s="33" t="s">
        <v>89</v>
      </c>
      <c r="D23" s="31">
        <v>226</v>
      </c>
      <c r="E23" s="31">
        <v>194.205</v>
      </c>
      <c r="F23" s="132"/>
      <c r="G23" s="132"/>
      <c r="H23" s="31">
        <f>E23/D23*100</f>
        <v>85.93141592920355</v>
      </c>
    </row>
    <row r="24" spans="1:8" s="16" customFormat="1" ht="31.5">
      <c r="A24" s="103" t="s">
        <v>61</v>
      </c>
      <c r="B24" s="106">
        <v>10904053100000100</v>
      </c>
      <c r="C24" s="105" t="s">
        <v>258</v>
      </c>
      <c r="D24" s="102">
        <v>0</v>
      </c>
      <c r="E24" s="102">
        <v>-11.74</v>
      </c>
      <c r="F24" s="132"/>
      <c r="G24" s="132"/>
      <c r="H24" s="102">
        <v>0</v>
      </c>
    </row>
    <row r="25" spans="1:8" s="16" customFormat="1" ht="31.5">
      <c r="A25" s="30" t="s">
        <v>62</v>
      </c>
      <c r="B25" s="35">
        <v>10904053101000100</v>
      </c>
      <c r="C25" s="33" t="s">
        <v>258</v>
      </c>
      <c r="D25" s="31">
        <v>0</v>
      </c>
      <c r="E25" s="31">
        <v>-11.743</v>
      </c>
      <c r="F25" s="132"/>
      <c r="G25" s="132"/>
      <c r="H25" s="31">
        <v>0</v>
      </c>
    </row>
    <row r="26" spans="1:8" s="16" customFormat="1" ht="18.75">
      <c r="A26" s="103" t="s">
        <v>61</v>
      </c>
      <c r="B26" s="100">
        <v>10800000000000000</v>
      </c>
      <c r="C26" s="101" t="s">
        <v>94</v>
      </c>
      <c r="D26" s="162">
        <f>D30</f>
        <v>5.2</v>
      </c>
      <c r="E26" s="104">
        <f>E30</f>
        <v>4.9</v>
      </c>
      <c r="F26" s="132"/>
      <c r="G26" s="132"/>
      <c r="H26" s="104">
        <f>E26/D26*100</f>
        <v>94.23076923076923</v>
      </c>
    </row>
    <row r="27" spans="1:8" s="16" customFormat="1" ht="63" hidden="1">
      <c r="A27" s="30" t="s">
        <v>61</v>
      </c>
      <c r="B27" s="34">
        <v>10804000010000100</v>
      </c>
      <c r="C27" s="32" t="s">
        <v>95</v>
      </c>
      <c r="D27" s="163"/>
      <c r="E27" s="36">
        <f>E28</f>
        <v>0</v>
      </c>
      <c r="F27" s="132"/>
      <c r="G27" s="132"/>
      <c r="H27" s="36">
        <f>H28</f>
        <v>0</v>
      </c>
    </row>
    <row r="28" spans="1:8" s="15" customFormat="1" ht="94.5" hidden="1">
      <c r="A28" s="30" t="s">
        <v>63</v>
      </c>
      <c r="B28" s="35">
        <v>10804020010000100</v>
      </c>
      <c r="C28" s="33" t="s">
        <v>96</v>
      </c>
      <c r="D28" s="31"/>
      <c r="E28" s="31">
        <v>0</v>
      </c>
      <c r="F28" s="130"/>
      <c r="G28" s="130"/>
      <c r="H28" s="31">
        <v>0</v>
      </c>
    </row>
    <row r="29" spans="1:8" s="16" customFormat="1" ht="99.75" customHeight="1" hidden="1">
      <c r="A29" s="103" t="s">
        <v>61</v>
      </c>
      <c r="B29" s="100" t="s">
        <v>148</v>
      </c>
      <c r="C29" s="101" t="s">
        <v>0</v>
      </c>
      <c r="D29" s="162"/>
      <c r="E29" s="102">
        <f>E36</f>
        <v>7177.971</v>
      </c>
      <c r="F29" s="132"/>
      <c r="G29" s="132"/>
      <c r="H29" s="102">
        <f>H36</f>
        <v>100</v>
      </c>
    </row>
    <row r="30" spans="1:8" s="16" customFormat="1" ht="31.5" customHeight="1">
      <c r="A30" s="30" t="s">
        <v>63</v>
      </c>
      <c r="B30" s="34">
        <v>10804020011000100</v>
      </c>
      <c r="C30" s="32" t="s">
        <v>179</v>
      </c>
      <c r="D30" s="163">
        <v>5.2</v>
      </c>
      <c r="E30" s="31">
        <v>4.9</v>
      </c>
      <c r="F30" s="130"/>
      <c r="G30" s="130"/>
      <c r="H30" s="31">
        <f>E30/D30*100</f>
        <v>94.23076923076923</v>
      </c>
    </row>
    <row r="31" spans="1:8" s="16" customFormat="1" ht="50.25" customHeight="1">
      <c r="A31" s="103" t="s">
        <v>61</v>
      </c>
      <c r="B31" s="100">
        <v>11100000000000000</v>
      </c>
      <c r="C31" s="101" t="s">
        <v>204</v>
      </c>
      <c r="D31" s="162">
        <f>D32</f>
        <v>32.868</v>
      </c>
      <c r="E31" s="102">
        <f>E32</f>
        <v>45.533</v>
      </c>
      <c r="F31" s="132"/>
      <c r="G31" s="132"/>
      <c r="H31" s="102">
        <f>H32</f>
        <v>138.53291955701593</v>
      </c>
    </row>
    <row r="32" spans="1:8" s="16" customFormat="1" ht="99.75" customHeight="1">
      <c r="A32" s="30" t="s">
        <v>63</v>
      </c>
      <c r="B32" s="34">
        <v>11109045100000100</v>
      </c>
      <c r="C32" s="32" t="s">
        <v>158</v>
      </c>
      <c r="D32" s="163">
        <v>32.868</v>
      </c>
      <c r="E32" s="31">
        <v>45.533</v>
      </c>
      <c r="F32" s="130"/>
      <c r="G32" s="130"/>
      <c r="H32" s="31">
        <f>E32/D32*100</f>
        <v>138.53291955701593</v>
      </c>
    </row>
    <row r="33" spans="1:8" s="16" customFormat="1" ht="66" customHeight="1">
      <c r="A33" s="30" t="s">
        <v>63</v>
      </c>
      <c r="B33" s="34">
        <v>11406025100000400</v>
      </c>
      <c r="C33" s="32" t="s">
        <v>246</v>
      </c>
      <c r="D33" s="163">
        <v>0</v>
      </c>
      <c r="E33" s="31">
        <v>38.853</v>
      </c>
      <c r="F33" s="130"/>
      <c r="G33" s="130"/>
      <c r="H33" s="31">
        <v>0</v>
      </c>
    </row>
    <row r="34" spans="1:8" s="16" customFormat="1" ht="39.75" customHeight="1">
      <c r="A34" s="30" t="s">
        <v>63</v>
      </c>
      <c r="B34" s="34">
        <v>11701050100000100</v>
      </c>
      <c r="C34" s="32" t="s">
        <v>243</v>
      </c>
      <c r="D34" s="163">
        <v>0</v>
      </c>
      <c r="E34" s="31">
        <v>-1.23</v>
      </c>
      <c r="F34" s="130"/>
      <c r="G34" s="130"/>
      <c r="H34" s="31">
        <v>0</v>
      </c>
    </row>
    <row r="35" spans="1:8" s="16" customFormat="1" ht="61.5" customHeight="1">
      <c r="A35" s="30" t="s">
        <v>256</v>
      </c>
      <c r="B35" s="34">
        <v>11602020020000100</v>
      </c>
      <c r="C35" s="32" t="s">
        <v>257</v>
      </c>
      <c r="D35" s="163">
        <v>0</v>
      </c>
      <c r="E35" s="31">
        <v>0.02</v>
      </c>
      <c r="F35" s="130"/>
      <c r="G35" s="130"/>
      <c r="H35" s="31">
        <v>0</v>
      </c>
    </row>
    <row r="36" spans="1:8" s="15" customFormat="1" ht="53.25" customHeight="1">
      <c r="A36" s="103" t="s">
        <v>61</v>
      </c>
      <c r="B36" s="100" t="s">
        <v>149</v>
      </c>
      <c r="C36" s="101" t="s">
        <v>97</v>
      </c>
      <c r="D36" s="162">
        <f>D37+D40+D55+D53+D51+D57+D59</f>
        <v>7177.971</v>
      </c>
      <c r="E36" s="104">
        <f>E37+E40+E55+E53+E51+E57+E59</f>
        <v>7177.971</v>
      </c>
      <c r="F36" s="130"/>
      <c r="G36" s="130"/>
      <c r="H36" s="104">
        <f>E36/D36*100</f>
        <v>100</v>
      </c>
    </row>
    <row r="37" spans="1:8" s="15" customFormat="1" ht="32.25" customHeight="1">
      <c r="A37" s="103" t="s">
        <v>61</v>
      </c>
      <c r="B37" s="100" t="s">
        <v>178</v>
      </c>
      <c r="C37" s="101" t="s">
        <v>150</v>
      </c>
      <c r="D37" s="162">
        <f>D38</f>
        <v>2980.34</v>
      </c>
      <c r="E37" s="104">
        <f>E38</f>
        <v>2980.34</v>
      </c>
      <c r="F37" s="130"/>
      <c r="G37" s="130"/>
      <c r="H37" s="104">
        <f>H38</f>
        <v>100</v>
      </c>
    </row>
    <row r="38" spans="1:8" s="15" customFormat="1" ht="29.25" customHeight="1">
      <c r="A38" s="30" t="s">
        <v>61</v>
      </c>
      <c r="B38" s="34" t="s">
        <v>177</v>
      </c>
      <c r="C38" s="32" t="s">
        <v>98</v>
      </c>
      <c r="D38" s="163">
        <f>D39</f>
        <v>2980.34</v>
      </c>
      <c r="E38" s="31">
        <f>E39</f>
        <v>2980.34</v>
      </c>
      <c r="F38" s="130"/>
      <c r="G38" s="130"/>
      <c r="H38" s="31">
        <f>H39</f>
        <v>100</v>
      </c>
    </row>
    <row r="39" spans="1:8" s="16" customFormat="1" ht="41.25" customHeight="1">
      <c r="A39" s="30" t="s">
        <v>63</v>
      </c>
      <c r="B39" s="34" t="s">
        <v>173</v>
      </c>
      <c r="C39" s="32" t="s">
        <v>151</v>
      </c>
      <c r="D39" s="163">
        <v>2980.34</v>
      </c>
      <c r="E39" s="31">
        <v>2980.34</v>
      </c>
      <c r="F39" s="132"/>
      <c r="G39" s="132"/>
      <c r="H39" s="31">
        <f>E39/D39*100</f>
        <v>100</v>
      </c>
    </row>
    <row r="40" spans="1:8" s="16" customFormat="1" ht="53.25" customHeight="1">
      <c r="A40" s="103" t="s">
        <v>61</v>
      </c>
      <c r="B40" s="106" t="s">
        <v>176</v>
      </c>
      <c r="C40" s="105" t="s">
        <v>99</v>
      </c>
      <c r="D40" s="102">
        <f>D41</f>
        <v>137.7</v>
      </c>
      <c r="E40" s="102">
        <f>E41</f>
        <v>137.7</v>
      </c>
      <c r="F40" s="132"/>
      <c r="G40" s="132"/>
      <c r="H40" s="102">
        <f>H41</f>
        <v>100</v>
      </c>
    </row>
    <row r="41" spans="1:8" s="16" customFormat="1" ht="48.75" customHeight="1">
      <c r="A41" s="30" t="s">
        <v>63</v>
      </c>
      <c r="B41" s="34" t="s">
        <v>174</v>
      </c>
      <c r="C41" s="32" t="s">
        <v>100</v>
      </c>
      <c r="D41" s="163">
        <v>137.7</v>
      </c>
      <c r="E41" s="36">
        <v>137.7</v>
      </c>
      <c r="F41" s="132"/>
      <c r="G41" s="132"/>
      <c r="H41" s="36">
        <f>E41/D41*100</f>
        <v>100</v>
      </c>
    </row>
    <row r="42" spans="1:8" s="15" customFormat="1" ht="78.75" hidden="1">
      <c r="A42" s="126" t="s">
        <v>61</v>
      </c>
      <c r="B42" s="127">
        <v>20204014000000100</v>
      </c>
      <c r="C42" s="128" t="s">
        <v>101</v>
      </c>
      <c r="D42" s="158"/>
      <c r="E42" s="129">
        <f>E43</f>
        <v>0</v>
      </c>
      <c r="H42" s="36" t="e">
        <f aca="true" t="shared" si="0" ref="H42:H52">E42/D42*100</f>
        <v>#DIV/0!</v>
      </c>
    </row>
    <row r="43" spans="1:8" s="14" customFormat="1" ht="39.75" customHeight="1" hidden="1">
      <c r="A43" s="30" t="s">
        <v>63</v>
      </c>
      <c r="B43" s="35">
        <v>20204014100000100</v>
      </c>
      <c r="C43" s="33" t="s">
        <v>102</v>
      </c>
      <c r="D43" s="157"/>
      <c r="E43" s="31"/>
      <c r="H43" s="36" t="e">
        <f t="shared" si="0"/>
        <v>#DIV/0!</v>
      </c>
    </row>
    <row r="44" spans="1:8" s="14" customFormat="1" ht="33" customHeight="1" hidden="1">
      <c r="A44" s="30" t="s">
        <v>61</v>
      </c>
      <c r="B44" s="34">
        <v>21900000000000000</v>
      </c>
      <c r="C44" s="32" t="s">
        <v>103</v>
      </c>
      <c r="D44" s="156"/>
      <c r="E44" s="31">
        <f>E45</f>
        <v>0</v>
      </c>
      <c r="H44" s="36" t="e">
        <f t="shared" si="0"/>
        <v>#DIV/0!</v>
      </c>
    </row>
    <row r="45" spans="1:8" s="14" customFormat="1" ht="63" hidden="1">
      <c r="A45" s="30" t="s">
        <v>63</v>
      </c>
      <c r="B45" s="35">
        <v>21905000100000100</v>
      </c>
      <c r="C45" s="33" t="s">
        <v>104</v>
      </c>
      <c r="D45" s="157"/>
      <c r="E45" s="31"/>
      <c r="H45" s="36" t="e">
        <f t="shared" si="0"/>
        <v>#DIV/0!</v>
      </c>
    </row>
    <row r="46" spans="1:8" ht="12.75" customHeight="1" hidden="1">
      <c r="A46" s="26" t="s">
        <v>20</v>
      </c>
      <c r="B46" s="27"/>
      <c r="C46" s="28"/>
      <c r="D46" s="27"/>
      <c r="E46" s="27"/>
      <c r="H46" s="36" t="e">
        <f t="shared" si="0"/>
        <v>#DIV/0!</v>
      </c>
    </row>
    <row r="47" spans="1:8" ht="12.75" customHeight="1" hidden="1">
      <c r="A47" s="200"/>
      <c r="B47" s="200"/>
      <c r="C47" s="200"/>
      <c r="D47" s="200"/>
      <c r="E47" s="200"/>
      <c r="H47" s="36" t="e">
        <f t="shared" si="0"/>
        <v>#DIV/0!</v>
      </c>
    </row>
    <row r="48" spans="1:8" ht="12.75" customHeight="1" hidden="1">
      <c r="A48" s="199"/>
      <c r="B48" s="199"/>
      <c r="C48" s="199"/>
      <c r="D48" s="159"/>
      <c r="E48" s="29"/>
      <c r="H48" s="36" t="e">
        <f t="shared" si="0"/>
        <v>#DIV/0!</v>
      </c>
    </row>
    <row r="49" spans="1:8" ht="18" hidden="1">
      <c r="A49" s="18"/>
      <c r="B49" s="19"/>
      <c r="C49" s="19"/>
      <c r="D49" s="160"/>
      <c r="E49" s="17"/>
      <c r="H49" s="36" t="e">
        <f t="shared" si="0"/>
        <v>#DIV/0!</v>
      </c>
    </row>
    <row r="50" spans="1:8" ht="26.25" customHeight="1" hidden="1">
      <c r="A50" s="6"/>
      <c r="B50" s="8"/>
      <c r="C50" s="7"/>
      <c r="D50" s="161"/>
      <c r="E50" s="5"/>
      <c r="H50" s="193" t="e">
        <f t="shared" si="0"/>
        <v>#DIV/0!</v>
      </c>
    </row>
    <row r="51" spans="1:8" ht="26.25" customHeight="1">
      <c r="A51" s="194">
        <v>801</v>
      </c>
      <c r="B51" s="107" t="s">
        <v>249</v>
      </c>
      <c r="C51" s="195" t="s">
        <v>247</v>
      </c>
      <c r="D51" s="194">
        <v>2364.432</v>
      </c>
      <c r="E51" s="194">
        <v>2364.432</v>
      </c>
      <c r="F51" s="194"/>
      <c r="G51" s="194"/>
      <c r="H51" s="104">
        <v>100</v>
      </c>
    </row>
    <row r="52" spans="1:8" ht="26.25" customHeight="1">
      <c r="A52" s="191">
        <v>801</v>
      </c>
      <c r="B52" s="192" t="s">
        <v>248</v>
      </c>
      <c r="C52" s="190" t="s">
        <v>247</v>
      </c>
      <c r="D52" s="41">
        <v>2364.432</v>
      </c>
      <c r="E52" s="41">
        <v>2364.432</v>
      </c>
      <c r="F52" s="189"/>
      <c r="G52" s="189"/>
      <c r="H52" s="36">
        <f t="shared" si="0"/>
        <v>100</v>
      </c>
    </row>
    <row r="53" spans="1:8" ht="78.75" customHeight="1">
      <c r="A53" s="111" t="s">
        <v>61</v>
      </c>
      <c r="B53" s="171" t="s">
        <v>203</v>
      </c>
      <c r="C53" s="172" t="s">
        <v>101</v>
      </c>
      <c r="D53" s="109">
        <f>D54</f>
        <v>410.048</v>
      </c>
      <c r="E53" s="109">
        <f>E54</f>
        <v>410.048</v>
      </c>
      <c r="F53" s="109"/>
      <c r="G53" s="109"/>
      <c r="H53" s="109">
        <v>100</v>
      </c>
    </row>
    <row r="54" spans="1:8" ht="78.75" customHeight="1">
      <c r="A54" s="173" t="s">
        <v>63</v>
      </c>
      <c r="B54" s="170" t="s">
        <v>202</v>
      </c>
      <c r="C54" s="174" t="s">
        <v>101</v>
      </c>
      <c r="D54" s="41">
        <v>410.048</v>
      </c>
      <c r="E54" s="41">
        <v>410.048</v>
      </c>
      <c r="F54" s="41"/>
      <c r="G54" s="41"/>
      <c r="H54" s="41">
        <v>100</v>
      </c>
    </row>
    <row r="55" spans="1:8" ht="78" customHeight="1">
      <c r="A55" s="103" t="s">
        <v>61</v>
      </c>
      <c r="B55" s="106" t="s">
        <v>180</v>
      </c>
      <c r="C55" s="105" t="s">
        <v>152</v>
      </c>
      <c r="D55" s="102">
        <f>D56</f>
        <v>1426.711</v>
      </c>
      <c r="E55" s="102">
        <f>E56</f>
        <v>1426.711</v>
      </c>
      <c r="F55" s="132"/>
      <c r="G55" s="132"/>
      <c r="H55" s="102">
        <f>H56</f>
        <v>100</v>
      </c>
    </row>
    <row r="56" spans="1:8" ht="78.75">
      <c r="A56" s="30" t="s">
        <v>63</v>
      </c>
      <c r="B56" s="34" t="s">
        <v>175</v>
      </c>
      <c r="C56" s="32" t="s">
        <v>152</v>
      </c>
      <c r="D56" s="163">
        <v>1426.711</v>
      </c>
      <c r="E56" s="36">
        <v>1426.711</v>
      </c>
      <c r="F56" s="132"/>
      <c r="G56" s="132"/>
      <c r="H56" s="36">
        <f>E56/D56*100</f>
        <v>100</v>
      </c>
    </row>
    <row r="57" spans="1:8" ht="31.5">
      <c r="A57" s="103" t="s">
        <v>63</v>
      </c>
      <c r="B57" s="100" t="s">
        <v>252</v>
      </c>
      <c r="C57" s="101" t="s">
        <v>253</v>
      </c>
      <c r="D57" s="162">
        <v>31.8</v>
      </c>
      <c r="E57" s="104">
        <v>31.8</v>
      </c>
      <c r="F57" s="132"/>
      <c r="G57" s="132"/>
      <c r="H57" s="104">
        <f>E57/D57*100</f>
        <v>100</v>
      </c>
    </row>
    <row r="58" spans="1:8" ht="31.5">
      <c r="A58" s="30" t="s">
        <v>63</v>
      </c>
      <c r="B58" s="34" t="s">
        <v>250</v>
      </c>
      <c r="C58" s="32" t="s">
        <v>251</v>
      </c>
      <c r="D58" s="163">
        <v>31.8</v>
      </c>
      <c r="E58" s="36">
        <v>31.8</v>
      </c>
      <c r="F58" s="196"/>
      <c r="G58" s="196"/>
      <c r="H58" s="36">
        <f>E58/D58*100</f>
        <v>100</v>
      </c>
    </row>
    <row r="59" spans="1:8" ht="63">
      <c r="A59" s="194">
        <v>801</v>
      </c>
      <c r="B59" s="198" t="s">
        <v>255</v>
      </c>
      <c r="C59" s="198" t="s">
        <v>254</v>
      </c>
      <c r="D59" s="194">
        <v>-173.06</v>
      </c>
      <c r="E59" s="194">
        <v>-173.06</v>
      </c>
      <c r="F59" s="194"/>
      <c r="G59" s="194"/>
      <c r="H59" s="104">
        <f>E59/D59*100</f>
        <v>100</v>
      </c>
    </row>
    <row r="60" spans="1:8" ht="63">
      <c r="A60" s="191">
        <v>801</v>
      </c>
      <c r="B60" s="174" t="s">
        <v>255</v>
      </c>
      <c r="C60" s="197" t="s">
        <v>254</v>
      </c>
      <c r="D60" s="13">
        <v>-173.06</v>
      </c>
      <c r="E60" s="13">
        <v>-173.06</v>
      </c>
      <c r="F60" s="191"/>
      <c r="G60" s="191"/>
      <c r="H60" s="191">
        <v>100</v>
      </c>
    </row>
  </sheetData>
  <sheetProtection/>
  <mergeCells count="5">
    <mergeCell ref="A48:C48"/>
    <mergeCell ref="A47:E47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37" r:id="rId1"/>
  <rowBreaks count="2" manualBreakCount="2">
    <brk id="26" max="7" man="1"/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Normal="90" zoomScaleSheetLayoutView="100" zoomScalePageLayoutView="0" workbookViewId="0" topLeftCell="A12">
      <selection activeCell="H32" sqref="H32"/>
    </sheetView>
  </sheetViews>
  <sheetFormatPr defaultColWidth="9.00390625" defaultRowHeight="12.75"/>
  <cols>
    <col min="1" max="1" width="66.625" style="37" customWidth="1"/>
    <col min="2" max="2" width="12.125" style="38" customWidth="1"/>
    <col min="3" max="3" width="12.75390625" style="38" customWidth="1"/>
    <col min="4" max="4" width="14.375" style="3" customWidth="1"/>
    <col min="5" max="5" width="15.75390625" style="1" customWidth="1"/>
    <col min="6" max="6" width="1.25" style="1" customWidth="1"/>
    <col min="7" max="16384" width="9.125" style="1" customWidth="1"/>
  </cols>
  <sheetData>
    <row r="1" spans="2:5" ht="27.75" customHeight="1">
      <c r="B1" s="43"/>
      <c r="C1" s="43"/>
      <c r="D1" s="209"/>
      <c r="E1" s="210"/>
    </row>
    <row r="2" spans="2:5" ht="111" customHeight="1">
      <c r="B2" s="211" t="s">
        <v>259</v>
      </c>
      <c r="C2" s="211"/>
      <c r="D2" s="211"/>
      <c r="E2" s="211"/>
    </row>
    <row r="3" spans="1:4" ht="57" customHeight="1">
      <c r="A3" s="207" t="s">
        <v>260</v>
      </c>
      <c r="B3" s="208"/>
      <c r="C3" s="208"/>
      <c r="D3" s="208"/>
    </row>
    <row r="4" spans="1:5" s="10" customFormat="1" ht="19.5" customHeight="1">
      <c r="A4" s="11"/>
      <c r="B4" s="12"/>
      <c r="C4" s="12"/>
      <c r="D4" s="39"/>
      <c r="E4" s="133" t="s">
        <v>54</v>
      </c>
    </row>
    <row r="5" spans="1:5" s="10" customFormat="1" ht="46.5" customHeight="1">
      <c r="A5" s="13" t="s">
        <v>31</v>
      </c>
      <c r="B5" s="13" t="s">
        <v>55</v>
      </c>
      <c r="C5" s="13" t="s">
        <v>206</v>
      </c>
      <c r="D5" s="13" t="s">
        <v>207</v>
      </c>
      <c r="E5" s="13" t="s">
        <v>201</v>
      </c>
    </row>
    <row r="6" spans="1:5" s="10" customFormat="1" ht="15.75">
      <c r="A6" s="13">
        <v>1</v>
      </c>
      <c r="B6" s="20">
        <v>2</v>
      </c>
      <c r="C6" s="20"/>
      <c r="D6" s="13">
        <v>3</v>
      </c>
      <c r="E6" s="13">
        <v>4</v>
      </c>
    </row>
    <row r="7" spans="1:5" ht="15.75">
      <c r="A7" s="107" t="s">
        <v>30</v>
      </c>
      <c r="B7" s="108" t="s">
        <v>36</v>
      </c>
      <c r="C7" s="168">
        <f>C8+C9+C11+C10</f>
        <v>2528.9120000000003</v>
      </c>
      <c r="D7" s="109">
        <f>D8+D9+D11+D10</f>
        <v>2522.565</v>
      </c>
      <c r="E7" s="109">
        <f>D7/C7*100</f>
        <v>99.7490225045395</v>
      </c>
    </row>
    <row r="8" spans="1:5" ht="40.5" customHeight="1">
      <c r="A8" s="40" t="s">
        <v>129</v>
      </c>
      <c r="B8" s="22" t="s">
        <v>81</v>
      </c>
      <c r="C8" s="169">
        <v>509.525</v>
      </c>
      <c r="D8" s="41">
        <v>509.525</v>
      </c>
      <c r="E8" s="41">
        <f>D8/C8*100</f>
        <v>100</v>
      </c>
    </row>
    <row r="9" spans="1:5" ht="57" customHeight="1">
      <c r="A9" s="40" t="s">
        <v>29</v>
      </c>
      <c r="B9" s="22" t="s">
        <v>37</v>
      </c>
      <c r="C9" s="169">
        <v>1753.973</v>
      </c>
      <c r="D9" s="41">
        <v>1748.897</v>
      </c>
      <c r="E9" s="41">
        <f>D9/C9*100</f>
        <v>99.71059987810531</v>
      </c>
    </row>
    <row r="10" spans="1:5" ht="17.25" customHeight="1">
      <c r="A10" s="40" t="s">
        <v>208</v>
      </c>
      <c r="B10" s="22" t="s">
        <v>209</v>
      </c>
      <c r="C10" s="169">
        <v>264.414</v>
      </c>
      <c r="D10" s="41">
        <v>264.143</v>
      </c>
      <c r="E10" s="41">
        <f>D10/C10*100</f>
        <v>99.89750920904339</v>
      </c>
    </row>
    <row r="11" spans="1:5" ht="15.75">
      <c r="A11" s="107" t="s">
        <v>28</v>
      </c>
      <c r="B11" s="22" t="s">
        <v>38</v>
      </c>
      <c r="C11" s="169" t="s">
        <v>187</v>
      </c>
      <c r="D11" s="41">
        <v>0</v>
      </c>
      <c r="E11" s="41">
        <v>0</v>
      </c>
    </row>
    <row r="12" spans="1:5" ht="15.75">
      <c r="A12" s="107" t="s">
        <v>27</v>
      </c>
      <c r="B12" s="108" t="s">
        <v>39</v>
      </c>
      <c r="C12" s="168">
        <f>C13</f>
        <v>137.7</v>
      </c>
      <c r="D12" s="109">
        <f>D13</f>
        <v>137.7</v>
      </c>
      <c r="E12" s="109">
        <f>E13</f>
        <v>100</v>
      </c>
    </row>
    <row r="13" spans="1:5" ht="15.75">
      <c r="A13" s="40" t="s">
        <v>40</v>
      </c>
      <c r="B13" s="22" t="s">
        <v>41</v>
      </c>
      <c r="C13" s="169">
        <v>137.7</v>
      </c>
      <c r="D13" s="41">
        <v>137.7</v>
      </c>
      <c r="E13" s="41">
        <f>D13/C13*100</f>
        <v>100</v>
      </c>
    </row>
    <row r="14" spans="1:5" ht="31.5">
      <c r="A14" s="107" t="s">
        <v>188</v>
      </c>
      <c r="B14" s="108" t="s">
        <v>189</v>
      </c>
      <c r="C14" s="168">
        <f>C15+C16</f>
        <v>36</v>
      </c>
      <c r="D14" s="109">
        <f>D15+D16</f>
        <v>36</v>
      </c>
      <c r="E14" s="109">
        <f>D14/C14*100</f>
        <v>100</v>
      </c>
    </row>
    <row r="15" spans="1:5" ht="31.5">
      <c r="A15" s="40" t="s">
        <v>190</v>
      </c>
      <c r="B15" s="22" t="s">
        <v>191</v>
      </c>
      <c r="C15" s="169">
        <v>12</v>
      </c>
      <c r="D15" s="41">
        <v>12</v>
      </c>
      <c r="E15" s="41">
        <v>0</v>
      </c>
    </row>
    <row r="16" spans="1:5" ht="15.75">
      <c r="A16" s="40" t="s">
        <v>192</v>
      </c>
      <c r="B16" s="22" t="s">
        <v>193</v>
      </c>
      <c r="C16" s="169">
        <v>24</v>
      </c>
      <c r="D16" s="41">
        <v>24</v>
      </c>
      <c r="E16" s="41">
        <f>D16/C16*100</f>
        <v>100</v>
      </c>
    </row>
    <row r="17" spans="1:5" ht="15.75">
      <c r="A17" s="107" t="s">
        <v>76</v>
      </c>
      <c r="B17" s="108" t="s">
        <v>80</v>
      </c>
      <c r="C17" s="168">
        <f>C19+C18</f>
        <v>429</v>
      </c>
      <c r="D17" s="109">
        <f>D19+D18</f>
        <v>426.975</v>
      </c>
      <c r="E17" s="109">
        <f>D17/C17*100</f>
        <v>99.52797202797203</v>
      </c>
    </row>
    <row r="18" spans="1:5" ht="15.75">
      <c r="A18" s="40" t="s">
        <v>261</v>
      </c>
      <c r="B18" s="22" t="s">
        <v>262</v>
      </c>
      <c r="C18" s="169">
        <v>258</v>
      </c>
      <c r="D18" s="41">
        <v>255.975</v>
      </c>
      <c r="E18" s="41">
        <f>E20</f>
        <v>100</v>
      </c>
    </row>
    <row r="19" spans="1:5" ht="15.75">
      <c r="A19" s="40" t="s">
        <v>120</v>
      </c>
      <c r="B19" s="22" t="s">
        <v>157</v>
      </c>
      <c r="C19" s="169">
        <v>171</v>
      </c>
      <c r="D19" s="41">
        <v>171</v>
      </c>
      <c r="E19" s="41">
        <f>D19/C19*100</f>
        <v>100</v>
      </c>
    </row>
    <row r="20" spans="1:5" ht="15.75">
      <c r="A20" s="107" t="s">
        <v>26</v>
      </c>
      <c r="B20" s="108" t="s">
        <v>42</v>
      </c>
      <c r="C20" s="168">
        <f>C21</f>
        <v>607.607</v>
      </c>
      <c r="D20" s="109">
        <f>D21</f>
        <v>607.607</v>
      </c>
      <c r="E20" s="109">
        <f>E21</f>
        <v>100</v>
      </c>
    </row>
    <row r="21" spans="1:5" ht="15.75">
      <c r="A21" s="40" t="s">
        <v>25</v>
      </c>
      <c r="B21" s="22" t="s">
        <v>43</v>
      </c>
      <c r="C21" s="169">
        <v>607.607</v>
      </c>
      <c r="D21" s="41">
        <v>607.607</v>
      </c>
      <c r="E21" s="41">
        <f>D21/C21*100</f>
        <v>100</v>
      </c>
    </row>
    <row r="22" spans="1:5" ht="15.75">
      <c r="A22" s="107" t="s">
        <v>24</v>
      </c>
      <c r="B22" s="108" t="s">
        <v>44</v>
      </c>
      <c r="C22" s="168">
        <f>C23</f>
        <v>44.306</v>
      </c>
      <c r="D22" s="109">
        <f>D23</f>
        <v>44.308</v>
      </c>
      <c r="E22" s="109">
        <f>E23</f>
        <v>100.00451406130095</v>
      </c>
    </row>
    <row r="23" spans="1:5" ht="15.75">
      <c r="A23" s="40" t="s">
        <v>23</v>
      </c>
      <c r="B23" s="22" t="s">
        <v>45</v>
      </c>
      <c r="C23" s="169">
        <v>44.306</v>
      </c>
      <c r="D23" s="41">
        <v>44.308</v>
      </c>
      <c r="E23" s="41">
        <f>D23/C23*100</f>
        <v>100.00451406130095</v>
      </c>
    </row>
    <row r="24" spans="1:5" ht="15.75">
      <c r="A24" s="107" t="s">
        <v>53</v>
      </c>
      <c r="B24" s="108" t="s">
        <v>46</v>
      </c>
      <c r="C24" s="168">
        <f>C25</f>
        <v>1767.163</v>
      </c>
      <c r="D24" s="109">
        <f>D25</f>
        <v>1767.149</v>
      </c>
      <c r="E24" s="109">
        <f>E25</f>
        <v>99.99920776974166</v>
      </c>
    </row>
    <row r="25" spans="1:5" ht="15.75">
      <c r="A25" s="40" t="s">
        <v>22</v>
      </c>
      <c r="B25" s="22" t="s">
        <v>47</v>
      </c>
      <c r="C25" s="169">
        <v>1767.163</v>
      </c>
      <c r="D25" s="41">
        <v>1767.149</v>
      </c>
      <c r="E25" s="41">
        <f>D25/C25*100</f>
        <v>99.99920776974166</v>
      </c>
    </row>
    <row r="26" spans="1:5" ht="15.75">
      <c r="A26" s="107" t="s">
        <v>48</v>
      </c>
      <c r="B26" s="108" t="s">
        <v>49</v>
      </c>
      <c r="C26" s="168">
        <f>C28+C27</f>
        <v>3651.968</v>
      </c>
      <c r="D26" s="109">
        <f>D28+D27</f>
        <v>3651.971</v>
      </c>
      <c r="E26" s="109">
        <f>D26/C26*100</f>
        <v>100.0000821474887</v>
      </c>
    </row>
    <row r="27" spans="1:5" ht="15.75">
      <c r="A27" s="40" t="s">
        <v>50</v>
      </c>
      <c r="B27" s="22" t="s">
        <v>263</v>
      </c>
      <c r="C27" s="169">
        <v>185.855</v>
      </c>
      <c r="D27" s="41">
        <v>185.857</v>
      </c>
      <c r="E27" s="41">
        <f>D27/C27*100</f>
        <v>100.00107610771838</v>
      </c>
    </row>
    <row r="28" spans="1:5" ht="18" customHeight="1">
      <c r="A28" s="40" t="s">
        <v>51</v>
      </c>
      <c r="B28" s="22" t="s">
        <v>52</v>
      </c>
      <c r="C28" s="169">
        <v>3466.113</v>
      </c>
      <c r="D28" s="41">
        <v>3466.114</v>
      </c>
      <c r="E28" s="41">
        <f>D28/C28*100</f>
        <v>100.00002885076165</v>
      </c>
    </row>
    <row r="29" spans="1:5" ht="15.75">
      <c r="A29" s="110" t="s">
        <v>21</v>
      </c>
      <c r="B29" s="111"/>
      <c r="C29" s="109">
        <f>C7+C12+C17+C20+C22+C24+C26+C14</f>
        <v>9202.655999999999</v>
      </c>
      <c r="D29" s="109">
        <f>D7+D12+D17+D20+D22+D24+D26+D14</f>
        <v>9194.275</v>
      </c>
      <c r="E29" s="109">
        <f>D29/C29*100</f>
        <v>99.908928465869</v>
      </c>
    </row>
    <row r="30" spans="2:4" ht="15.75">
      <c r="B30" s="42"/>
      <c r="C30" s="42"/>
      <c r="D30" s="44"/>
    </row>
    <row r="31" spans="2:4" ht="15.75">
      <c r="B31" s="42"/>
      <c r="C31" s="42"/>
      <c r="D31" s="44"/>
    </row>
    <row r="32" spans="2:3" ht="15.75">
      <c r="B32" s="42"/>
      <c r="C32" s="42"/>
    </row>
    <row r="33" spans="2:3" ht="15.75">
      <c r="B33" s="42"/>
      <c r="C33" s="42"/>
    </row>
    <row r="34" spans="2:3" ht="15.75">
      <c r="B34" s="42"/>
      <c r="C34" s="42"/>
    </row>
    <row r="35" spans="2:3" ht="15.75">
      <c r="B35" s="42"/>
      <c r="C35" s="42"/>
    </row>
    <row r="36" spans="2:3" ht="15.75">
      <c r="B36" s="42"/>
      <c r="C36" s="42"/>
    </row>
    <row r="37" spans="2:3" ht="15.75">
      <c r="B37" s="42"/>
      <c r="C37" s="42"/>
    </row>
    <row r="38" spans="2:3" ht="15.75">
      <c r="B38" s="42"/>
      <c r="C38" s="42"/>
    </row>
    <row r="39" spans="2:3" ht="15.75">
      <c r="B39" s="42"/>
      <c r="C39" s="42"/>
    </row>
    <row r="40" spans="2:3" ht="15.75">
      <c r="B40" s="42"/>
      <c r="C40" s="42"/>
    </row>
    <row r="41" spans="2:3" ht="15.75">
      <c r="B41" s="42"/>
      <c r="C41" s="42"/>
    </row>
    <row r="42" spans="2:3" ht="15.75">
      <c r="B42" s="42"/>
      <c r="C42" s="42"/>
    </row>
    <row r="43" spans="2:3" ht="15.75">
      <c r="B43" s="42"/>
      <c r="C43" s="42"/>
    </row>
    <row r="44" spans="2:3" ht="15.75">
      <c r="B44" s="42"/>
      <c r="C44" s="42"/>
    </row>
    <row r="45" spans="2:3" ht="15.75">
      <c r="B45" s="42"/>
      <c r="C45" s="42"/>
    </row>
    <row r="46" spans="2:3" ht="15.75">
      <c r="B46" s="42"/>
      <c r="C46" s="42"/>
    </row>
    <row r="47" spans="2:3" ht="15.75">
      <c r="B47" s="42"/>
      <c r="C47" s="42"/>
    </row>
    <row r="48" spans="2:3" ht="15.75">
      <c r="B48" s="42"/>
      <c r="C48" s="42"/>
    </row>
    <row r="49" spans="2:3" ht="15.75">
      <c r="B49" s="42"/>
      <c r="C49" s="42"/>
    </row>
    <row r="50" spans="2:3" ht="15.75">
      <c r="B50" s="42"/>
      <c r="C50" s="42"/>
    </row>
    <row r="51" spans="2:3" ht="15.75">
      <c r="B51" s="42"/>
      <c r="C51" s="42"/>
    </row>
    <row r="52" spans="2:3" ht="15.75">
      <c r="B52" s="42"/>
      <c r="C52" s="42"/>
    </row>
    <row r="53" spans="2:3" ht="15.75">
      <c r="B53" s="42"/>
      <c r="C53" s="42"/>
    </row>
    <row r="54" spans="2:3" ht="15.75">
      <c r="B54" s="42"/>
      <c r="C54" s="42"/>
    </row>
    <row r="55" spans="2:3" ht="15.75">
      <c r="B55" s="42"/>
      <c r="C55" s="42"/>
    </row>
    <row r="56" spans="2:3" ht="15.75">
      <c r="B56" s="42"/>
      <c r="C56" s="42"/>
    </row>
    <row r="57" spans="2:3" ht="15.75">
      <c r="B57" s="42"/>
      <c r="C57" s="42"/>
    </row>
    <row r="58" spans="2:3" ht="15.75">
      <c r="B58" s="42"/>
      <c r="C58" s="42"/>
    </row>
    <row r="59" spans="2:3" ht="15.75">
      <c r="B59" s="42"/>
      <c r="C59" s="42"/>
    </row>
    <row r="60" spans="2:3" ht="15.75">
      <c r="B60" s="42"/>
      <c r="C60" s="42"/>
    </row>
    <row r="61" spans="2:3" ht="15.75">
      <c r="B61" s="42"/>
      <c r="C61" s="42"/>
    </row>
    <row r="62" spans="2:3" ht="15.75">
      <c r="B62" s="42"/>
      <c r="C62" s="42"/>
    </row>
    <row r="63" spans="2:3" ht="15.75">
      <c r="B63" s="42"/>
      <c r="C63" s="42"/>
    </row>
    <row r="64" spans="2:3" ht="15.75">
      <c r="B64" s="42"/>
      <c r="C64" s="42"/>
    </row>
    <row r="65" spans="2:3" ht="15.75">
      <c r="B65" s="42"/>
      <c r="C65" s="42"/>
    </row>
    <row r="66" spans="2:3" ht="15.75">
      <c r="B66" s="42"/>
      <c r="C66" s="42"/>
    </row>
    <row r="67" spans="2:3" ht="15.75">
      <c r="B67" s="42"/>
      <c r="C67" s="42"/>
    </row>
    <row r="68" spans="2:3" ht="15.75">
      <c r="B68" s="42"/>
      <c r="C68" s="42"/>
    </row>
    <row r="69" spans="2:3" ht="15.75">
      <c r="B69" s="42"/>
      <c r="C69" s="42"/>
    </row>
    <row r="70" spans="2:3" ht="15.75">
      <c r="B70" s="42"/>
      <c r="C70" s="42"/>
    </row>
    <row r="71" spans="2:3" ht="15.75">
      <c r="B71" s="42"/>
      <c r="C71" s="42"/>
    </row>
    <row r="72" spans="2:3" ht="15.75">
      <c r="B72" s="42"/>
      <c r="C72" s="42"/>
    </row>
    <row r="73" spans="2:3" ht="15.75">
      <c r="B73" s="42"/>
      <c r="C73" s="42"/>
    </row>
    <row r="74" spans="2:3" ht="15.75">
      <c r="B74" s="42"/>
      <c r="C74" s="42"/>
    </row>
    <row r="75" spans="2:3" ht="15.75">
      <c r="B75" s="42"/>
      <c r="C75" s="42"/>
    </row>
    <row r="76" spans="2:3" ht="15.75">
      <c r="B76" s="42"/>
      <c r="C76" s="42"/>
    </row>
    <row r="77" spans="2:3" ht="15.75">
      <c r="B77" s="42"/>
      <c r="C77" s="42"/>
    </row>
    <row r="78" spans="2:3" ht="15.75">
      <c r="B78" s="42"/>
      <c r="C78" s="42"/>
    </row>
    <row r="79" spans="2:3" ht="15.75">
      <c r="B79" s="42"/>
      <c r="C79" s="42"/>
    </row>
    <row r="80" spans="2:3" ht="15.75">
      <c r="B80" s="42"/>
      <c r="C80" s="42"/>
    </row>
    <row r="81" spans="2:3" ht="15.75">
      <c r="B81" s="42"/>
      <c r="C81" s="42"/>
    </row>
  </sheetData>
  <sheetProtection/>
  <mergeCells count="3">
    <mergeCell ref="A3:D3"/>
    <mergeCell ref="D1:E1"/>
    <mergeCell ref="B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zoomScaleSheetLayoutView="100" zoomScalePageLayoutView="0" workbookViewId="0" topLeftCell="A37">
      <selection activeCell="H88" sqref="H88"/>
    </sheetView>
  </sheetViews>
  <sheetFormatPr defaultColWidth="9.00390625" defaultRowHeight="12.75"/>
  <cols>
    <col min="1" max="1" width="7.75390625" style="46" customWidth="1"/>
    <col min="2" max="2" width="69.625" style="47" customWidth="1"/>
    <col min="3" max="3" width="12.00390625" style="48" hidden="1" customWidth="1"/>
    <col min="4" max="4" width="10.625" style="48" hidden="1" customWidth="1"/>
    <col min="5" max="5" width="19.125" style="48" customWidth="1"/>
    <col min="6" max="6" width="13.00390625" style="48" customWidth="1"/>
    <col min="7" max="7" width="13.25390625" style="48" customWidth="1"/>
    <col min="8" max="8" width="14.375" style="48" customWidth="1"/>
    <col min="9" max="9" width="13.375" style="48" customWidth="1"/>
    <col min="10" max="16384" width="9.125" style="49" customWidth="1"/>
  </cols>
  <sheetData>
    <row r="1" spans="5:9" ht="27.75" customHeight="1">
      <c r="E1" s="212"/>
      <c r="F1" s="213"/>
      <c r="G1" s="213"/>
      <c r="H1" s="202"/>
      <c r="I1" s="49"/>
    </row>
    <row r="2" spans="5:9" ht="80.25" customHeight="1">
      <c r="E2" s="217" t="s">
        <v>264</v>
      </c>
      <c r="F2" s="217"/>
      <c r="G2" s="217"/>
      <c r="H2" s="217"/>
      <c r="I2" s="217"/>
    </row>
    <row r="3" spans="1:9" s="3" customFormat="1" ht="33" customHeight="1">
      <c r="A3" s="207" t="s">
        <v>265</v>
      </c>
      <c r="B3" s="207"/>
      <c r="C3" s="207"/>
      <c r="D3" s="207"/>
      <c r="E3" s="207"/>
      <c r="F3" s="207"/>
      <c r="G3" s="207"/>
      <c r="H3" s="207"/>
      <c r="I3" s="207"/>
    </row>
    <row r="4" spans="1:9" s="52" customFormat="1" ht="15.75">
      <c r="A4" s="50"/>
      <c r="B4" s="50"/>
      <c r="C4" s="50"/>
      <c r="D4" s="50"/>
      <c r="E4" s="51"/>
      <c r="F4" s="215"/>
      <c r="G4" s="216"/>
      <c r="H4" s="218" t="s">
        <v>32</v>
      </c>
      <c r="I4" s="218"/>
    </row>
    <row r="5" spans="1:9" s="53" customFormat="1" ht="40.5" customHeight="1">
      <c r="A5" s="23" t="s">
        <v>79</v>
      </c>
      <c r="B5" s="23" t="s">
        <v>33</v>
      </c>
      <c r="C5" s="22" t="s">
        <v>56</v>
      </c>
      <c r="D5" s="22" t="s">
        <v>57</v>
      </c>
      <c r="E5" s="22" t="s">
        <v>58</v>
      </c>
      <c r="F5" s="22" t="s">
        <v>59</v>
      </c>
      <c r="G5" s="22" t="s">
        <v>210</v>
      </c>
      <c r="H5" s="22" t="s">
        <v>207</v>
      </c>
      <c r="I5" s="170" t="s">
        <v>201</v>
      </c>
    </row>
    <row r="6" spans="1:9" s="24" customFormat="1" ht="15.75">
      <c r="A6" s="23">
        <v>1</v>
      </c>
      <c r="B6" s="23">
        <v>2</v>
      </c>
      <c r="C6" s="21" t="s">
        <v>60</v>
      </c>
      <c r="D6" s="21" t="s">
        <v>34</v>
      </c>
      <c r="E6" s="21" t="s">
        <v>34</v>
      </c>
      <c r="F6" s="21" t="s">
        <v>35</v>
      </c>
      <c r="G6" s="23">
        <v>5</v>
      </c>
      <c r="H6" s="23">
        <v>6</v>
      </c>
      <c r="I6" s="175">
        <v>7</v>
      </c>
    </row>
    <row r="7" spans="1:9" s="54" customFormat="1" ht="37.5" customHeight="1" hidden="1">
      <c r="A7" s="77" t="s">
        <v>136</v>
      </c>
      <c r="B7" s="71" t="s">
        <v>78</v>
      </c>
      <c r="C7" s="80"/>
      <c r="D7" s="80"/>
      <c r="E7" s="80"/>
      <c r="F7" s="80"/>
      <c r="G7" s="81"/>
      <c r="H7" s="81"/>
      <c r="I7" s="175"/>
    </row>
    <row r="8" spans="1:9" s="54" customFormat="1" ht="37.5" customHeight="1" hidden="1">
      <c r="A8" s="78" t="s">
        <v>137</v>
      </c>
      <c r="B8" s="71" t="s">
        <v>134</v>
      </c>
      <c r="C8" s="80" t="s">
        <v>1</v>
      </c>
      <c r="D8" s="80"/>
      <c r="E8" s="80"/>
      <c r="F8" s="80" t="s">
        <v>61</v>
      </c>
      <c r="G8" s="81" t="e">
        <f>G9+G10+G21</f>
        <v>#REF!</v>
      </c>
      <c r="H8" s="81" t="e">
        <f>H9+H10+H21</f>
        <v>#REF!</v>
      </c>
      <c r="I8" s="175"/>
    </row>
    <row r="9" spans="1:9" s="55" customFormat="1" ht="35.25" customHeight="1" hidden="1">
      <c r="A9" s="69"/>
      <c r="B9" s="72" t="s">
        <v>133</v>
      </c>
      <c r="C9" s="82" t="s">
        <v>1</v>
      </c>
      <c r="D9" s="82" t="s">
        <v>9</v>
      </c>
      <c r="E9" s="82"/>
      <c r="F9" s="82"/>
      <c r="G9" s="83" t="e">
        <f>#REF!</f>
        <v>#REF!</v>
      </c>
      <c r="H9" s="83" t="e">
        <f>#REF!</f>
        <v>#REF!</v>
      </c>
      <c r="I9" s="176"/>
    </row>
    <row r="10" spans="1:9" s="55" customFormat="1" ht="56.25" customHeight="1" hidden="1">
      <c r="A10" s="70"/>
      <c r="B10" s="74" t="s">
        <v>29</v>
      </c>
      <c r="C10" s="80" t="s">
        <v>1</v>
      </c>
      <c r="D10" s="80" t="s">
        <v>2</v>
      </c>
      <c r="E10" s="80"/>
      <c r="F10" s="80"/>
      <c r="G10" s="81">
        <f>G11</f>
        <v>1753.973</v>
      </c>
      <c r="H10" s="81">
        <f>H11</f>
        <v>1748.897</v>
      </c>
      <c r="I10" s="176"/>
    </row>
    <row r="11" spans="1:9" s="55" customFormat="1" ht="48.75" customHeight="1">
      <c r="A11" s="76"/>
      <c r="B11" s="112" t="s">
        <v>159</v>
      </c>
      <c r="C11" s="92" t="s">
        <v>1</v>
      </c>
      <c r="D11" s="92" t="s">
        <v>2</v>
      </c>
      <c r="E11" s="92" t="s">
        <v>118</v>
      </c>
      <c r="F11" s="92"/>
      <c r="G11" s="93">
        <f>G12</f>
        <v>1753.973</v>
      </c>
      <c r="H11" s="93">
        <f>H12</f>
        <v>1748.897</v>
      </c>
      <c r="I11" s="151">
        <f aca="true" t="shared" si="0" ref="I11:I85">H11/G11*100</f>
        <v>99.71059987810531</v>
      </c>
    </row>
    <row r="12" spans="1:9" s="55" customFormat="1" ht="31.5" customHeight="1">
      <c r="A12" s="69"/>
      <c r="B12" s="73" t="s">
        <v>169</v>
      </c>
      <c r="C12" s="82" t="s">
        <v>1</v>
      </c>
      <c r="D12" s="82" t="s">
        <v>2</v>
      </c>
      <c r="E12" s="82" t="s">
        <v>211</v>
      </c>
      <c r="F12" s="82" t="s">
        <v>61</v>
      </c>
      <c r="G12" s="114">
        <f>G13+G15+G14+G17+G18+G23</f>
        <v>1753.973</v>
      </c>
      <c r="H12" s="114">
        <f>H13+H15+H16+H18+H19+H20+H22+H14+H17+H23</f>
        <v>1748.897</v>
      </c>
      <c r="I12" s="138">
        <f t="shared" si="0"/>
        <v>99.71059987810531</v>
      </c>
    </row>
    <row r="13" spans="1:9" s="55" customFormat="1" ht="30" customHeight="1">
      <c r="A13" s="69"/>
      <c r="B13" s="73" t="s">
        <v>68</v>
      </c>
      <c r="C13" s="82" t="s">
        <v>1</v>
      </c>
      <c r="D13" s="82" t="s">
        <v>2</v>
      </c>
      <c r="E13" s="82" t="s">
        <v>109</v>
      </c>
      <c r="F13" s="82" t="s">
        <v>3</v>
      </c>
      <c r="G13" s="114">
        <v>1203.659</v>
      </c>
      <c r="H13" s="114">
        <v>1203.659</v>
      </c>
      <c r="I13" s="138">
        <f t="shared" si="0"/>
        <v>100</v>
      </c>
    </row>
    <row r="14" spans="1:9" s="55" customFormat="1" ht="30" customHeight="1">
      <c r="A14" s="69"/>
      <c r="B14" s="73" t="s">
        <v>68</v>
      </c>
      <c r="C14" s="82"/>
      <c r="D14" s="82"/>
      <c r="E14" s="82" t="s">
        <v>182</v>
      </c>
      <c r="F14" s="82" t="s">
        <v>3</v>
      </c>
      <c r="G14" s="114">
        <v>65.496</v>
      </c>
      <c r="H14" s="114">
        <v>65.496</v>
      </c>
      <c r="I14" s="138">
        <f t="shared" si="0"/>
        <v>100</v>
      </c>
    </row>
    <row r="15" spans="1:9" s="56" customFormat="1" ht="46.5" customHeight="1">
      <c r="A15" s="84"/>
      <c r="B15" s="75" t="s">
        <v>130</v>
      </c>
      <c r="C15" s="84" t="s">
        <v>1</v>
      </c>
      <c r="D15" s="84" t="s">
        <v>2</v>
      </c>
      <c r="E15" s="84" t="s">
        <v>109</v>
      </c>
      <c r="F15" s="84" t="s">
        <v>131</v>
      </c>
      <c r="G15" s="114">
        <v>364.165</v>
      </c>
      <c r="H15" s="114">
        <v>364.165</v>
      </c>
      <c r="I15" s="138">
        <f t="shared" si="0"/>
        <v>100</v>
      </c>
    </row>
    <row r="16" spans="1:9" s="56" customFormat="1" ht="33.75" customHeight="1" hidden="1">
      <c r="A16" s="69"/>
      <c r="B16" s="73" t="s">
        <v>71</v>
      </c>
      <c r="C16" s="82" t="s">
        <v>1</v>
      </c>
      <c r="D16" s="82" t="s">
        <v>2</v>
      </c>
      <c r="E16" s="82" t="s">
        <v>108</v>
      </c>
      <c r="F16" s="82" t="s">
        <v>4</v>
      </c>
      <c r="G16" s="114">
        <v>-60</v>
      </c>
      <c r="H16" s="114">
        <v>0</v>
      </c>
      <c r="I16" s="138">
        <f t="shared" si="0"/>
        <v>0</v>
      </c>
    </row>
    <row r="17" spans="1:9" s="56" customFormat="1" ht="44.25" customHeight="1">
      <c r="A17" s="69"/>
      <c r="B17" s="73" t="s">
        <v>130</v>
      </c>
      <c r="C17" s="82"/>
      <c r="D17" s="82"/>
      <c r="E17" s="82" t="s">
        <v>182</v>
      </c>
      <c r="F17" s="82" t="s">
        <v>131</v>
      </c>
      <c r="G17" s="114">
        <v>19.013</v>
      </c>
      <c r="H17" s="114">
        <v>19.013</v>
      </c>
      <c r="I17" s="138">
        <f t="shared" si="0"/>
        <v>100</v>
      </c>
    </row>
    <row r="18" spans="1:9" s="56" customFormat="1" ht="30" customHeight="1">
      <c r="A18" s="69"/>
      <c r="B18" s="73" t="s">
        <v>72</v>
      </c>
      <c r="C18" s="82" t="s">
        <v>1</v>
      </c>
      <c r="D18" s="82" t="s">
        <v>2</v>
      </c>
      <c r="E18" s="82" t="s">
        <v>108</v>
      </c>
      <c r="F18" s="82" t="s">
        <v>5</v>
      </c>
      <c r="G18" s="114">
        <v>69.84</v>
      </c>
      <c r="H18" s="114">
        <v>69.84</v>
      </c>
      <c r="I18" s="138">
        <f t="shared" si="0"/>
        <v>100</v>
      </c>
    </row>
    <row r="19" spans="1:9" s="56" customFormat="1" ht="22.5" customHeight="1" hidden="1">
      <c r="A19" s="69"/>
      <c r="B19" s="73" t="s">
        <v>73</v>
      </c>
      <c r="C19" s="82" t="s">
        <v>1</v>
      </c>
      <c r="D19" s="82" t="s">
        <v>2</v>
      </c>
      <c r="E19" s="82" t="s">
        <v>108</v>
      </c>
      <c r="F19" s="82" t="s">
        <v>6</v>
      </c>
      <c r="G19" s="114">
        <v>-4</v>
      </c>
      <c r="H19" s="114">
        <v>0</v>
      </c>
      <c r="I19" s="138">
        <f t="shared" si="0"/>
        <v>0</v>
      </c>
    </row>
    <row r="20" spans="1:9" s="56" customFormat="1" ht="24" customHeight="1" hidden="1">
      <c r="A20" s="69"/>
      <c r="B20" s="73" t="s">
        <v>74</v>
      </c>
      <c r="C20" s="82" t="s">
        <v>1</v>
      </c>
      <c r="D20" s="82" t="s">
        <v>2</v>
      </c>
      <c r="E20" s="82" t="s">
        <v>108</v>
      </c>
      <c r="F20" s="82" t="s">
        <v>65</v>
      </c>
      <c r="G20" s="114">
        <v>-7.5</v>
      </c>
      <c r="H20" s="114">
        <v>0</v>
      </c>
      <c r="I20" s="138">
        <f t="shared" si="0"/>
        <v>0</v>
      </c>
    </row>
    <row r="21" spans="1:9" s="56" customFormat="1" ht="24.75" customHeight="1" hidden="1">
      <c r="A21" s="70"/>
      <c r="B21" s="71" t="s">
        <v>28</v>
      </c>
      <c r="C21" s="80" t="s">
        <v>1</v>
      </c>
      <c r="D21" s="80" t="s">
        <v>7</v>
      </c>
      <c r="E21" s="86"/>
      <c r="F21" s="86"/>
      <c r="G21" s="136" t="e">
        <f>#REF!</f>
        <v>#REF!</v>
      </c>
      <c r="H21" s="136" t="e">
        <f>#REF!</f>
        <v>#REF!</v>
      </c>
      <c r="I21" s="138" t="e">
        <f t="shared" si="0"/>
        <v>#REF!</v>
      </c>
    </row>
    <row r="22" spans="1:9" s="56" customFormat="1" ht="28.5" customHeight="1" hidden="1">
      <c r="A22" s="119"/>
      <c r="B22" s="122" t="s">
        <v>153</v>
      </c>
      <c r="C22" s="120"/>
      <c r="D22" s="120"/>
      <c r="E22" s="124" t="s">
        <v>108</v>
      </c>
      <c r="F22" s="124" t="s">
        <v>154</v>
      </c>
      <c r="G22" s="137">
        <v>-5</v>
      </c>
      <c r="H22" s="137">
        <v>0</v>
      </c>
      <c r="I22" s="138">
        <f t="shared" si="0"/>
        <v>0</v>
      </c>
    </row>
    <row r="23" spans="1:9" s="56" customFormat="1" ht="33" customHeight="1">
      <c r="A23" s="119"/>
      <c r="B23" s="122" t="s">
        <v>72</v>
      </c>
      <c r="C23" s="120"/>
      <c r="D23" s="120"/>
      <c r="E23" s="124" t="s">
        <v>270</v>
      </c>
      <c r="F23" s="124" t="s">
        <v>5</v>
      </c>
      <c r="G23" s="137">
        <v>31.8</v>
      </c>
      <c r="H23" s="137">
        <v>26.724</v>
      </c>
      <c r="I23" s="138">
        <f t="shared" si="0"/>
        <v>84.0377358490566</v>
      </c>
    </row>
    <row r="24" spans="1:9" s="56" customFormat="1" ht="31.5" customHeight="1">
      <c r="A24" s="76"/>
      <c r="B24" s="112" t="s">
        <v>163</v>
      </c>
      <c r="C24" s="92" t="s">
        <v>9</v>
      </c>
      <c r="D24" s="92" t="s">
        <v>10</v>
      </c>
      <c r="E24" s="92" t="s">
        <v>118</v>
      </c>
      <c r="F24" s="92"/>
      <c r="G24" s="93">
        <f>G25</f>
        <v>137.70000000000002</v>
      </c>
      <c r="H24" s="93">
        <f>H25</f>
        <v>137.70000000000002</v>
      </c>
      <c r="I24" s="151">
        <f t="shared" si="0"/>
        <v>100</v>
      </c>
    </row>
    <row r="25" spans="1:9" s="56" customFormat="1" ht="34.5" customHeight="1">
      <c r="A25" s="69"/>
      <c r="B25" s="73" t="s">
        <v>165</v>
      </c>
      <c r="C25" s="82" t="s">
        <v>9</v>
      </c>
      <c r="D25" s="82" t="s">
        <v>10</v>
      </c>
      <c r="E25" s="82" t="s">
        <v>139</v>
      </c>
      <c r="F25" s="82"/>
      <c r="G25" s="114">
        <f>G26</f>
        <v>137.70000000000002</v>
      </c>
      <c r="H25" s="114">
        <f>H26</f>
        <v>137.70000000000002</v>
      </c>
      <c r="I25" s="138">
        <f t="shared" si="0"/>
        <v>100</v>
      </c>
    </row>
    <row r="26" spans="1:9" s="56" customFormat="1" ht="63.75" customHeight="1">
      <c r="A26" s="69"/>
      <c r="B26" s="73" t="s">
        <v>166</v>
      </c>
      <c r="C26" s="82" t="s">
        <v>9</v>
      </c>
      <c r="D26" s="82" t="s">
        <v>10</v>
      </c>
      <c r="E26" s="82" t="s">
        <v>111</v>
      </c>
      <c r="F26" s="82" t="s">
        <v>61</v>
      </c>
      <c r="G26" s="114">
        <f>G27+G28+G30</f>
        <v>137.70000000000002</v>
      </c>
      <c r="H26" s="114">
        <f>H27+H28+H30</f>
        <v>137.70000000000002</v>
      </c>
      <c r="I26" s="138">
        <f t="shared" si="0"/>
        <v>100</v>
      </c>
    </row>
    <row r="27" spans="1:9" s="56" customFormat="1" ht="35.25" customHeight="1">
      <c r="A27" s="69"/>
      <c r="B27" s="73" t="s">
        <v>68</v>
      </c>
      <c r="C27" s="82" t="s">
        <v>9</v>
      </c>
      <c r="D27" s="82" t="s">
        <v>10</v>
      </c>
      <c r="E27" s="82" t="s">
        <v>111</v>
      </c>
      <c r="F27" s="82" t="s">
        <v>3</v>
      </c>
      <c r="G27" s="114">
        <v>105.76</v>
      </c>
      <c r="H27" s="114">
        <v>105.76</v>
      </c>
      <c r="I27" s="138">
        <f t="shared" si="0"/>
        <v>100</v>
      </c>
    </row>
    <row r="28" spans="1:9" s="57" customFormat="1" ht="46.5" customHeight="1">
      <c r="A28" s="69"/>
      <c r="B28" s="72" t="s">
        <v>130</v>
      </c>
      <c r="C28" s="82" t="s">
        <v>9</v>
      </c>
      <c r="D28" s="82" t="s">
        <v>10</v>
      </c>
      <c r="E28" s="82" t="s">
        <v>111</v>
      </c>
      <c r="F28" s="82" t="s">
        <v>131</v>
      </c>
      <c r="G28" s="114">
        <v>31.94</v>
      </c>
      <c r="H28" s="114">
        <v>31.94</v>
      </c>
      <c r="I28" s="138">
        <f t="shared" si="0"/>
        <v>100</v>
      </c>
    </row>
    <row r="29" spans="1:9" s="57" customFormat="1" ht="17.25" customHeight="1" hidden="1">
      <c r="A29" s="69"/>
      <c r="B29" s="73" t="s">
        <v>72</v>
      </c>
      <c r="C29" s="82" t="s">
        <v>9</v>
      </c>
      <c r="D29" s="82" t="s">
        <v>10</v>
      </c>
      <c r="E29" s="82" t="s">
        <v>111</v>
      </c>
      <c r="F29" s="82" t="s">
        <v>5</v>
      </c>
      <c r="G29" s="114">
        <v>3</v>
      </c>
      <c r="H29" s="114">
        <v>3</v>
      </c>
      <c r="I29" s="138">
        <f t="shared" si="0"/>
        <v>100</v>
      </c>
    </row>
    <row r="30" spans="1:9" s="57" customFormat="1" ht="35.25" customHeight="1" hidden="1">
      <c r="A30" s="121"/>
      <c r="B30" s="73" t="s">
        <v>72</v>
      </c>
      <c r="C30" s="82"/>
      <c r="D30" s="82"/>
      <c r="E30" s="82" t="s">
        <v>111</v>
      </c>
      <c r="F30" s="82" t="s">
        <v>5</v>
      </c>
      <c r="G30" s="114">
        <v>0</v>
      </c>
      <c r="H30" s="114">
        <v>0</v>
      </c>
      <c r="I30" s="138" t="e">
        <f t="shared" si="0"/>
        <v>#DIV/0!</v>
      </c>
    </row>
    <row r="31" spans="1:9" s="57" customFormat="1" ht="31.5" customHeight="1">
      <c r="A31" s="69"/>
      <c r="B31" s="113" t="s">
        <v>163</v>
      </c>
      <c r="C31" s="92" t="s">
        <v>2</v>
      </c>
      <c r="D31" s="92" t="s">
        <v>105</v>
      </c>
      <c r="E31" s="92" t="s">
        <v>118</v>
      </c>
      <c r="F31" s="92"/>
      <c r="G31" s="93">
        <f>G32</f>
        <v>171</v>
      </c>
      <c r="H31" s="93">
        <f>H32</f>
        <v>171</v>
      </c>
      <c r="I31" s="151">
        <f t="shared" si="0"/>
        <v>100</v>
      </c>
    </row>
    <row r="32" spans="1:9" s="55" customFormat="1" ht="35.25" customHeight="1">
      <c r="A32" s="69"/>
      <c r="B32" s="73" t="s">
        <v>165</v>
      </c>
      <c r="C32" s="82" t="s">
        <v>2</v>
      </c>
      <c r="D32" s="82" t="s">
        <v>105</v>
      </c>
      <c r="E32" s="82" t="s">
        <v>139</v>
      </c>
      <c r="F32" s="82"/>
      <c r="G32" s="114">
        <f>G33</f>
        <v>171</v>
      </c>
      <c r="H32" s="114">
        <f>H33</f>
        <v>171</v>
      </c>
      <c r="I32" s="138">
        <f t="shared" si="0"/>
        <v>100</v>
      </c>
    </row>
    <row r="33" spans="1:9" s="55" customFormat="1" ht="66.75" customHeight="1">
      <c r="A33" s="69"/>
      <c r="B33" s="73" t="s">
        <v>170</v>
      </c>
      <c r="C33" s="82" t="s">
        <v>2</v>
      </c>
      <c r="D33" s="82" t="s">
        <v>105</v>
      </c>
      <c r="E33" s="82" t="s">
        <v>271</v>
      </c>
      <c r="F33" s="82" t="s">
        <v>61</v>
      </c>
      <c r="G33" s="114">
        <f>G34+G36</f>
        <v>171</v>
      </c>
      <c r="H33" s="114">
        <f>H34+H36</f>
        <v>171</v>
      </c>
      <c r="I33" s="138">
        <f t="shared" si="0"/>
        <v>100</v>
      </c>
    </row>
    <row r="34" spans="1:9" s="55" customFormat="1" ht="32.25" customHeight="1">
      <c r="A34" s="69"/>
      <c r="B34" s="87" t="s">
        <v>72</v>
      </c>
      <c r="C34" s="82" t="s">
        <v>2</v>
      </c>
      <c r="D34" s="82" t="s">
        <v>105</v>
      </c>
      <c r="E34" s="82" t="s">
        <v>271</v>
      </c>
      <c r="F34" s="82" t="s">
        <v>5</v>
      </c>
      <c r="G34" s="138">
        <v>170</v>
      </c>
      <c r="H34" s="138">
        <v>170</v>
      </c>
      <c r="I34" s="138">
        <f t="shared" si="0"/>
        <v>100</v>
      </c>
    </row>
    <row r="35" spans="1:9" s="55" customFormat="1" ht="33" customHeight="1" hidden="1">
      <c r="A35" s="78" t="s">
        <v>145</v>
      </c>
      <c r="B35" s="73" t="s">
        <v>130</v>
      </c>
      <c r="C35" s="82" t="s">
        <v>2</v>
      </c>
      <c r="D35" s="82" t="s">
        <v>105</v>
      </c>
      <c r="E35" s="82" t="s">
        <v>132</v>
      </c>
      <c r="F35" s="82" t="s">
        <v>131</v>
      </c>
      <c r="G35" s="138">
        <v>7</v>
      </c>
      <c r="H35" s="138">
        <v>7</v>
      </c>
      <c r="I35" s="138">
        <f t="shared" si="0"/>
        <v>100</v>
      </c>
    </row>
    <row r="36" spans="1:9" s="55" customFormat="1" ht="23.25" customHeight="1">
      <c r="A36" s="125"/>
      <c r="B36" s="122" t="s">
        <v>142</v>
      </c>
      <c r="C36" s="124"/>
      <c r="D36" s="124"/>
      <c r="E36" s="124" t="s">
        <v>271</v>
      </c>
      <c r="F36" s="124" t="s">
        <v>77</v>
      </c>
      <c r="G36" s="150">
        <v>1</v>
      </c>
      <c r="H36" s="150">
        <v>1</v>
      </c>
      <c r="I36" s="138">
        <f t="shared" si="0"/>
        <v>100</v>
      </c>
    </row>
    <row r="37" spans="1:9" s="55" customFormat="1" ht="33" customHeight="1">
      <c r="A37" s="116"/>
      <c r="B37" s="112" t="s">
        <v>167</v>
      </c>
      <c r="C37" s="92"/>
      <c r="D37" s="82"/>
      <c r="E37" s="82" t="s">
        <v>118</v>
      </c>
      <c r="F37" s="82"/>
      <c r="G37" s="151">
        <f>G38</f>
        <v>901.607</v>
      </c>
      <c r="H37" s="151">
        <f>H38</f>
        <v>899.582</v>
      </c>
      <c r="I37" s="151">
        <f t="shared" si="0"/>
        <v>99.77540103393164</v>
      </c>
    </row>
    <row r="38" spans="1:9" s="55" customFormat="1" ht="33.75" customHeight="1">
      <c r="A38" s="115"/>
      <c r="B38" s="73" t="s">
        <v>172</v>
      </c>
      <c r="C38" s="82"/>
      <c r="D38" s="82"/>
      <c r="E38" s="82" t="s">
        <v>146</v>
      </c>
      <c r="F38" s="82"/>
      <c r="G38" s="138">
        <f>G39+G42+G44</f>
        <v>901.607</v>
      </c>
      <c r="H38" s="138">
        <f>H39+H42+H44</f>
        <v>899.582</v>
      </c>
      <c r="I38" s="138">
        <f t="shared" si="0"/>
        <v>99.77540103393164</v>
      </c>
    </row>
    <row r="39" spans="1:9" s="55" customFormat="1" ht="63.75" customHeight="1">
      <c r="A39" s="115"/>
      <c r="B39" s="73" t="s">
        <v>168</v>
      </c>
      <c r="C39" s="92"/>
      <c r="D39" s="82"/>
      <c r="E39" s="82" t="s">
        <v>147</v>
      </c>
      <c r="F39" s="82" t="s">
        <v>61</v>
      </c>
      <c r="G39" s="138">
        <f>G40+G41</f>
        <v>865.607</v>
      </c>
      <c r="H39" s="138">
        <f>H40+H41</f>
        <v>863.582</v>
      </c>
      <c r="I39" s="138">
        <f t="shared" si="0"/>
        <v>99.76606011735117</v>
      </c>
    </row>
    <row r="40" spans="1:9" s="56" customFormat="1" ht="36" customHeight="1">
      <c r="A40" s="76"/>
      <c r="B40" s="73" t="s">
        <v>72</v>
      </c>
      <c r="C40" s="92"/>
      <c r="D40" s="82"/>
      <c r="E40" s="82" t="s">
        <v>147</v>
      </c>
      <c r="F40" s="82" t="s">
        <v>5</v>
      </c>
      <c r="G40" s="138">
        <v>607.607</v>
      </c>
      <c r="H40" s="138">
        <v>607.607</v>
      </c>
      <c r="I40" s="138">
        <f t="shared" si="0"/>
        <v>100</v>
      </c>
    </row>
    <row r="41" spans="1:9" s="56" customFormat="1" ht="36" customHeight="1">
      <c r="A41" s="76"/>
      <c r="B41" s="73" t="s">
        <v>72</v>
      </c>
      <c r="C41" s="92"/>
      <c r="D41" s="82"/>
      <c r="E41" s="82" t="s">
        <v>278</v>
      </c>
      <c r="F41" s="82" t="s">
        <v>5</v>
      </c>
      <c r="G41" s="138">
        <v>258</v>
      </c>
      <c r="H41" s="138">
        <v>255.975</v>
      </c>
      <c r="I41" s="138">
        <f t="shared" si="0"/>
        <v>99.21511627906978</v>
      </c>
    </row>
    <row r="42" spans="1:9" s="56" customFormat="1" ht="63.75" customHeight="1">
      <c r="A42" s="76"/>
      <c r="B42" s="73" t="s">
        <v>279</v>
      </c>
      <c r="C42" s="92"/>
      <c r="D42" s="82"/>
      <c r="E42" s="82" t="s">
        <v>280</v>
      </c>
      <c r="F42" s="82" t="s">
        <v>61</v>
      </c>
      <c r="G42" s="138">
        <f>G43</f>
        <v>24</v>
      </c>
      <c r="H42" s="138">
        <f>H43</f>
        <v>24</v>
      </c>
      <c r="I42" s="138">
        <f t="shared" si="0"/>
        <v>100</v>
      </c>
    </row>
    <row r="43" spans="1:9" s="56" customFormat="1" ht="33" customHeight="1">
      <c r="A43" s="76"/>
      <c r="B43" s="73" t="s">
        <v>72</v>
      </c>
      <c r="C43" s="92"/>
      <c r="D43" s="82"/>
      <c r="E43" s="82" t="s">
        <v>280</v>
      </c>
      <c r="F43" s="82" t="s">
        <v>5</v>
      </c>
      <c r="G43" s="138">
        <v>24</v>
      </c>
      <c r="H43" s="138">
        <v>24</v>
      </c>
      <c r="I43" s="138">
        <f t="shared" si="0"/>
        <v>100</v>
      </c>
    </row>
    <row r="44" spans="1:9" s="56" customFormat="1" ht="60" customHeight="1">
      <c r="A44" s="76"/>
      <c r="B44" s="73" t="s">
        <v>281</v>
      </c>
      <c r="C44" s="92"/>
      <c r="D44" s="82"/>
      <c r="E44" s="82" t="s">
        <v>113</v>
      </c>
      <c r="F44" s="82" t="s">
        <v>61</v>
      </c>
      <c r="G44" s="138">
        <v>12</v>
      </c>
      <c r="H44" s="138">
        <f>H45+H46</f>
        <v>12</v>
      </c>
      <c r="I44" s="138">
        <f t="shared" si="0"/>
        <v>100</v>
      </c>
    </row>
    <row r="45" spans="1:9" s="56" customFormat="1" ht="18.75" customHeight="1">
      <c r="A45" s="76"/>
      <c r="B45" s="73" t="s">
        <v>282</v>
      </c>
      <c r="C45" s="92"/>
      <c r="D45" s="82"/>
      <c r="E45" s="82" t="s">
        <v>113</v>
      </c>
      <c r="F45" s="82" t="s">
        <v>283</v>
      </c>
      <c r="G45" s="138">
        <v>10</v>
      </c>
      <c r="H45" s="138">
        <v>10</v>
      </c>
      <c r="I45" s="138">
        <f t="shared" si="0"/>
        <v>100</v>
      </c>
    </row>
    <row r="46" spans="1:9" s="56" customFormat="1" ht="30" customHeight="1">
      <c r="A46" s="76"/>
      <c r="B46" s="73" t="s">
        <v>72</v>
      </c>
      <c r="C46" s="92"/>
      <c r="D46" s="82"/>
      <c r="E46" s="82" t="s">
        <v>113</v>
      </c>
      <c r="F46" s="82" t="s">
        <v>5</v>
      </c>
      <c r="G46" s="138">
        <v>2</v>
      </c>
      <c r="H46" s="138">
        <v>2</v>
      </c>
      <c r="I46" s="138">
        <f t="shared" si="0"/>
        <v>100</v>
      </c>
    </row>
    <row r="47" spans="1:9" s="56" customFormat="1" ht="36" customHeight="1">
      <c r="A47" s="76"/>
      <c r="B47" s="112" t="s">
        <v>163</v>
      </c>
      <c r="C47" s="82"/>
      <c r="D47" s="82"/>
      <c r="E47" s="92" t="s">
        <v>118</v>
      </c>
      <c r="F47" s="82"/>
      <c r="G47" s="93">
        <f>G48</f>
        <v>44.306</v>
      </c>
      <c r="H47" s="93">
        <f>H48</f>
        <v>44.306</v>
      </c>
      <c r="I47" s="138">
        <f t="shared" si="0"/>
        <v>100</v>
      </c>
    </row>
    <row r="48" spans="1:9" s="56" customFormat="1" ht="36" customHeight="1">
      <c r="A48" s="76"/>
      <c r="B48" s="73" t="s">
        <v>161</v>
      </c>
      <c r="C48" s="82"/>
      <c r="D48" s="82"/>
      <c r="E48" s="82" t="s">
        <v>115</v>
      </c>
      <c r="F48" s="82" t="s">
        <v>61</v>
      </c>
      <c r="G48" s="114">
        <f>G49</f>
        <v>44.306</v>
      </c>
      <c r="H48" s="114">
        <f>H49</f>
        <v>44.306</v>
      </c>
      <c r="I48" s="138">
        <f t="shared" si="0"/>
        <v>100</v>
      </c>
    </row>
    <row r="49" spans="1:9" s="56" customFormat="1" ht="36" customHeight="1">
      <c r="A49" s="76"/>
      <c r="B49" s="89" t="s">
        <v>72</v>
      </c>
      <c r="C49" s="82"/>
      <c r="D49" s="82"/>
      <c r="E49" s="82" t="s">
        <v>115</v>
      </c>
      <c r="F49" s="82" t="s">
        <v>5</v>
      </c>
      <c r="G49" s="114">
        <v>44.306</v>
      </c>
      <c r="H49" s="114">
        <v>44.306</v>
      </c>
      <c r="I49" s="138">
        <f t="shared" si="0"/>
        <v>100</v>
      </c>
    </row>
    <row r="50" spans="1:9" s="56" customFormat="1" ht="33" customHeight="1">
      <c r="A50" s="121"/>
      <c r="B50" s="112" t="s">
        <v>163</v>
      </c>
      <c r="C50" s="95" t="s">
        <v>13</v>
      </c>
      <c r="D50" s="95" t="s">
        <v>1</v>
      </c>
      <c r="E50" s="95" t="s">
        <v>118</v>
      </c>
      <c r="F50" s="95"/>
      <c r="G50" s="139">
        <f>G52</f>
        <v>1767.163</v>
      </c>
      <c r="H50" s="139">
        <f>H52</f>
        <v>1767.148</v>
      </c>
      <c r="I50" s="151">
        <f t="shared" si="0"/>
        <v>99.99915118186607</v>
      </c>
    </row>
    <row r="51" spans="1:9" s="56" customFormat="1" ht="36" customHeight="1" hidden="1">
      <c r="A51" s="76"/>
      <c r="B51" s="73" t="s">
        <v>164</v>
      </c>
      <c r="C51" s="84" t="s">
        <v>13</v>
      </c>
      <c r="D51" s="84" t="s">
        <v>1</v>
      </c>
      <c r="E51" s="84" t="s">
        <v>116</v>
      </c>
      <c r="F51" s="84" t="s">
        <v>61</v>
      </c>
      <c r="G51" s="140">
        <f>G54+G56</f>
        <v>1349.413</v>
      </c>
      <c r="H51" s="140">
        <f>H54+H56</f>
        <v>1349.413</v>
      </c>
      <c r="I51" s="138">
        <f t="shared" si="0"/>
        <v>100</v>
      </c>
    </row>
    <row r="52" spans="1:9" s="56" customFormat="1" ht="47.25" customHeight="1">
      <c r="A52" s="76"/>
      <c r="B52" s="73" t="s">
        <v>164</v>
      </c>
      <c r="C52" s="84"/>
      <c r="D52" s="84"/>
      <c r="E52" s="84" t="s">
        <v>116</v>
      </c>
      <c r="F52" s="84" t="s">
        <v>61</v>
      </c>
      <c r="G52" s="140">
        <f>G54+G56+G59+G60+G61+G55</f>
        <v>1767.163</v>
      </c>
      <c r="H52" s="140">
        <f>H53+H54+H56+H59+H60+H61+H55</f>
        <v>1767.148</v>
      </c>
      <c r="I52" s="138">
        <f t="shared" si="0"/>
        <v>99.99915118186607</v>
      </c>
    </row>
    <row r="53" spans="1:9" s="56" customFormat="1" ht="38.25" customHeight="1" hidden="1">
      <c r="A53" s="76"/>
      <c r="B53" s="73" t="s">
        <v>71</v>
      </c>
      <c r="C53" s="84"/>
      <c r="D53" s="84"/>
      <c r="E53" s="84" t="s">
        <v>116</v>
      </c>
      <c r="F53" s="84" t="s">
        <v>4</v>
      </c>
      <c r="G53" s="140">
        <v>-10</v>
      </c>
      <c r="H53" s="140">
        <v>0</v>
      </c>
      <c r="I53" s="138">
        <f t="shared" si="0"/>
        <v>0</v>
      </c>
    </row>
    <row r="54" spans="1:9" s="56" customFormat="1" ht="33" customHeight="1">
      <c r="A54" s="69"/>
      <c r="B54" s="72" t="s">
        <v>72</v>
      </c>
      <c r="C54" s="82" t="s">
        <v>13</v>
      </c>
      <c r="D54" s="82" t="s">
        <v>1</v>
      </c>
      <c r="E54" s="82" t="s">
        <v>116</v>
      </c>
      <c r="F54" s="82" t="s">
        <v>5</v>
      </c>
      <c r="G54" s="114">
        <v>1339.413</v>
      </c>
      <c r="H54" s="114">
        <v>1339.413</v>
      </c>
      <c r="I54" s="138">
        <f t="shared" si="0"/>
        <v>100</v>
      </c>
    </row>
    <row r="55" spans="1:9" s="56" customFormat="1" ht="21.75" customHeight="1">
      <c r="A55" s="69"/>
      <c r="B55" s="72" t="s">
        <v>272</v>
      </c>
      <c r="C55" s="82"/>
      <c r="D55" s="82"/>
      <c r="E55" s="82" t="s">
        <v>116</v>
      </c>
      <c r="F55" s="82" t="s">
        <v>273</v>
      </c>
      <c r="G55" s="114">
        <v>130</v>
      </c>
      <c r="H55" s="114">
        <v>130</v>
      </c>
      <c r="I55" s="138">
        <f t="shared" si="0"/>
        <v>100</v>
      </c>
    </row>
    <row r="56" spans="1:9" s="57" customFormat="1" ht="21.75" customHeight="1">
      <c r="A56" s="69"/>
      <c r="B56" s="73" t="s">
        <v>142</v>
      </c>
      <c r="C56" s="82" t="s">
        <v>13</v>
      </c>
      <c r="D56" s="82" t="s">
        <v>1</v>
      </c>
      <c r="E56" s="82" t="s">
        <v>116</v>
      </c>
      <c r="F56" s="82" t="s">
        <v>77</v>
      </c>
      <c r="G56" s="114">
        <v>10</v>
      </c>
      <c r="H56" s="114">
        <v>10</v>
      </c>
      <c r="I56" s="138">
        <f t="shared" si="0"/>
        <v>100</v>
      </c>
    </row>
    <row r="57" spans="1:9" s="55" customFormat="1" ht="22.5" customHeight="1" hidden="1">
      <c r="A57" s="69"/>
      <c r="B57" s="71" t="s">
        <v>48</v>
      </c>
      <c r="C57" s="80" t="s">
        <v>7</v>
      </c>
      <c r="D57" s="86"/>
      <c r="E57" s="86"/>
      <c r="F57" s="86"/>
      <c r="G57" s="136">
        <f>G62</f>
        <v>3651.968</v>
      </c>
      <c r="H57" s="136">
        <f>H62</f>
        <v>3651.968</v>
      </c>
      <c r="I57" s="138">
        <f t="shared" si="0"/>
        <v>100</v>
      </c>
    </row>
    <row r="58" spans="1:9" s="57" customFormat="1" ht="24.75" customHeight="1" hidden="1">
      <c r="A58" s="77" t="s">
        <v>143</v>
      </c>
      <c r="B58" s="71" t="s">
        <v>50</v>
      </c>
      <c r="C58" s="86" t="s">
        <v>7</v>
      </c>
      <c r="D58" s="86" t="s">
        <v>1</v>
      </c>
      <c r="E58" s="86"/>
      <c r="F58" s="86"/>
      <c r="G58" s="136">
        <f>G62</f>
        <v>3651.968</v>
      </c>
      <c r="H58" s="136">
        <f>H62</f>
        <v>3651.968</v>
      </c>
      <c r="I58" s="138">
        <f t="shared" si="0"/>
        <v>100</v>
      </c>
    </row>
    <row r="59" spans="1:9" s="57" customFormat="1" ht="24.75" customHeight="1">
      <c r="A59" s="76"/>
      <c r="B59" s="73" t="s">
        <v>73</v>
      </c>
      <c r="C59" s="82"/>
      <c r="D59" s="82"/>
      <c r="E59" s="82" t="s">
        <v>116</v>
      </c>
      <c r="F59" s="82" t="s">
        <v>6</v>
      </c>
      <c r="G59" s="114">
        <v>84.184</v>
      </c>
      <c r="H59" s="114">
        <v>84.184</v>
      </c>
      <c r="I59" s="138">
        <f t="shared" si="0"/>
        <v>100</v>
      </c>
    </row>
    <row r="60" spans="1:9" s="57" customFormat="1" ht="24.75" customHeight="1">
      <c r="A60" s="76"/>
      <c r="B60" s="73" t="s">
        <v>74</v>
      </c>
      <c r="C60" s="82"/>
      <c r="D60" s="82"/>
      <c r="E60" s="82" t="s">
        <v>116</v>
      </c>
      <c r="F60" s="82" t="s">
        <v>65</v>
      </c>
      <c r="G60" s="114">
        <v>15.126</v>
      </c>
      <c r="H60" s="114">
        <v>15.126</v>
      </c>
      <c r="I60" s="138">
        <f t="shared" si="0"/>
        <v>100</v>
      </c>
    </row>
    <row r="61" spans="1:9" s="57" customFormat="1" ht="24.75" customHeight="1">
      <c r="A61" s="76"/>
      <c r="B61" s="73" t="s">
        <v>153</v>
      </c>
      <c r="C61" s="82"/>
      <c r="D61" s="82"/>
      <c r="E61" s="82" t="s">
        <v>116</v>
      </c>
      <c r="F61" s="82" t="s">
        <v>154</v>
      </c>
      <c r="G61" s="114">
        <v>188.44</v>
      </c>
      <c r="H61" s="114">
        <v>188.425</v>
      </c>
      <c r="I61" s="138">
        <f t="shared" si="0"/>
        <v>99.99203990660158</v>
      </c>
    </row>
    <row r="62" spans="1:9" s="57" customFormat="1" ht="48.75" customHeight="1">
      <c r="A62" s="121"/>
      <c r="B62" s="112" t="s">
        <v>159</v>
      </c>
      <c r="C62" s="92" t="s">
        <v>7</v>
      </c>
      <c r="D62" s="92" t="s">
        <v>1</v>
      </c>
      <c r="E62" s="92" t="s">
        <v>118</v>
      </c>
      <c r="F62" s="92"/>
      <c r="G62" s="93">
        <f>G63+G75+G80</f>
        <v>3651.968</v>
      </c>
      <c r="H62" s="93">
        <f>H63+H75+H80</f>
        <v>3651.968</v>
      </c>
      <c r="I62" s="151">
        <f t="shared" si="0"/>
        <v>100</v>
      </c>
    </row>
    <row r="63" spans="1:9" s="56" customFormat="1" ht="35.25" customHeight="1">
      <c r="A63" s="76"/>
      <c r="B63" s="73" t="s">
        <v>161</v>
      </c>
      <c r="C63" s="82" t="s">
        <v>7</v>
      </c>
      <c r="D63" s="82" t="s">
        <v>1</v>
      </c>
      <c r="E63" s="82" t="s">
        <v>110</v>
      </c>
      <c r="F63" s="82"/>
      <c r="G63" s="114">
        <f>G64</f>
        <v>698.926</v>
      </c>
      <c r="H63" s="114">
        <f>H64</f>
        <v>698.926</v>
      </c>
      <c r="I63" s="138">
        <f t="shared" si="0"/>
        <v>100</v>
      </c>
    </row>
    <row r="64" spans="1:9" s="55" customFormat="1" ht="51" customHeight="1">
      <c r="A64" s="76"/>
      <c r="B64" s="73" t="s">
        <v>171</v>
      </c>
      <c r="C64" s="82"/>
      <c r="D64" s="82"/>
      <c r="E64" s="82" t="s">
        <v>110</v>
      </c>
      <c r="F64" s="82" t="s">
        <v>61</v>
      </c>
      <c r="G64" s="114">
        <f>G65+G66+G67+G73+G74</f>
        <v>698.926</v>
      </c>
      <c r="H64" s="114">
        <f>H65+H66+H67+H73+H74</f>
        <v>698.926</v>
      </c>
      <c r="I64" s="138">
        <f t="shared" si="0"/>
        <v>100</v>
      </c>
    </row>
    <row r="65" spans="1:9" s="56" customFormat="1" ht="38.25" customHeight="1">
      <c r="A65" s="69"/>
      <c r="B65" s="73" t="s">
        <v>68</v>
      </c>
      <c r="C65" s="82" t="s">
        <v>7</v>
      </c>
      <c r="D65" s="82" t="s">
        <v>1</v>
      </c>
      <c r="E65" s="82" t="s">
        <v>110</v>
      </c>
      <c r="F65" s="82" t="s">
        <v>3</v>
      </c>
      <c r="G65" s="114">
        <v>214.979</v>
      </c>
      <c r="H65" s="114">
        <v>214.979</v>
      </c>
      <c r="I65" s="138">
        <f t="shared" si="0"/>
        <v>100</v>
      </c>
    </row>
    <row r="66" spans="1:9" s="56" customFormat="1" ht="34.5" customHeight="1">
      <c r="A66" s="69"/>
      <c r="B66" s="73" t="s">
        <v>68</v>
      </c>
      <c r="C66" s="82"/>
      <c r="D66" s="82"/>
      <c r="E66" s="82" t="s">
        <v>183</v>
      </c>
      <c r="F66" s="82" t="s">
        <v>3</v>
      </c>
      <c r="G66" s="114">
        <v>180.477</v>
      </c>
      <c r="H66" s="114">
        <v>180.477</v>
      </c>
      <c r="I66" s="138">
        <f t="shared" si="0"/>
        <v>100</v>
      </c>
    </row>
    <row r="67" spans="1:9" s="56" customFormat="1" ht="50.25" customHeight="1">
      <c r="A67" s="69"/>
      <c r="B67" s="72" t="s">
        <v>130</v>
      </c>
      <c r="C67" s="82" t="s">
        <v>7</v>
      </c>
      <c r="D67" s="82" t="s">
        <v>1</v>
      </c>
      <c r="E67" s="82" t="s">
        <v>110</v>
      </c>
      <c r="F67" s="82" t="s">
        <v>131</v>
      </c>
      <c r="G67" s="114">
        <v>58.393</v>
      </c>
      <c r="H67" s="114">
        <v>58.393</v>
      </c>
      <c r="I67" s="138">
        <f t="shared" si="0"/>
        <v>100</v>
      </c>
    </row>
    <row r="68" spans="1:9" s="56" customFormat="1" ht="59.25" customHeight="1" hidden="1">
      <c r="A68" s="69"/>
      <c r="B68" s="89" t="s">
        <v>72</v>
      </c>
      <c r="C68" s="82" t="s">
        <v>7</v>
      </c>
      <c r="D68" s="82" t="s">
        <v>1</v>
      </c>
      <c r="E68" s="82" t="s">
        <v>110</v>
      </c>
      <c r="F68" s="82" t="s">
        <v>5</v>
      </c>
      <c r="G68" s="114">
        <v>58</v>
      </c>
      <c r="H68" s="114">
        <v>58</v>
      </c>
      <c r="I68" s="138">
        <f t="shared" si="0"/>
        <v>100</v>
      </c>
    </row>
    <row r="69" spans="1:9" s="56" customFormat="1" ht="51" customHeight="1" hidden="1">
      <c r="A69" s="69"/>
      <c r="B69" s="90" t="s">
        <v>68</v>
      </c>
      <c r="C69" s="82" t="s">
        <v>12</v>
      </c>
      <c r="D69" s="82" t="s">
        <v>9</v>
      </c>
      <c r="E69" s="82" t="s">
        <v>113</v>
      </c>
      <c r="F69" s="82" t="s">
        <v>3</v>
      </c>
      <c r="G69" s="114"/>
      <c r="H69" s="114"/>
      <c r="I69" s="138" t="e">
        <f t="shared" si="0"/>
        <v>#DIV/0!</v>
      </c>
    </row>
    <row r="70" spans="1:9" s="56" customFormat="1" ht="51" customHeight="1" hidden="1">
      <c r="A70" s="69"/>
      <c r="B70" s="73" t="s">
        <v>72</v>
      </c>
      <c r="C70" s="82" t="s">
        <v>12</v>
      </c>
      <c r="D70" s="82" t="s">
        <v>9</v>
      </c>
      <c r="E70" s="82" t="s">
        <v>113</v>
      </c>
      <c r="F70" s="82" t="s">
        <v>5</v>
      </c>
      <c r="G70" s="114"/>
      <c r="H70" s="114"/>
      <c r="I70" s="138" t="e">
        <f t="shared" si="0"/>
        <v>#DIV/0!</v>
      </c>
    </row>
    <row r="71" spans="1:9" s="56" customFormat="1" ht="36.75" customHeight="1" hidden="1">
      <c r="A71" s="69"/>
      <c r="B71" s="89" t="s">
        <v>72</v>
      </c>
      <c r="C71" s="82" t="s">
        <v>7</v>
      </c>
      <c r="D71" s="82" t="s">
        <v>1</v>
      </c>
      <c r="E71" s="82" t="s">
        <v>110</v>
      </c>
      <c r="F71" s="82" t="s">
        <v>5</v>
      </c>
      <c r="G71" s="114">
        <v>138</v>
      </c>
      <c r="H71" s="114">
        <v>138</v>
      </c>
      <c r="I71" s="138">
        <f t="shared" si="0"/>
        <v>100</v>
      </c>
    </row>
    <row r="72" spans="1:9" s="56" customFormat="1" ht="33.75" customHeight="1" hidden="1">
      <c r="A72" s="69"/>
      <c r="B72" s="89" t="s">
        <v>72</v>
      </c>
      <c r="C72" s="82"/>
      <c r="D72" s="82"/>
      <c r="E72" s="82" t="s">
        <v>110</v>
      </c>
      <c r="F72" s="82" t="s">
        <v>5</v>
      </c>
      <c r="G72" s="114">
        <v>-23</v>
      </c>
      <c r="H72" s="114">
        <v>0</v>
      </c>
      <c r="I72" s="138">
        <f t="shared" si="0"/>
        <v>0</v>
      </c>
    </row>
    <row r="73" spans="1:9" s="56" customFormat="1" ht="46.5" customHeight="1">
      <c r="A73" s="69"/>
      <c r="B73" s="89" t="s">
        <v>130</v>
      </c>
      <c r="C73" s="82"/>
      <c r="D73" s="82"/>
      <c r="E73" s="82" t="s">
        <v>183</v>
      </c>
      <c r="F73" s="82" t="s">
        <v>131</v>
      </c>
      <c r="G73" s="114">
        <v>59.222</v>
      </c>
      <c r="H73" s="114">
        <v>59.222</v>
      </c>
      <c r="I73" s="138">
        <f t="shared" si="0"/>
        <v>100</v>
      </c>
    </row>
    <row r="74" spans="1:9" s="56" customFormat="1" ht="32.25" customHeight="1">
      <c r="A74" s="69"/>
      <c r="B74" s="89" t="s">
        <v>72</v>
      </c>
      <c r="C74" s="82"/>
      <c r="D74" s="82"/>
      <c r="E74" s="82" t="s">
        <v>110</v>
      </c>
      <c r="F74" s="82" t="s">
        <v>5</v>
      </c>
      <c r="G74" s="114">
        <v>185.855</v>
      </c>
      <c r="H74" s="114">
        <v>185.855</v>
      </c>
      <c r="I74" s="138">
        <f t="shared" si="0"/>
        <v>100</v>
      </c>
    </row>
    <row r="75" spans="1:9" s="57" customFormat="1" ht="50.25" customHeight="1">
      <c r="A75" s="119"/>
      <c r="B75" s="122" t="s">
        <v>162</v>
      </c>
      <c r="C75" s="120" t="s">
        <v>7</v>
      </c>
      <c r="D75" s="120" t="s">
        <v>12</v>
      </c>
      <c r="E75" s="124" t="s">
        <v>115</v>
      </c>
      <c r="F75" s="124" t="s">
        <v>61</v>
      </c>
      <c r="G75" s="137">
        <f>G76+G78+G77+G79</f>
        <v>273.448</v>
      </c>
      <c r="H75" s="137">
        <f>H76+H78+H79+H77</f>
        <v>273.448</v>
      </c>
      <c r="I75" s="138">
        <f t="shared" si="0"/>
        <v>100</v>
      </c>
    </row>
    <row r="76" spans="1:9" s="58" customFormat="1" ht="31.5" customHeight="1">
      <c r="A76" s="119"/>
      <c r="B76" s="72" t="s">
        <v>68</v>
      </c>
      <c r="C76" s="82" t="s">
        <v>7</v>
      </c>
      <c r="D76" s="82" t="s">
        <v>12</v>
      </c>
      <c r="E76" s="82" t="s">
        <v>115</v>
      </c>
      <c r="F76" s="82" t="s">
        <v>3</v>
      </c>
      <c r="G76" s="114">
        <v>131.003</v>
      </c>
      <c r="H76" s="114">
        <v>131.003</v>
      </c>
      <c r="I76" s="138">
        <f t="shared" si="0"/>
        <v>100</v>
      </c>
    </row>
    <row r="77" spans="1:9" s="58" customFormat="1" ht="31.5" customHeight="1">
      <c r="A77" s="119"/>
      <c r="B77" s="72" t="s">
        <v>68</v>
      </c>
      <c r="C77" s="82"/>
      <c r="D77" s="82"/>
      <c r="E77" s="82" t="s">
        <v>185</v>
      </c>
      <c r="F77" s="82" t="s">
        <v>3</v>
      </c>
      <c r="G77" s="114">
        <v>79.444</v>
      </c>
      <c r="H77" s="114">
        <v>79.444</v>
      </c>
      <c r="I77" s="138">
        <f t="shared" si="0"/>
        <v>100</v>
      </c>
    </row>
    <row r="78" spans="1:9" s="58" customFormat="1" ht="46.5" customHeight="1">
      <c r="A78" s="76"/>
      <c r="B78" s="73" t="s">
        <v>130</v>
      </c>
      <c r="C78" s="82" t="s">
        <v>7</v>
      </c>
      <c r="D78" s="82" t="s">
        <v>12</v>
      </c>
      <c r="E78" s="82" t="s">
        <v>115</v>
      </c>
      <c r="F78" s="82" t="s">
        <v>131</v>
      </c>
      <c r="G78" s="114">
        <v>36.649</v>
      </c>
      <c r="H78" s="114">
        <v>36.649</v>
      </c>
      <c r="I78" s="138">
        <f t="shared" si="0"/>
        <v>100</v>
      </c>
    </row>
    <row r="79" spans="1:9" s="58" customFormat="1" ht="46.5" customHeight="1">
      <c r="A79" s="76"/>
      <c r="B79" s="73" t="s">
        <v>130</v>
      </c>
      <c r="C79" s="82"/>
      <c r="D79" s="82"/>
      <c r="E79" s="82" t="s">
        <v>185</v>
      </c>
      <c r="F79" s="82" t="s">
        <v>131</v>
      </c>
      <c r="G79" s="114">
        <v>26.352</v>
      </c>
      <c r="H79" s="114">
        <v>26.352</v>
      </c>
      <c r="I79" s="138">
        <f t="shared" si="0"/>
        <v>100</v>
      </c>
    </row>
    <row r="80" spans="1:9" s="56" customFormat="1" ht="36.75" customHeight="1">
      <c r="A80" s="69"/>
      <c r="B80" s="73" t="s">
        <v>161</v>
      </c>
      <c r="C80" s="82" t="s">
        <v>7</v>
      </c>
      <c r="D80" s="82" t="s">
        <v>12</v>
      </c>
      <c r="E80" s="82" t="s">
        <v>116</v>
      </c>
      <c r="F80" s="82" t="s">
        <v>61</v>
      </c>
      <c r="G80" s="114">
        <f>G81+G82+G83+G85</f>
        <v>2679.594</v>
      </c>
      <c r="H80" s="114">
        <f>H81+H82+H83+H85</f>
        <v>2679.594</v>
      </c>
      <c r="I80" s="138">
        <f t="shared" si="0"/>
        <v>100</v>
      </c>
    </row>
    <row r="81" spans="1:9" s="58" customFormat="1" ht="35.25" customHeight="1">
      <c r="A81" s="69"/>
      <c r="B81" s="73" t="s">
        <v>68</v>
      </c>
      <c r="C81" s="82" t="s">
        <v>7</v>
      </c>
      <c r="D81" s="82" t="s">
        <v>12</v>
      </c>
      <c r="E81" s="82" t="s">
        <v>116</v>
      </c>
      <c r="F81" s="82" t="s">
        <v>3</v>
      </c>
      <c r="G81" s="114">
        <v>523.552</v>
      </c>
      <c r="H81" s="114">
        <v>523.552</v>
      </c>
      <c r="I81" s="138">
        <f t="shared" si="0"/>
        <v>100</v>
      </c>
    </row>
    <row r="82" spans="1:9" s="58" customFormat="1" ht="35.25" customHeight="1">
      <c r="A82" s="69"/>
      <c r="B82" s="73" t="s">
        <v>68</v>
      </c>
      <c r="C82" s="82"/>
      <c r="D82" s="82"/>
      <c r="E82" s="82" t="s">
        <v>184</v>
      </c>
      <c r="F82" s="82" t="s">
        <v>3</v>
      </c>
      <c r="G82" s="114">
        <v>1498.998</v>
      </c>
      <c r="H82" s="114">
        <v>1498.998</v>
      </c>
      <c r="I82" s="138">
        <f t="shared" si="0"/>
        <v>100</v>
      </c>
    </row>
    <row r="83" spans="1:9" s="58" customFormat="1" ht="45.75" customHeight="1">
      <c r="A83" s="69"/>
      <c r="B83" s="73" t="s">
        <v>130</v>
      </c>
      <c r="C83" s="84" t="s">
        <v>7</v>
      </c>
      <c r="D83" s="84" t="s">
        <v>12</v>
      </c>
      <c r="E83" s="84" t="s">
        <v>277</v>
      </c>
      <c r="F83" s="84" t="s">
        <v>131</v>
      </c>
      <c r="G83" s="114">
        <v>214.502</v>
      </c>
      <c r="H83" s="114">
        <v>214.502</v>
      </c>
      <c r="I83" s="138">
        <f t="shared" si="0"/>
        <v>100</v>
      </c>
    </row>
    <row r="84" spans="1:9" s="58" customFormat="1" ht="30" customHeight="1" hidden="1">
      <c r="A84" s="69"/>
      <c r="B84" s="73" t="s">
        <v>72</v>
      </c>
      <c r="C84" s="84" t="s">
        <v>7</v>
      </c>
      <c r="D84" s="84" t="s">
        <v>12</v>
      </c>
      <c r="E84" s="84" t="s">
        <v>156</v>
      </c>
      <c r="F84" s="84" t="s">
        <v>5</v>
      </c>
      <c r="G84" s="114">
        <v>-28.2</v>
      </c>
      <c r="H84" s="114">
        <v>0</v>
      </c>
      <c r="I84" s="138">
        <f t="shared" si="0"/>
        <v>0</v>
      </c>
    </row>
    <row r="85" spans="1:9" s="58" customFormat="1" ht="46.5" customHeight="1">
      <c r="A85" s="69"/>
      <c r="B85" s="73" t="s">
        <v>130</v>
      </c>
      <c r="C85" s="84"/>
      <c r="D85" s="84"/>
      <c r="E85" s="84" t="s">
        <v>184</v>
      </c>
      <c r="F85" s="84" t="s">
        <v>131</v>
      </c>
      <c r="G85" s="114">
        <v>442.542</v>
      </c>
      <c r="H85" s="114">
        <v>442.542</v>
      </c>
      <c r="I85" s="138">
        <f t="shared" si="0"/>
        <v>100</v>
      </c>
    </row>
    <row r="86" spans="1:9" s="55" customFormat="1" ht="33" customHeight="1">
      <c r="A86" s="76"/>
      <c r="B86" s="113" t="s">
        <v>67</v>
      </c>
      <c r="C86" s="92" t="s">
        <v>1</v>
      </c>
      <c r="D86" s="92" t="s">
        <v>9</v>
      </c>
      <c r="E86" s="92" t="s">
        <v>117</v>
      </c>
      <c r="F86" s="92"/>
      <c r="G86" s="93">
        <f>G87</f>
        <v>509.526</v>
      </c>
      <c r="H86" s="93">
        <f>H87</f>
        <v>509.533</v>
      </c>
      <c r="I86" s="138">
        <f aca="true" t="shared" si="1" ref="I86:I99">H86/G86*100</f>
        <v>100.00137382586954</v>
      </c>
    </row>
    <row r="87" spans="1:9" s="55" customFormat="1" ht="16.5" customHeight="1">
      <c r="A87" s="69"/>
      <c r="B87" s="72" t="s">
        <v>67</v>
      </c>
      <c r="C87" s="82" t="s">
        <v>1</v>
      </c>
      <c r="D87" s="82" t="s">
        <v>9</v>
      </c>
      <c r="E87" s="82" t="s">
        <v>135</v>
      </c>
      <c r="F87" s="82"/>
      <c r="G87" s="114">
        <f>G88</f>
        <v>509.526</v>
      </c>
      <c r="H87" s="114">
        <f>H88</f>
        <v>509.533</v>
      </c>
      <c r="I87" s="138">
        <f t="shared" si="1"/>
        <v>100.00137382586954</v>
      </c>
    </row>
    <row r="88" spans="1:9" s="55" customFormat="1" ht="18" customHeight="1">
      <c r="A88" s="69"/>
      <c r="B88" s="73" t="s">
        <v>64</v>
      </c>
      <c r="C88" s="82" t="s">
        <v>1</v>
      </c>
      <c r="D88" s="82" t="s">
        <v>9</v>
      </c>
      <c r="E88" s="82" t="s">
        <v>106</v>
      </c>
      <c r="F88" s="82" t="s">
        <v>61</v>
      </c>
      <c r="G88" s="114">
        <f>G89+G91</f>
        <v>509.526</v>
      </c>
      <c r="H88" s="114">
        <f>H89+H91</f>
        <v>509.533</v>
      </c>
      <c r="I88" s="138">
        <f t="shared" si="1"/>
        <v>100.00137382586954</v>
      </c>
    </row>
    <row r="89" spans="1:9" s="55" customFormat="1" ht="31.5" customHeight="1">
      <c r="A89" s="69"/>
      <c r="B89" s="73" t="s">
        <v>68</v>
      </c>
      <c r="C89" s="82" t="s">
        <v>1</v>
      </c>
      <c r="D89" s="82" t="s">
        <v>9</v>
      </c>
      <c r="E89" s="82" t="s">
        <v>106</v>
      </c>
      <c r="F89" s="82" t="s">
        <v>3</v>
      </c>
      <c r="G89" s="114">
        <v>391.341</v>
      </c>
      <c r="H89" s="114">
        <v>391.344</v>
      </c>
      <c r="I89" s="138">
        <f t="shared" si="1"/>
        <v>100.00076659486228</v>
      </c>
    </row>
    <row r="90" spans="1:9" s="55" customFormat="1" ht="31.5" customHeight="1" hidden="1">
      <c r="A90" s="69"/>
      <c r="B90" s="73"/>
      <c r="C90" s="82"/>
      <c r="D90" s="82"/>
      <c r="E90" s="82"/>
      <c r="F90" s="82"/>
      <c r="G90" s="114"/>
      <c r="H90" s="114"/>
      <c r="I90" s="138" t="e">
        <f t="shared" si="1"/>
        <v>#DIV/0!</v>
      </c>
    </row>
    <row r="91" spans="1:9" s="55" customFormat="1" ht="47.25" customHeight="1">
      <c r="A91" s="69"/>
      <c r="B91" s="73" t="s">
        <v>130</v>
      </c>
      <c r="C91" s="82" t="s">
        <v>1</v>
      </c>
      <c r="D91" s="82" t="s">
        <v>9</v>
      </c>
      <c r="E91" s="82" t="s">
        <v>106</v>
      </c>
      <c r="F91" s="82" t="s">
        <v>131</v>
      </c>
      <c r="G91" s="114">
        <v>118.185</v>
      </c>
      <c r="H91" s="114">
        <v>118.189</v>
      </c>
      <c r="I91" s="138">
        <f t="shared" si="1"/>
        <v>100.0033845242628</v>
      </c>
    </row>
    <row r="92" spans="1:9" s="57" customFormat="1" ht="33.75" customHeight="1">
      <c r="A92" s="76"/>
      <c r="B92" s="112" t="s">
        <v>67</v>
      </c>
      <c r="C92" s="92" t="s">
        <v>1</v>
      </c>
      <c r="D92" s="92" t="s">
        <v>7</v>
      </c>
      <c r="E92" s="92" t="s">
        <v>117</v>
      </c>
      <c r="F92" s="92"/>
      <c r="G92" s="93">
        <f>G93</f>
        <v>265.414</v>
      </c>
      <c r="H92" s="93">
        <f>H93</f>
        <v>264.14300000000003</v>
      </c>
      <c r="I92" s="138">
        <f t="shared" si="1"/>
        <v>99.52112548697508</v>
      </c>
    </row>
    <row r="93" spans="1:9" s="56" customFormat="1" ht="12.75" customHeight="1">
      <c r="A93" s="69"/>
      <c r="B93" s="72" t="s">
        <v>66</v>
      </c>
      <c r="C93" s="82" t="s">
        <v>1</v>
      </c>
      <c r="D93" s="82" t="s">
        <v>7</v>
      </c>
      <c r="E93" s="82" t="s">
        <v>117</v>
      </c>
      <c r="F93" s="82" t="s">
        <v>61</v>
      </c>
      <c r="G93" s="114">
        <f>G96+G97+G98</f>
        <v>265.414</v>
      </c>
      <c r="H93" s="114">
        <f>H97+H96+H98</f>
        <v>264.14300000000003</v>
      </c>
      <c r="I93" s="138">
        <f t="shared" si="1"/>
        <v>99.52112548697508</v>
      </c>
    </row>
    <row r="94" spans="1:9" s="56" customFormat="1" ht="26.25" customHeight="1" hidden="1">
      <c r="A94" s="69"/>
      <c r="B94" s="73" t="s">
        <v>75</v>
      </c>
      <c r="C94" s="82" t="s">
        <v>1</v>
      </c>
      <c r="D94" s="82" t="s">
        <v>7</v>
      </c>
      <c r="E94" s="82" t="s">
        <v>107</v>
      </c>
      <c r="F94" s="82" t="s">
        <v>8</v>
      </c>
      <c r="G94" s="114">
        <v>10</v>
      </c>
      <c r="H94" s="114">
        <v>10</v>
      </c>
      <c r="I94" s="138">
        <f t="shared" si="1"/>
        <v>100</v>
      </c>
    </row>
    <row r="95" spans="1:9" s="56" customFormat="1" ht="27" customHeight="1" hidden="1">
      <c r="A95" s="77" t="s">
        <v>138</v>
      </c>
      <c r="B95" s="79" t="s">
        <v>122</v>
      </c>
      <c r="C95" s="80" t="s">
        <v>9</v>
      </c>
      <c r="D95" s="80"/>
      <c r="E95" s="86"/>
      <c r="F95" s="86"/>
      <c r="G95" s="136" t="e">
        <f>#REF!</f>
        <v>#REF!</v>
      </c>
      <c r="H95" s="136" t="e">
        <f>#REF!</f>
        <v>#REF!</v>
      </c>
      <c r="I95" s="138" t="e">
        <f t="shared" si="1"/>
        <v>#REF!</v>
      </c>
    </row>
    <row r="96" spans="1:9" s="56" customFormat="1" ht="15" customHeight="1">
      <c r="A96" s="121"/>
      <c r="B96" s="123" t="s">
        <v>75</v>
      </c>
      <c r="C96" s="120"/>
      <c r="D96" s="120"/>
      <c r="E96" s="124" t="s">
        <v>107</v>
      </c>
      <c r="F96" s="124" t="s">
        <v>8</v>
      </c>
      <c r="G96" s="137">
        <v>1</v>
      </c>
      <c r="H96" s="137">
        <v>0</v>
      </c>
      <c r="I96" s="138">
        <f t="shared" si="1"/>
        <v>0</v>
      </c>
    </row>
    <row r="97" spans="1:9" s="56" customFormat="1" ht="15" customHeight="1">
      <c r="A97" s="121"/>
      <c r="B97" s="123" t="s">
        <v>212</v>
      </c>
      <c r="C97" s="120"/>
      <c r="D97" s="120"/>
      <c r="E97" s="124" t="s">
        <v>213</v>
      </c>
      <c r="F97" s="124" t="s">
        <v>5</v>
      </c>
      <c r="G97" s="137">
        <v>35.414</v>
      </c>
      <c r="H97" s="137">
        <v>35.414</v>
      </c>
      <c r="I97" s="138">
        <f t="shared" si="1"/>
        <v>100</v>
      </c>
    </row>
    <row r="98" spans="1:9" s="56" customFormat="1" ht="15" customHeight="1">
      <c r="A98" s="121"/>
      <c r="B98" s="123" t="s">
        <v>276</v>
      </c>
      <c r="C98" s="120"/>
      <c r="D98" s="120"/>
      <c r="E98" s="124" t="s">
        <v>274</v>
      </c>
      <c r="F98" s="124" t="s">
        <v>275</v>
      </c>
      <c r="G98" s="137">
        <v>229</v>
      </c>
      <c r="H98" s="137">
        <v>228.729</v>
      </c>
      <c r="I98" s="138">
        <f t="shared" si="1"/>
        <v>99.8816593886463</v>
      </c>
    </row>
    <row r="99" spans="1:9" s="56" customFormat="1" ht="20.25" customHeight="1">
      <c r="A99" s="76"/>
      <c r="B99" s="214" t="s">
        <v>21</v>
      </c>
      <c r="C99" s="214"/>
      <c r="D99" s="214"/>
      <c r="E99" s="214"/>
      <c r="F99" s="214"/>
      <c r="G99" s="93">
        <f>G11+G24+G31+G37+G50+G62+G47+G86+G92</f>
        <v>9202.657000000001</v>
      </c>
      <c r="H99" s="93">
        <f>H11+H24+H31+H37+H50+H62+H86+H92+H47</f>
        <v>9194.276999999998</v>
      </c>
      <c r="I99" s="151">
        <f t="shared" si="1"/>
        <v>99.90893934219211</v>
      </c>
    </row>
    <row r="100" spans="1:9" s="56" customFormat="1" ht="41.25" customHeight="1">
      <c r="A100" s="59"/>
      <c r="B100" s="60"/>
      <c r="C100" s="61"/>
      <c r="D100" s="61"/>
      <c r="E100" s="61"/>
      <c r="F100" s="61"/>
      <c r="G100" s="61"/>
      <c r="H100" s="62"/>
      <c r="I100" s="62"/>
    </row>
    <row r="101" spans="1:9" s="56" customFormat="1" ht="62.25" customHeight="1">
      <c r="A101" s="62"/>
      <c r="B101" s="62"/>
      <c r="C101" s="62"/>
      <c r="D101" s="62"/>
      <c r="E101" s="62"/>
      <c r="F101" s="62"/>
      <c r="G101" s="62"/>
      <c r="H101" s="48"/>
      <c r="I101" s="48"/>
    </row>
    <row r="102" spans="1:9" s="55" customFormat="1" ht="44.25" customHeight="1">
      <c r="A102" s="46"/>
      <c r="B102" s="47"/>
      <c r="C102" s="48"/>
      <c r="D102" s="48"/>
      <c r="E102" s="48"/>
      <c r="F102" s="48"/>
      <c r="G102" s="48"/>
      <c r="H102" s="48"/>
      <c r="I102" s="48"/>
    </row>
    <row r="103" spans="1:9" s="56" customFormat="1" ht="35.25" customHeight="1">
      <c r="A103" s="46"/>
      <c r="B103" s="47"/>
      <c r="C103" s="48"/>
      <c r="D103" s="48"/>
      <c r="E103" s="48"/>
      <c r="F103" s="48"/>
      <c r="G103" s="48"/>
      <c r="H103" s="48"/>
      <c r="I103" s="48"/>
    </row>
    <row r="104" spans="1:9" s="57" customFormat="1" ht="48.75" customHeight="1">
      <c r="A104" s="46"/>
      <c r="B104" s="47"/>
      <c r="C104" s="48"/>
      <c r="D104" s="48"/>
      <c r="E104" s="48"/>
      <c r="F104" s="48"/>
      <c r="G104" s="48"/>
      <c r="H104" s="48"/>
      <c r="I104" s="48"/>
    </row>
    <row r="105" spans="1:9" s="57" customFormat="1" ht="48.75" customHeight="1">
      <c r="A105" s="46"/>
      <c r="B105" s="47"/>
      <c r="C105" s="48"/>
      <c r="D105" s="48"/>
      <c r="E105" s="48"/>
      <c r="F105" s="48"/>
      <c r="G105" s="48"/>
      <c r="H105" s="48"/>
      <c r="I105" s="48"/>
    </row>
    <row r="106" spans="1:9" s="58" customFormat="1" ht="53.25" customHeight="1">
      <c r="A106" s="46"/>
      <c r="B106" s="47"/>
      <c r="C106" s="48"/>
      <c r="D106" s="48"/>
      <c r="E106" s="48"/>
      <c r="F106" s="48"/>
      <c r="G106" s="48"/>
      <c r="H106" s="48"/>
      <c r="I106" s="48"/>
    </row>
    <row r="107" spans="1:9" s="58" customFormat="1" ht="53.25" customHeight="1">
      <c r="A107" s="46"/>
      <c r="B107" s="47"/>
      <c r="C107" s="48"/>
      <c r="D107" s="48"/>
      <c r="E107" s="48"/>
      <c r="F107" s="48"/>
      <c r="G107" s="48"/>
      <c r="H107" s="48"/>
      <c r="I107" s="48"/>
    </row>
    <row r="108" spans="1:9" s="56" customFormat="1" ht="69" customHeight="1">
      <c r="A108" s="46"/>
      <c r="B108" s="47"/>
      <c r="C108" s="48"/>
      <c r="D108" s="48"/>
      <c r="E108" s="48"/>
      <c r="F108" s="48"/>
      <c r="G108" s="48"/>
      <c r="H108" s="48"/>
      <c r="I108" s="48"/>
    </row>
    <row r="109" spans="1:9" s="58" customFormat="1" ht="56.25" customHeight="1">
      <c r="A109" s="46"/>
      <c r="B109" s="47"/>
      <c r="C109" s="48"/>
      <c r="D109" s="48"/>
      <c r="E109" s="48"/>
      <c r="F109" s="48"/>
      <c r="G109" s="48"/>
      <c r="H109" s="48"/>
      <c r="I109" s="48"/>
    </row>
    <row r="110" spans="1:9" s="58" customFormat="1" ht="48.75" customHeight="1">
      <c r="A110" s="46"/>
      <c r="B110" s="47"/>
      <c r="C110" s="48"/>
      <c r="D110" s="48"/>
      <c r="E110" s="48"/>
      <c r="F110" s="48"/>
      <c r="G110" s="48"/>
      <c r="H110" s="48"/>
      <c r="I110" s="48"/>
    </row>
    <row r="111" spans="1:9" s="55" customFormat="1" ht="22.5" customHeight="1">
      <c r="A111" s="46"/>
      <c r="B111" s="47"/>
      <c r="C111" s="48"/>
      <c r="D111" s="48"/>
      <c r="E111" s="48"/>
      <c r="F111" s="48"/>
      <c r="G111" s="48"/>
      <c r="H111" s="48"/>
      <c r="I111" s="48"/>
    </row>
    <row r="112" spans="1:9" s="55" customFormat="1" ht="57" customHeight="1">
      <c r="A112" s="46"/>
      <c r="B112" s="47"/>
      <c r="C112" s="48"/>
      <c r="D112" s="48"/>
      <c r="E112" s="48"/>
      <c r="F112" s="48"/>
      <c r="G112" s="48"/>
      <c r="H112" s="48"/>
      <c r="I112" s="48"/>
    </row>
    <row r="113" spans="1:9" s="55" customFormat="1" ht="48.75" customHeight="1">
      <c r="A113" s="46"/>
      <c r="B113" s="47"/>
      <c r="C113" s="48"/>
      <c r="D113" s="48"/>
      <c r="E113" s="48"/>
      <c r="F113" s="48"/>
      <c r="G113" s="48"/>
      <c r="H113" s="48"/>
      <c r="I113" s="48"/>
    </row>
    <row r="114" spans="1:9" s="55" customFormat="1" ht="32.25" customHeight="1">
      <c r="A114" s="46"/>
      <c r="B114" s="47"/>
      <c r="C114" s="48"/>
      <c r="D114" s="48"/>
      <c r="E114" s="48"/>
      <c r="F114" s="48"/>
      <c r="G114" s="48"/>
      <c r="H114" s="48"/>
      <c r="I114" s="48"/>
    </row>
    <row r="115" spans="1:9" s="55" customFormat="1" ht="47.25" customHeight="1">
      <c r="A115" s="46"/>
      <c r="B115" s="47"/>
      <c r="C115" s="48"/>
      <c r="D115" s="48"/>
      <c r="E115" s="48"/>
      <c r="F115" s="48"/>
      <c r="G115" s="48"/>
      <c r="H115" s="48"/>
      <c r="I115" s="48"/>
    </row>
    <row r="116" spans="1:9" s="56" customFormat="1" ht="62.25" customHeight="1">
      <c r="A116" s="46"/>
      <c r="B116" s="47"/>
      <c r="C116" s="48"/>
      <c r="D116" s="48"/>
      <c r="E116" s="48"/>
      <c r="F116" s="48"/>
      <c r="G116" s="48"/>
      <c r="H116" s="48"/>
      <c r="I116" s="48"/>
    </row>
    <row r="117" spans="1:9" s="55" customFormat="1" ht="55.5" customHeight="1">
      <c r="A117" s="46"/>
      <c r="B117" s="47"/>
      <c r="C117" s="48"/>
      <c r="D117" s="48"/>
      <c r="E117" s="48"/>
      <c r="F117" s="48"/>
      <c r="G117" s="48"/>
      <c r="H117" s="48"/>
      <c r="I117" s="48"/>
    </row>
    <row r="118" spans="1:9" s="55" customFormat="1" ht="57.75" customHeight="1">
      <c r="A118" s="46"/>
      <c r="B118" s="47"/>
      <c r="C118" s="48"/>
      <c r="D118" s="48"/>
      <c r="E118" s="48"/>
      <c r="F118" s="48"/>
      <c r="G118" s="48"/>
      <c r="H118" s="48"/>
      <c r="I118" s="48"/>
    </row>
    <row r="119" spans="1:9" s="56" customFormat="1" ht="45" customHeight="1">
      <c r="A119" s="46"/>
      <c r="B119" s="47"/>
      <c r="C119" s="48"/>
      <c r="D119" s="48"/>
      <c r="E119" s="48"/>
      <c r="F119" s="48"/>
      <c r="G119" s="48"/>
      <c r="H119" s="48"/>
      <c r="I119" s="48"/>
    </row>
    <row r="120" spans="1:9" s="56" customFormat="1" ht="24.75" customHeight="1">
      <c r="A120" s="46"/>
      <c r="B120" s="47"/>
      <c r="C120" s="48"/>
      <c r="D120" s="48"/>
      <c r="E120" s="48"/>
      <c r="F120" s="48"/>
      <c r="G120" s="48"/>
      <c r="H120" s="48"/>
      <c r="I120" s="48"/>
    </row>
    <row r="121" spans="1:9" s="56" customFormat="1" ht="27" customHeight="1">
      <c r="A121" s="46"/>
      <c r="B121" s="47"/>
      <c r="C121" s="48"/>
      <c r="D121" s="48"/>
      <c r="E121" s="48"/>
      <c r="F121" s="48"/>
      <c r="G121" s="48"/>
      <c r="H121" s="48"/>
      <c r="I121" s="48"/>
    </row>
    <row r="122" spans="1:9" s="55" customFormat="1" ht="15.75">
      <c r="A122" s="46"/>
      <c r="B122" s="47"/>
      <c r="C122" s="48"/>
      <c r="D122" s="48"/>
      <c r="E122" s="48"/>
      <c r="F122" s="48"/>
      <c r="G122" s="48"/>
      <c r="H122" s="48"/>
      <c r="I122" s="48"/>
    </row>
    <row r="123" spans="1:9" s="54" customFormat="1" ht="15.75">
      <c r="A123" s="46"/>
      <c r="B123" s="47"/>
      <c r="C123" s="48"/>
      <c r="D123" s="48"/>
      <c r="E123" s="48"/>
      <c r="F123" s="48"/>
      <c r="G123" s="48"/>
      <c r="H123" s="48"/>
      <c r="I123" s="48"/>
    </row>
    <row r="124" spans="1:10" s="54" customFormat="1" ht="114" customHeight="1">
      <c r="A124" s="46"/>
      <c r="B124" s="47"/>
      <c r="C124" s="48"/>
      <c r="D124" s="48"/>
      <c r="E124" s="48"/>
      <c r="F124" s="48"/>
      <c r="G124" s="48"/>
      <c r="H124" s="48"/>
      <c r="I124" s="48"/>
      <c r="J124" s="47"/>
    </row>
  </sheetData>
  <sheetProtection/>
  <mergeCells count="6">
    <mergeCell ref="E1:H1"/>
    <mergeCell ref="B99:F99"/>
    <mergeCell ref="F4:G4"/>
    <mergeCell ref="E2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55" r:id="rId1"/>
  <rowBreaks count="1" manualBreakCount="1">
    <brk id="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zoomScale="95" zoomScaleNormal="95" workbookViewId="0" topLeftCell="A135">
      <selection activeCell="I103" sqref="I103"/>
    </sheetView>
  </sheetViews>
  <sheetFormatPr defaultColWidth="9.00390625" defaultRowHeight="12.75"/>
  <cols>
    <col min="1" max="1" width="9.125" style="45" customWidth="1"/>
    <col min="2" max="2" width="51.75390625" style="45" customWidth="1"/>
    <col min="3" max="3" width="6.125" style="45" customWidth="1"/>
    <col min="4" max="4" width="6.25390625" style="45" customWidth="1"/>
    <col min="5" max="5" width="7.25390625" style="45" customWidth="1"/>
    <col min="6" max="6" width="14.75390625" style="45" customWidth="1"/>
    <col min="7" max="8" width="11.875" style="45" customWidth="1"/>
    <col min="9" max="9" width="14.25390625" style="45" customWidth="1"/>
    <col min="10" max="10" width="14.75390625" style="66" customWidth="1"/>
    <col min="11" max="11" width="15.375" style="45" customWidth="1"/>
    <col min="12" max="12" width="25.375" style="66" customWidth="1"/>
    <col min="13" max="13" width="16.25390625" style="45" customWidth="1"/>
    <col min="14" max="16384" width="9.125" style="45" customWidth="1"/>
  </cols>
  <sheetData>
    <row r="1" spans="2:12" ht="18" customHeight="1">
      <c r="B1" s="98"/>
      <c r="C1" s="98"/>
      <c r="D1" s="98"/>
      <c r="E1" s="98"/>
      <c r="F1" s="98"/>
      <c r="G1" s="219"/>
      <c r="H1" s="219"/>
      <c r="I1" s="220"/>
      <c r="J1" s="202"/>
      <c r="L1" s="45"/>
    </row>
    <row r="2" spans="2:12" ht="73.5" customHeight="1">
      <c r="B2" s="98"/>
      <c r="C2" s="98"/>
      <c r="D2" s="98"/>
      <c r="E2" s="98"/>
      <c r="F2" s="98"/>
      <c r="G2" s="219" t="s">
        <v>266</v>
      </c>
      <c r="H2" s="219"/>
      <c r="I2" s="213"/>
      <c r="J2" s="202"/>
      <c r="L2" s="45"/>
    </row>
    <row r="3" spans="1:10" s="63" customFormat="1" ht="47.25" customHeight="1">
      <c r="A3" s="221" t="s">
        <v>269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2:10" s="63" customFormat="1" ht="14.25" customHeight="1">
      <c r="B4" s="97"/>
      <c r="C4" s="97"/>
      <c r="D4" s="97"/>
      <c r="E4" s="97"/>
      <c r="F4" s="97"/>
      <c r="G4" s="97"/>
      <c r="H4" s="97"/>
      <c r="I4" s="222" t="s">
        <v>123</v>
      </c>
      <c r="J4" s="222"/>
    </row>
    <row r="5" spans="1:10" s="63" customFormat="1" ht="27.75" customHeight="1">
      <c r="A5" s="141"/>
      <c r="B5" s="23" t="s">
        <v>33</v>
      </c>
      <c r="C5" s="68" t="s">
        <v>124</v>
      </c>
      <c r="D5" s="68" t="s">
        <v>125</v>
      </c>
      <c r="E5" s="68" t="s">
        <v>126</v>
      </c>
      <c r="F5" s="68" t="s">
        <v>127</v>
      </c>
      <c r="G5" s="68" t="s">
        <v>128</v>
      </c>
      <c r="H5" s="68" t="s">
        <v>210</v>
      </c>
      <c r="I5" s="22" t="s">
        <v>214</v>
      </c>
      <c r="J5" s="22" t="s">
        <v>201</v>
      </c>
    </row>
    <row r="6" spans="1:10" s="64" customFormat="1" ht="18.75" customHeight="1">
      <c r="A6" s="142"/>
      <c r="B6" s="177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177">
        <v>8</v>
      </c>
      <c r="J6" s="177">
        <v>9</v>
      </c>
    </row>
    <row r="7" spans="1:10" s="64" customFormat="1" ht="12.75" customHeight="1">
      <c r="A7" s="142"/>
      <c r="B7" s="91" t="s">
        <v>78</v>
      </c>
      <c r="C7" s="95"/>
      <c r="D7" s="95"/>
      <c r="E7" s="95"/>
      <c r="F7" s="95"/>
      <c r="G7" s="85"/>
      <c r="H7" s="85"/>
      <c r="I7" s="85"/>
      <c r="J7" s="165"/>
    </row>
    <row r="8" spans="1:12" ht="14.25" customHeight="1" hidden="1">
      <c r="A8" s="143"/>
      <c r="B8" s="144" t="s">
        <v>134</v>
      </c>
      <c r="C8" s="88" t="s">
        <v>1</v>
      </c>
      <c r="D8" s="88"/>
      <c r="E8" s="88"/>
      <c r="F8" s="88" t="s">
        <v>61</v>
      </c>
      <c r="G8" s="81">
        <f>G9+G15+G33</f>
        <v>0</v>
      </c>
      <c r="H8" s="81"/>
      <c r="I8" s="81">
        <f>I9+I15+I33</f>
        <v>2258.421</v>
      </c>
      <c r="J8" s="81">
        <f>J9+J15+J33</f>
        <v>199.7105997131083</v>
      </c>
      <c r="L8" s="45"/>
    </row>
    <row r="9" spans="1:12" ht="36" customHeight="1">
      <c r="A9" s="143"/>
      <c r="B9" s="135" t="s">
        <v>133</v>
      </c>
      <c r="C9" s="95" t="s">
        <v>63</v>
      </c>
      <c r="D9" s="95" t="s">
        <v>1</v>
      </c>
      <c r="E9" s="95" t="s">
        <v>9</v>
      </c>
      <c r="F9" s="95"/>
      <c r="G9" s="85"/>
      <c r="H9" s="93">
        <f aca="true" t="shared" si="0" ref="H9:I11">H10</f>
        <v>509.525</v>
      </c>
      <c r="I9" s="93">
        <f t="shared" si="0"/>
        <v>509.525</v>
      </c>
      <c r="J9" s="93">
        <f>I9/H9*100</f>
        <v>100</v>
      </c>
      <c r="L9" s="45"/>
    </row>
    <row r="10" spans="1:12" ht="18" customHeight="1">
      <c r="A10" s="143"/>
      <c r="B10" s="117" t="s">
        <v>215</v>
      </c>
      <c r="C10" s="84" t="s">
        <v>63</v>
      </c>
      <c r="D10" s="84" t="s">
        <v>1</v>
      </c>
      <c r="E10" s="84" t="s">
        <v>9</v>
      </c>
      <c r="F10" s="84" t="s">
        <v>117</v>
      </c>
      <c r="G10" s="83"/>
      <c r="H10" s="114">
        <f t="shared" si="0"/>
        <v>509.525</v>
      </c>
      <c r="I10" s="114">
        <f t="shared" si="0"/>
        <v>509.525</v>
      </c>
      <c r="J10" s="114">
        <f aca="true" t="shared" si="1" ref="J10:J85">I10/H10*100</f>
        <v>100</v>
      </c>
      <c r="L10" s="45"/>
    </row>
    <row r="11" spans="1:10" s="65" customFormat="1" ht="31.5" customHeight="1">
      <c r="A11" s="145"/>
      <c r="B11" s="117" t="s">
        <v>67</v>
      </c>
      <c r="C11" s="84" t="s">
        <v>63</v>
      </c>
      <c r="D11" s="84" t="s">
        <v>1</v>
      </c>
      <c r="E11" s="84" t="s">
        <v>9</v>
      </c>
      <c r="F11" s="84" t="s">
        <v>135</v>
      </c>
      <c r="G11" s="83"/>
      <c r="H11" s="114">
        <f t="shared" si="0"/>
        <v>509.525</v>
      </c>
      <c r="I11" s="114">
        <f t="shared" si="0"/>
        <v>509.525</v>
      </c>
      <c r="J11" s="114">
        <f t="shared" si="1"/>
        <v>100</v>
      </c>
    </row>
    <row r="12" spans="1:12" ht="30.75" customHeight="1">
      <c r="A12" s="143"/>
      <c r="B12" s="89" t="s">
        <v>64</v>
      </c>
      <c r="C12" s="84" t="s">
        <v>63</v>
      </c>
      <c r="D12" s="84" t="s">
        <v>1</v>
      </c>
      <c r="E12" s="84" t="s">
        <v>9</v>
      </c>
      <c r="F12" s="84" t="s">
        <v>106</v>
      </c>
      <c r="G12" s="84" t="s">
        <v>61</v>
      </c>
      <c r="H12" s="114">
        <f>H13+H14</f>
        <v>509.525</v>
      </c>
      <c r="I12" s="114">
        <f>I13+I14</f>
        <v>509.525</v>
      </c>
      <c r="J12" s="114">
        <f t="shared" si="1"/>
        <v>100</v>
      </c>
      <c r="L12" s="45"/>
    </row>
    <row r="13" spans="1:10" s="65" customFormat="1" ht="45.75" customHeight="1">
      <c r="A13" s="145"/>
      <c r="B13" s="89" t="s">
        <v>68</v>
      </c>
      <c r="C13" s="84" t="s">
        <v>63</v>
      </c>
      <c r="D13" s="84" t="s">
        <v>1</v>
      </c>
      <c r="E13" s="84" t="s">
        <v>9</v>
      </c>
      <c r="F13" s="84" t="s">
        <v>106</v>
      </c>
      <c r="G13" s="84" t="s">
        <v>3</v>
      </c>
      <c r="H13" s="114">
        <v>391.34</v>
      </c>
      <c r="I13" s="114">
        <v>391.34</v>
      </c>
      <c r="J13" s="179">
        <f t="shared" si="1"/>
        <v>100</v>
      </c>
    </row>
    <row r="14" spans="1:12" ht="60" customHeight="1">
      <c r="A14" s="143"/>
      <c r="B14" s="89" t="s">
        <v>130</v>
      </c>
      <c r="C14" s="84" t="s">
        <v>63</v>
      </c>
      <c r="D14" s="84" t="s">
        <v>1</v>
      </c>
      <c r="E14" s="84" t="s">
        <v>9</v>
      </c>
      <c r="F14" s="84" t="s">
        <v>106</v>
      </c>
      <c r="G14" s="84" t="s">
        <v>131</v>
      </c>
      <c r="H14" s="114">
        <v>118.185</v>
      </c>
      <c r="I14" s="114">
        <v>118.185</v>
      </c>
      <c r="J14" s="114">
        <f t="shared" si="1"/>
        <v>100</v>
      </c>
      <c r="L14" s="45"/>
    </row>
    <row r="15" spans="1:12" ht="64.5" customHeight="1">
      <c r="A15" s="143"/>
      <c r="B15" s="135" t="s">
        <v>29</v>
      </c>
      <c r="C15" s="95" t="s">
        <v>63</v>
      </c>
      <c r="D15" s="95" t="s">
        <v>1</v>
      </c>
      <c r="E15" s="95" t="s">
        <v>2</v>
      </c>
      <c r="F15" s="95"/>
      <c r="G15" s="85"/>
      <c r="H15" s="93">
        <f>H16</f>
        <v>1753.972</v>
      </c>
      <c r="I15" s="93">
        <f>I16</f>
        <v>1748.896</v>
      </c>
      <c r="J15" s="93">
        <f t="shared" si="1"/>
        <v>99.71059971310831</v>
      </c>
      <c r="L15" s="45"/>
    </row>
    <row r="16" spans="1:10" s="65" customFormat="1" ht="48" customHeight="1">
      <c r="A16" s="145"/>
      <c r="B16" s="89" t="s">
        <v>159</v>
      </c>
      <c r="C16" s="84" t="s">
        <v>63</v>
      </c>
      <c r="D16" s="84" t="s">
        <v>1</v>
      </c>
      <c r="E16" s="84" t="s">
        <v>2</v>
      </c>
      <c r="F16" s="84" t="s">
        <v>118</v>
      </c>
      <c r="G16" s="83"/>
      <c r="H16" s="114">
        <f>H17</f>
        <v>1753.972</v>
      </c>
      <c r="I16" s="114">
        <f>I17</f>
        <v>1748.896</v>
      </c>
      <c r="J16" s="114">
        <f t="shared" si="1"/>
        <v>99.71059971310831</v>
      </c>
    </row>
    <row r="17" spans="1:12" ht="35.25" customHeight="1">
      <c r="A17" s="143"/>
      <c r="B17" s="89" t="s">
        <v>160</v>
      </c>
      <c r="C17" s="84" t="s">
        <v>63</v>
      </c>
      <c r="D17" s="84" t="s">
        <v>1</v>
      </c>
      <c r="E17" s="84" t="s">
        <v>2</v>
      </c>
      <c r="F17" s="84" t="s">
        <v>211</v>
      </c>
      <c r="G17" s="84" t="s">
        <v>61</v>
      </c>
      <c r="H17" s="114">
        <f>H18+H19+H20+H22+H23+H27</f>
        <v>1753.972</v>
      </c>
      <c r="I17" s="114">
        <f>I18+I19+I20+I22+I23+I27</f>
        <v>1748.896</v>
      </c>
      <c r="J17" s="114">
        <f t="shared" si="1"/>
        <v>99.71059971310831</v>
      </c>
      <c r="L17" s="45"/>
    </row>
    <row r="18" spans="1:12" ht="45" customHeight="1">
      <c r="A18" s="143"/>
      <c r="B18" s="89" t="s">
        <v>68</v>
      </c>
      <c r="C18" s="84" t="s">
        <v>63</v>
      </c>
      <c r="D18" s="84" t="s">
        <v>1</v>
      </c>
      <c r="E18" s="84" t="s">
        <v>2</v>
      </c>
      <c r="F18" s="84" t="s">
        <v>109</v>
      </c>
      <c r="G18" s="84" t="s">
        <v>3</v>
      </c>
      <c r="H18" s="114">
        <v>1203.659</v>
      </c>
      <c r="I18" s="114">
        <v>1203.659</v>
      </c>
      <c r="J18" s="179">
        <f t="shared" si="1"/>
        <v>100</v>
      </c>
      <c r="L18" s="45"/>
    </row>
    <row r="19" spans="1:12" ht="45" customHeight="1">
      <c r="A19" s="143"/>
      <c r="B19" s="89" t="s">
        <v>68</v>
      </c>
      <c r="C19" s="84" t="s">
        <v>63</v>
      </c>
      <c r="D19" s="84" t="s">
        <v>1</v>
      </c>
      <c r="E19" s="84" t="s">
        <v>2</v>
      </c>
      <c r="F19" s="84" t="s">
        <v>186</v>
      </c>
      <c r="G19" s="84" t="s">
        <v>3</v>
      </c>
      <c r="H19" s="114">
        <v>65.496</v>
      </c>
      <c r="I19" s="114">
        <v>65.496</v>
      </c>
      <c r="J19" s="179">
        <f t="shared" si="1"/>
        <v>100</v>
      </c>
      <c r="L19" s="45"/>
    </row>
    <row r="20" spans="1:12" ht="63" customHeight="1">
      <c r="A20" s="143"/>
      <c r="B20" s="75" t="s">
        <v>130</v>
      </c>
      <c r="C20" s="84" t="s">
        <v>63</v>
      </c>
      <c r="D20" s="84" t="s">
        <v>1</v>
      </c>
      <c r="E20" s="84" t="s">
        <v>2</v>
      </c>
      <c r="F20" s="84" t="s">
        <v>109</v>
      </c>
      <c r="G20" s="84" t="s">
        <v>131</v>
      </c>
      <c r="H20" s="114">
        <v>364.165</v>
      </c>
      <c r="I20" s="114">
        <v>364.165</v>
      </c>
      <c r="J20" s="179">
        <f t="shared" si="1"/>
        <v>100</v>
      </c>
      <c r="L20" s="45"/>
    </row>
    <row r="21" spans="1:10" s="65" customFormat="1" ht="57" customHeight="1" hidden="1">
      <c r="A21" s="145"/>
      <c r="B21" s="117" t="s">
        <v>69</v>
      </c>
      <c r="C21" s="84" t="s">
        <v>1</v>
      </c>
      <c r="D21" s="84" t="s">
        <v>1</v>
      </c>
      <c r="E21" s="84" t="s">
        <v>2</v>
      </c>
      <c r="F21" s="84" t="s">
        <v>108</v>
      </c>
      <c r="G21" s="84" t="s">
        <v>70</v>
      </c>
      <c r="H21" s="114"/>
      <c r="I21" s="114"/>
      <c r="J21" s="179" t="e">
        <f t="shared" si="1"/>
        <v>#DIV/0!</v>
      </c>
    </row>
    <row r="22" spans="1:10" s="65" customFormat="1" ht="66" customHeight="1">
      <c r="A22" s="145"/>
      <c r="B22" s="117" t="s">
        <v>130</v>
      </c>
      <c r="C22" s="84" t="s">
        <v>63</v>
      </c>
      <c r="D22" s="84" t="s">
        <v>1</v>
      </c>
      <c r="E22" s="84" t="s">
        <v>2</v>
      </c>
      <c r="F22" s="84" t="s">
        <v>186</v>
      </c>
      <c r="G22" s="84" t="s">
        <v>131</v>
      </c>
      <c r="H22" s="114">
        <v>19.012</v>
      </c>
      <c r="I22" s="114">
        <v>19.012</v>
      </c>
      <c r="J22" s="179">
        <f t="shared" si="1"/>
        <v>100</v>
      </c>
    </row>
    <row r="23" spans="1:10" s="65" customFormat="1" ht="34.5" customHeight="1">
      <c r="A23" s="145"/>
      <c r="B23" s="89" t="s">
        <v>72</v>
      </c>
      <c r="C23" s="84" t="s">
        <v>63</v>
      </c>
      <c r="D23" s="84" t="s">
        <v>1</v>
      </c>
      <c r="E23" s="84" t="s">
        <v>2</v>
      </c>
      <c r="F23" s="84" t="s">
        <v>108</v>
      </c>
      <c r="G23" s="84" t="s">
        <v>5</v>
      </c>
      <c r="H23" s="114">
        <v>69.84</v>
      </c>
      <c r="I23" s="114">
        <v>69.84</v>
      </c>
      <c r="J23" s="114">
        <f t="shared" si="1"/>
        <v>100</v>
      </c>
    </row>
    <row r="24" spans="1:12" ht="33" customHeight="1" hidden="1">
      <c r="A24" s="143"/>
      <c r="B24" s="89" t="s">
        <v>73</v>
      </c>
      <c r="C24" s="84" t="s">
        <v>63</v>
      </c>
      <c r="D24" s="84" t="s">
        <v>1</v>
      </c>
      <c r="E24" s="84" t="s">
        <v>2</v>
      </c>
      <c r="F24" s="84" t="s">
        <v>108</v>
      </c>
      <c r="G24" s="84" t="s">
        <v>6</v>
      </c>
      <c r="H24" s="114"/>
      <c r="I24" s="114">
        <v>-4</v>
      </c>
      <c r="J24" s="114" t="e">
        <f t="shared" si="1"/>
        <v>#DIV/0!</v>
      </c>
      <c r="L24" s="45"/>
    </row>
    <row r="25" spans="1:12" ht="27.75" customHeight="1" hidden="1">
      <c r="A25" s="143"/>
      <c r="B25" s="89" t="s">
        <v>74</v>
      </c>
      <c r="C25" s="84" t="s">
        <v>63</v>
      </c>
      <c r="D25" s="84" t="s">
        <v>1</v>
      </c>
      <c r="E25" s="84" t="s">
        <v>2</v>
      </c>
      <c r="F25" s="84" t="s">
        <v>108</v>
      </c>
      <c r="G25" s="84" t="s">
        <v>65</v>
      </c>
      <c r="H25" s="114"/>
      <c r="I25" s="114">
        <v>-7.5</v>
      </c>
      <c r="J25" s="114" t="e">
        <f t="shared" si="1"/>
        <v>#DIV/0!</v>
      </c>
      <c r="L25" s="45"/>
    </row>
    <row r="26" spans="1:12" ht="26.25" customHeight="1" hidden="1">
      <c r="A26" s="143"/>
      <c r="B26" s="89" t="s">
        <v>153</v>
      </c>
      <c r="C26" s="84" t="s">
        <v>63</v>
      </c>
      <c r="D26" s="84" t="s">
        <v>1</v>
      </c>
      <c r="E26" s="84" t="s">
        <v>2</v>
      </c>
      <c r="F26" s="84" t="s">
        <v>108</v>
      </c>
      <c r="G26" s="84" t="s">
        <v>154</v>
      </c>
      <c r="H26" s="114"/>
      <c r="I26" s="114">
        <v>-5</v>
      </c>
      <c r="J26" s="114" t="e">
        <f t="shared" si="1"/>
        <v>#DIV/0!</v>
      </c>
      <c r="L26" s="45"/>
    </row>
    <row r="27" spans="1:12" ht="33" customHeight="1">
      <c r="A27" s="143"/>
      <c r="B27" s="89" t="s">
        <v>72</v>
      </c>
      <c r="C27" s="84" t="s">
        <v>63</v>
      </c>
      <c r="D27" s="84" t="s">
        <v>1</v>
      </c>
      <c r="E27" s="84" t="s">
        <v>2</v>
      </c>
      <c r="F27" s="84" t="s">
        <v>270</v>
      </c>
      <c r="G27" s="84" t="s">
        <v>5</v>
      </c>
      <c r="H27" s="114">
        <v>31.8</v>
      </c>
      <c r="I27" s="114">
        <v>26.724</v>
      </c>
      <c r="J27" s="114">
        <f t="shared" si="1"/>
        <v>84.0377358490566</v>
      </c>
      <c r="L27" s="45"/>
    </row>
    <row r="28" spans="1:12" ht="26.25" customHeight="1">
      <c r="A28" s="143"/>
      <c r="B28" s="91" t="s">
        <v>208</v>
      </c>
      <c r="C28" s="95" t="s">
        <v>63</v>
      </c>
      <c r="D28" s="95" t="s">
        <v>1</v>
      </c>
      <c r="E28" s="95" t="s">
        <v>11</v>
      </c>
      <c r="F28" s="95"/>
      <c r="G28" s="95"/>
      <c r="H28" s="93">
        <f>H29</f>
        <v>264.414</v>
      </c>
      <c r="I28" s="93">
        <f>I29</f>
        <v>264.142</v>
      </c>
      <c r="J28" s="93">
        <f t="shared" si="1"/>
        <v>99.89713101424283</v>
      </c>
      <c r="L28" s="45"/>
    </row>
    <row r="29" spans="1:12" ht="20.25" customHeight="1">
      <c r="A29" s="143"/>
      <c r="B29" s="89" t="s">
        <v>215</v>
      </c>
      <c r="C29" s="84" t="s">
        <v>63</v>
      </c>
      <c r="D29" s="84" t="s">
        <v>1</v>
      </c>
      <c r="E29" s="84" t="s">
        <v>11</v>
      </c>
      <c r="F29" s="84" t="s">
        <v>117</v>
      </c>
      <c r="G29" s="84"/>
      <c r="H29" s="114">
        <f>H30</f>
        <v>264.414</v>
      </c>
      <c r="I29" s="114">
        <f>I30</f>
        <v>264.142</v>
      </c>
      <c r="J29" s="114">
        <f t="shared" si="1"/>
        <v>99.89713101424283</v>
      </c>
      <c r="L29" s="45"/>
    </row>
    <row r="30" spans="1:12" ht="18" customHeight="1">
      <c r="A30" s="143"/>
      <c r="B30" s="89" t="s">
        <v>212</v>
      </c>
      <c r="C30" s="84" t="s">
        <v>63</v>
      </c>
      <c r="D30" s="84" t="s">
        <v>1</v>
      </c>
      <c r="E30" s="84" t="s">
        <v>11</v>
      </c>
      <c r="F30" s="84" t="s">
        <v>117</v>
      </c>
      <c r="G30" s="84" t="s">
        <v>61</v>
      </c>
      <c r="H30" s="114">
        <f>H31+H32</f>
        <v>264.414</v>
      </c>
      <c r="I30" s="114">
        <f>I31+I32</f>
        <v>264.142</v>
      </c>
      <c r="J30" s="114">
        <f t="shared" si="1"/>
        <v>99.89713101424283</v>
      </c>
      <c r="L30" s="45"/>
    </row>
    <row r="31" spans="1:12" ht="48" customHeight="1">
      <c r="A31" s="143"/>
      <c r="B31" s="89" t="s">
        <v>216</v>
      </c>
      <c r="C31" s="84" t="s">
        <v>63</v>
      </c>
      <c r="D31" s="84" t="s">
        <v>1</v>
      </c>
      <c r="E31" s="84" t="s">
        <v>11</v>
      </c>
      <c r="F31" s="84" t="s">
        <v>213</v>
      </c>
      <c r="G31" s="84" t="s">
        <v>5</v>
      </c>
      <c r="H31" s="114">
        <v>35.414</v>
      </c>
      <c r="I31" s="114">
        <v>35.414</v>
      </c>
      <c r="J31" s="114">
        <f>I31/H31*100</f>
        <v>100</v>
      </c>
      <c r="L31" s="45"/>
    </row>
    <row r="32" spans="1:12" ht="20.25" customHeight="1">
      <c r="A32" s="143"/>
      <c r="B32" s="89" t="s">
        <v>284</v>
      </c>
      <c r="C32" s="84" t="s">
        <v>63</v>
      </c>
      <c r="D32" s="84" t="s">
        <v>1</v>
      </c>
      <c r="E32" s="84" t="s">
        <v>11</v>
      </c>
      <c r="F32" s="84" t="s">
        <v>274</v>
      </c>
      <c r="G32" s="84" t="s">
        <v>275</v>
      </c>
      <c r="H32" s="114">
        <v>229</v>
      </c>
      <c r="I32" s="114">
        <v>228.728</v>
      </c>
      <c r="J32" s="114">
        <f>I32/H32*100</f>
        <v>99.88122270742359</v>
      </c>
      <c r="L32" s="45"/>
    </row>
    <row r="33" spans="1:12" ht="18" customHeight="1">
      <c r="A33" s="143"/>
      <c r="B33" s="91" t="s">
        <v>28</v>
      </c>
      <c r="C33" s="95" t="s">
        <v>63</v>
      </c>
      <c r="D33" s="95" t="s">
        <v>1</v>
      </c>
      <c r="E33" s="95" t="s">
        <v>7</v>
      </c>
      <c r="F33" s="84"/>
      <c r="G33" s="85"/>
      <c r="H33" s="93">
        <f aca="true" t="shared" si="2" ref="H33:I35">H34</f>
        <v>1</v>
      </c>
      <c r="I33" s="93">
        <f t="shared" si="2"/>
        <v>0</v>
      </c>
      <c r="J33" s="93">
        <f t="shared" si="1"/>
        <v>0</v>
      </c>
      <c r="L33" s="45"/>
    </row>
    <row r="34" spans="1:12" ht="31.5" customHeight="1">
      <c r="A34" s="143"/>
      <c r="B34" s="89" t="s">
        <v>67</v>
      </c>
      <c r="C34" s="84" t="s">
        <v>63</v>
      </c>
      <c r="D34" s="84" t="s">
        <v>1</v>
      </c>
      <c r="E34" s="84" t="s">
        <v>7</v>
      </c>
      <c r="F34" s="84" t="s">
        <v>117</v>
      </c>
      <c r="G34" s="83"/>
      <c r="H34" s="114">
        <f t="shared" si="2"/>
        <v>1</v>
      </c>
      <c r="I34" s="114">
        <f t="shared" si="2"/>
        <v>0</v>
      </c>
      <c r="J34" s="114">
        <f t="shared" si="1"/>
        <v>0</v>
      </c>
      <c r="L34" s="45"/>
    </row>
    <row r="35" spans="1:12" ht="18" customHeight="1">
      <c r="A35" s="143"/>
      <c r="B35" s="117" t="s">
        <v>66</v>
      </c>
      <c r="C35" s="84" t="s">
        <v>63</v>
      </c>
      <c r="D35" s="84" t="s">
        <v>1</v>
      </c>
      <c r="E35" s="84" t="s">
        <v>7</v>
      </c>
      <c r="F35" s="84" t="s">
        <v>107</v>
      </c>
      <c r="G35" s="84" t="s">
        <v>61</v>
      </c>
      <c r="H35" s="114">
        <f t="shared" si="2"/>
        <v>1</v>
      </c>
      <c r="I35" s="114">
        <f t="shared" si="2"/>
        <v>0</v>
      </c>
      <c r="J35" s="114">
        <f t="shared" si="1"/>
        <v>0</v>
      </c>
      <c r="L35" s="45"/>
    </row>
    <row r="36" spans="1:12" ht="23.25" customHeight="1">
      <c r="A36" s="143"/>
      <c r="B36" s="89" t="s">
        <v>75</v>
      </c>
      <c r="C36" s="84" t="s">
        <v>63</v>
      </c>
      <c r="D36" s="84" t="s">
        <v>1</v>
      </c>
      <c r="E36" s="84" t="s">
        <v>7</v>
      </c>
      <c r="F36" s="84" t="s">
        <v>107</v>
      </c>
      <c r="G36" s="84" t="s">
        <v>8</v>
      </c>
      <c r="H36" s="114">
        <v>1</v>
      </c>
      <c r="I36" s="114">
        <v>0</v>
      </c>
      <c r="J36" s="114">
        <f t="shared" si="1"/>
        <v>0</v>
      </c>
      <c r="L36" s="45"/>
    </row>
    <row r="37" spans="1:12" ht="27" customHeight="1">
      <c r="A37" s="143"/>
      <c r="B37" s="146" t="s">
        <v>122</v>
      </c>
      <c r="C37" s="95" t="s">
        <v>9</v>
      </c>
      <c r="D37" s="95"/>
      <c r="E37" s="84"/>
      <c r="F37" s="84"/>
      <c r="G37" s="85"/>
      <c r="H37" s="93">
        <f>H53</f>
        <v>137.70000000000002</v>
      </c>
      <c r="I37" s="93">
        <f>I53</f>
        <v>137.70000000000002</v>
      </c>
      <c r="J37" s="93">
        <f t="shared" si="1"/>
        <v>100</v>
      </c>
      <c r="L37" s="45"/>
    </row>
    <row r="38" spans="1:12" ht="39.75" customHeight="1" hidden="1">
      <c r="A38" s="143"/>
      <c r="B38" s="91" t="s">
        <v>112</v>
      </c>
      <c r="C38" s="95" t="s">
        <v>9</v>
      </c>
      <c r="D38" s="95" t="s">
        <v>10</v>
      </c>
      <c r="E38" s="84"/>
      <c r="F38" s="84"/>
      <c r="G38" s="85">
        <f>G39</f>
        <v>59.00000000000001</v>
      </c>
      <c r="H38" s="93"/>
      <c r="I38" s="93">
        <v>59</v>
      </c>
      <c r="J38" s="93" t="e">
        <f t="shared" si="1"/>
        <v>#DIV/0!</v>
      </c>
      <c r="L38" s="45"/>
    </row>
    <row r="39" spans="1:12" ht="51" customHeight="1" hidden="1">
      <c r="A39" s="143"/>
      <c r="B39" s="89" t="s">
        <v>163</v>
      </c>
      <c r="C39" s="84" t="s">
        <v>9</v>
      </c>
      <c r="D39" s="84" t="s">
        <v>10</v>
      </c>
      <c r="E39" s="84" t="s">
        <v>118</v>
      </c>
      <c r="F39" s="84"/>
      <c r="G39" s="83">
        <f>G40</f>
        <v>59.00000000000001</v>
      </c>
      <c r="H39" s="114"/>
      <c r="I39" s="114">
        <v>59</v>
      </c>
      <c r="J39" s="93" t="e">
        <f t="shared" si="1"/>
        <v>#DIV/0!</v>
      </c>
      <c r="L39" s="45"/>
    </row>
    <row r="40" spans="1:12" ht="13.5" customHeight="1" hidden="1">
      <c r="A40" s="143"/>
      <c r="B40" s="89" t="s">
        <v>165</v>
      </c>
      <c r="C40" s="84" t="s">
        <v>9</v>
      </c>
      <c r="D40" s="84" t="s">
        <v>10</v>
      </c>
      <c r="E40" s="84" t="s">
        <v>139</v>
      </c>
      <c r="F40" s="84"/>
      <c r="G40" s="83">
        <f>G41</f>
        <v>59.00000000000001</v>
      </c>
      <c r="H40" s="114"/>
      <c r="I40" s="114">
        <v>59</v>
      </c>
      <c r="J40" s="93" t="e">
        <f t="shared" si="1"/>
        <v>#DIV/0!</v>
      </c>
      <c r="L40" s="45"/>
    </row>
    <row r="41" spans="1:12" ht="39.75" customHeight="1" hidden="1">
      <c r="A41" s="143"/>
      <c r="B41" s="89" t="s">
        <v>166</v>
      </c>
      <c r="C41" s="84" t="s">
        <v>9</v>
      </c>
      <c r="D41" s="84" t="s">
        <v>10</v>
      </c>
      <c r="E41" s="84" t="s">
        <v>111</v>
      </c>
      <c r="F41" s="84" t="s">
        <v>61</v>
      </c>
      <c r="G41" s="83">
        <f>G42+G43+G44</f>
        <v>59.00000000000001</v>
      </c>
      <c r="H41" s="114"/>
      <c r="I41" s="114">
        <v>59</v>
      </c>
      <c r="J41" s="93" t="e">
        <f t="shared" si="1"/>
        <v>#DIV/0!</v>
      </c>
      <c r="L41" s="45"/>
    </row>
    <row r="42" spans="1:12" ht="42" customHeight="1" hidden="1">
      <c r="A42" s="143"/>
      <c r="B42" s="89" t="s">
        <v>68</v>
      </c>
      <c r="C42" s="84" t="s">
        <v>9</v>
      </c>
      <c r="D42" s="84" t="s">
        <v>10</v>
      </c>
      <c r="E42" s="84" t="s">
        <v>111</v>
      </c>
      <c r="F42" s="84" t="s">
        <v>3</v>
      </c>
      <c r="G42" s="83">
        <v>44.45</v>
      </c>
      <c r="H42" s="114"/>
      <c r="I42" s="114">
        <v>44.45</v>
      </c>
      <c r="J42" s="93" t="e">
        <f t="shared" si="1"/>
        <v>#DIV/0!</v>
      </c>
      <c r="L42" s="45"/>
    </row>
    <row r="43" spans="1:12" ht="50.25" customHeight="1" hidden="1">
      <c r="A43" s="143"/>
      <c r="B43" s="117" t="s">
        <v>130</v>
      </c>
      <c r="C43" s="84" t="s">
        <v>9</v>
      </c>
      <c r="D43" s="84" t="s">
        <v>10</v>
      </c>
      <c r="E43" s="84" t="s">
        <v>111</v>
      </c>
      <c r="F43" s="84" t="s">
        <v>131</v>
      </c>
      <c r="G43" s="83">
        <v>13.45</v>
      </c>
      <c r="H43" s="114"/>
      <c r="I43" s="114">
        <v>13.45</v>
      </c>
      <c r="J43" s="93" t="e">
        <f t="shared" si="1"/>
        <v>#DIV/0!</v>
      </c>
      <c r="L43" s="45"/>
    </row>
    <row r="44" spans="1:12" ht="24.75" customHeight="1" hidden="1">
      <c r="A44" s="143"/>
      <c r="B44" s="89" t="s">
        <v>72</v>
      </c>
      <c r="C44" s="84" t="s">
        <v>9</v>
      </c>
      <c r="D44" s="84" t="s">
        <v>10</v>
      </c>
      <c r="E44" s="84" t="s">
        <v>111</v>
      </c>
      <c r="F44" s="84" t="s">
        <v>5</v>
      </c>
      <c r="G44" s="83">
        <v>1.1</v>
      </c>
      <c r="H44" s="114"/>
      <c r="I44" s="114">
        <v>1.1</v>
      </c>
      <c r="J44" s="93" t="e">
        <f t="shared" si="1"/>
        <v>#DIV/0!</v>
      </c>
      <c r="L44" s="45"/>
    </row>
    <row r="45" spans="1:12" ht="37.5" customHeight="1" hidden="1">
      <c r="A45" s="143"/>
      <c r="B45" s="91" t="s">
        <v>119</v>
      </c>
      <c r="C45" s="95" t="s">
        <v>2</v>
      </c>
      <c r="D45" s="84"/>
      <c r="E45" s="84"/>
      <c r="F45" s="84"/>
      <c r="G45" s="85">
        <f aca="true" t="shared" si="3" ref="G45:I47">G46</f>
        <v>172.20000000000002</v>
      </c>
      <c r="H45" s="93"/>
      <c r="I45" s="93">
        <f t="shared" si="3"/>
        <v>172.20000000000002</v>
      </c>
      <c r="J45" s="93" t="e">
        <f t="shared" si="1"/>
        <v>#DIV/0!</v>
      </c>
      <c r="L45" s="45"/>
    </row>
    <row r="46" spans="1:10" s="65" customFormat="1" ht="12.75" customHeight="1" hidden="1">
      <c r="A46" s="145"/>
      <c r="B46" s="117" t="s">
        <v>163</v>
      </c>
      <c r="C46" s="84" t="s">
        <v>2</v>
      </c>
      <c r="D46" s="84" t="s">
        <v>105</v>
      </c>
      <c r="E46" s="84" t="s">
        <v>118</v>
      </c>
      <c r="F46" s="84"/>
      <c r="G46" s="83">
        <f t="shared" si="3"/>
        <v>172.20000000000002</v>
      </c>
      <c r="H46" s="114"/>
      <c r="I46" s="114">
        <f t="shared" si="3"/>
        <v>172.20000000000002</v>
      </c>
      <c r="J46" s="93" t="e">
        <f t="shared" si="1"/>
        <v>#DIV/0!</v>
      </c>
    </row>
    <row r="47" spans="1:12" ht="25.5" customHeight="1" hidden="1">
      <c r="A47" s="143"/>
      <c r="B47" s="89" t="s">
        <v>165</v>
      </c>
      <c r="C47" s="84" t="s">
        <v>2</v>
      </c>
      <c r="D47" s="84" t="s">
        <v>105</v>
      </c>
      <c r="E47" s="84" t="s">
        <v>121</v>
      </c>
      <c r="F47" s="84"/>
      <c r="G47" s="83">
        <f t="shared" si="3"/>
        <v>172.20000000000002</v>
      </c>
      <c r="H47" s="114"/>
      <c r="I47" s="114">
        <f t="shared" si="3"/>
        <v>172.20000000000002</v>
      </c>
      <c r="J47" s="93" t="e">
        <f t="shared" si="1"/>
        <v>#DIV/0!</v>
      </c>
      <c r="L47" s="45"/>
    </row>
    <row r="48" spans="1:12" ht="38.25" customHeight="1" hidden="1">
      <c r="A48" s="143"/>
      <c r="B48" s="89" t="s">
        <v>140</v>
      </c>
      <c r="C48" s="84" t="s">
        <v>2</v>
      </c>
      <c r="D48" s="84" t="s">
        <v>105</v>
      </c>
      <c r="E48" s="84" t="s">
        <v>132</v>
      </c>
      <c r="F48" s="84" t="s">
        <v>61</v>
      </c>
      <c r="G48" s="83">
        <f>G49+G50</f>
        <v>172.20000000000002</v>
      </c>
      <c r="H48" s="114"/>
      <c r="I48" s="114">
        <f>I49+I50</f>
        <v>172.20000000000002</v>
      </c>
      <c r="J48" s="93" t="e">
        <f t="shared" si="1"/>
        <v>#DIV/0!</v>
      </c>
      <c r="L48" s="45"/>
    </row>
    <row r="49" spans="1:12" ht="26.25" customHeight="1" hidden="1">
      <c r="A49" s="143"/>
      <c r="B49" s="147" t="s">
        <v>68</v>
      </c>
      <c r="C49" s="84" t="s">
        <v>2</v>
      </c>
      <c r="D49" s="84" t="s">
        <v>105</v>
      </c>
      <c r="E49" s="84" t="s">
        <v>132</v>
      </c>
      <c r="F49" s="84" t="s">
        <v>3</v>
      </c>
      <c r="G49" s="83">
        <v>132.3</v>
      </c>
      <c r="H49" s="114"/>
      <c r="I49" s="114">
        <v>132.3</v>
      </c>
      <c r="J49" s="93" t="e">
        <f t="shared" si="1"/>
        <v>#DIV/0!</v>
      </c>
      <c r="L49" s="45"/>
    </row>
    <row r="50" spans="1:12" ht="39" customHeight="1" hidden="1">
      <c r="A50" s="143"/>
      <c r="B50" s="89" t="s">
        <v>130</v>
      </c>
      <c r="C50" s="84" t="s">
        <v>2</v>
      </c>
      <c r="D50" s="84" t="s">
        <v>105</v>
      </c>
      <c r="E50" s="84" t="s">
        <v>132</v>
      </c>
      <c r="F50" s="84" t="s">
        <v>131</v>
      </c>
      <c r="G50" s="83">
        <v>39.9</v>
      </c>
      <c r="H50" s="114"/>
      <c r="I50" s="114">
        <v>39.9</v>
      </c>
      <c r="J50" s="93" t="e">
        <f t="shared" si="1"/>
        <v>#DIV/0!</v>
      </c>
      <c r="L50" s="45"/>
    </row>
    <row r="51" spans="1:12" ht="26.25" customHeight="1" hidden="1">
      <c r="A51" s="143"/>
      <c r="B51" s="91" t="s">
        <v>24</v>
      </c>
      <c r="C51" s="95" t="s">
        <v>11</v>
      </c>
      <c r="D51" s="84"/>
      <c r="E51" s="84"/>
      <c r="F51" s="84"/>
      <c r="G51" s="85">
        <f>G93</f>
        <v>0</v>
      </c>
      <c r="H51" s="93"/>
      <c r="I51" s="93">
        <f>I93</f>
        <v>44.309</v>
      </c>
      <c r="J51" s="93" t="e">
        <f t="shared" si="1"/>
        <v>#DIV/0!</v>
      </c>
      <c r="L51" s="45"/>
    </row>
    <row r="52" spans="1:12" ht="24.75" customHeight="1" hidden="1">
      <c r="A52" s="143"/>
      <c r="B52" s="146" t="s">
        <v>122</v>
      </c>
      <c r="C52" s="95" t="s">
        <v>63</v>
      </c>
      <c r="D52" s="95" t="s">
        <v>9</v>
      </c>
      <c r="E52" s="84"/>
      <c r="F52" s="84"/>
      <c r="G52" s="85"/>
      <c r="H52" s="93"/>
      <c r="I52" s="93">
        <v>59</v>
      </c>
      <c r="J52" s="93" t="e">
        <f t="shared" si="1"/>
        <v>#DIV/0!</v>
      </c>
      <c r="L52" s="45"/>
    </row>
    <row r="53" spans="1:12" ht="24.75" customHeight="1">
      <c r="A53" s="143"/>
      <c r="B53" s="91" t="s">
        <v>112</v>
      </c>
      <c r="C53" s="95" t="s">
        <v>63</v>
      </c>
      <c r="D53" s="95" t="s">
        <v>9</v>
      </c>
      <c r="E53" s="95" t="s">
        <v>10</v>
      </c>
      <c r="F53" s="84"/>
      <c r="G53" s="85"/>
      <c r="H53" s="93">
        <f aca="true" t="shared" si="4" ref="H53:I55">H54</f>
        <v>137.70000000000002</v>
      </c>
      <c r="I53" s="93">
        <f t="shared" si="4"/>
        <v>137.70000000000002</v>
      </c>
      <c r="J53" s="93">
        <f t="shared" si="1"/>
        <v>100</v>
      </c>
      <c r="L53" s="45"/>
    </row>
    <row r="54" spans="1:12" ht="36" customHeight="1">
      <c r="A54" s="143"/>
      <c r="B54" s="89" t="s">
        <v>163</v>
      </c>
      <c r="C54" s="84" t="s">
        <v>63</v>
      </c>
      <c r="D54" s="84" t="s">
        <v>9</v>
      </c>
      <c r="E54" s="84" t="s">
        <v>10</v>
      </c>
      <c r="F54" s="84" t="s">
        <v>118</v>
      </c>
      <c r="G54" s="83"/>
      <c r="H54" s="114">
        <f t="shared" si="4"/>
        <v>137.70000000000002</v>
      </c>
      <c r="I54" s="114">
        <f t="shared" si="4"/>
        <v>137.70000000000002</v>
      </c>
      <c r="J54" s="114">
        <f t="shared" si="1"/>
        <v>100</v>
      </c>
      <c r="L54" s="45"/>
    </row>
    <row r="55" spans="1:12" ht="49.5" customHeight="1">
      <c r="A55" s="143"/>
      <c r="B55" s="89" t="s">
        <v>165</v>
      </c>
      <c r="C55" s="84" t="s">
        <v>63</v>
      </c>
      <c r="D55" s="84" t="s">
        <v>9</v>
      </c>
      <c r="E55" s="84" t="s">
        <v>10</v>
      </c>
      <c r="F55" s="84" t="s">
        <v>139</v>
      </c>
      <c r="G55" s="83"/>
      <c r="H55" s="114">
        <f t="shared" si="4"/>
        <v>137.70000000000002</v>
      </c>
      <c r="I55" s="114">
        <f t="shared" si="4"/>
        <v>137.70000000000002</v>
      </c>
      <c r="J55" s="114">
        <f t="shared" si="1"/>
        <v>100</v>
      </c>
      <c r="L55" s="45"/>
    </row>
    <row r="56" spans="1:12" ht="77.25" customHeight="1">
      <c r="A56" s="143"/>
      <c r="B56" s="89" t="s">
        <v>166</v>
      </c>
      <c r="C56" s="84" t="s">
        <v>63</v>
      </c>
      <c r="D56" s="84" t="s">
        <v>9</v>
      </c>
      <c r="E56" s="84" t="s">
        <v>10</v>
      </c>
      <c r="F56" s="84" t="s">
        <v>111</v>
      </c>
      <c r="G56" s="84" t="s">
        <v>61</v>
      </c>
      <c r="H56" s="114">
        <f>H58+H57</f>
        <v>137.70000000000002</v>
      </c>
      <c r="I56" s="114">
        <f>I57+I58+I59</f>
        <v>137.70000000000002</v>
      </c>
      <c r="J56" s="114">
        <f t="shared" si="1"/>
        <v>100</v>
      </c>
      <c r="L56" s="45"/>
    </row>
    <row r="57" spans="1:12" ht="49.5" customHeight="1">
      <c r="A57" s="143"/>
      <c r="B57" s="89" t="s">
        <v>68</v>
      </c>
      <c r="C57" s="84" t="s">
        <v>63</v>
      </c>
      <c r="D57" s="84" t="s">
        <v>9</v>
      </c>
      <c r="E57" s="84" t="s">
        <v>10</v>
      </c>
      <c r="F57" s="84" t="s">
        <v>111</v>
      </c>
      <c r="G57" s="84" t="s">
        <v>3</v>
      </c>
      <c r="H57" s="114">
        <v>105.76</v>
      </c>
      <c r="I57" s="114">
        <v>105.76</v>
      </c>
      <c r="J57" s="114">
        <f t="shared" si="1"/>
        <v>100</v>
      </c>
      <c r="L57" s="45"/>
    </row>
    <row r="58" spans="1:12" ht="66" customHeight="1">
      <c r="A58" s="143"/>
      <c r="B58" s="117" t="s">
        <v>130</v>
      </c>
      <c r="C58" s="84" t="s">
        <v>63</v>
      </c>
      <c r="D58" s="84" t="s">
        <v>9</v>
      </c>
      <c r="E58" s="84" t="s">
        <v>10</v>
      </c>
      <c r="F58" s="84" t="s">
        <v>111</v>
      </c>
      <c r="G58" s="84" t="s">
        <v>131</v>
      </c>
      <c r="H58" s="114">
        <v>31.94</v>
      </c>
      <c r="I58" s="114">
        <v>31.94</v>
      </c>
      <c r="J58" s="114">
        <f t="shared" si="1"/>
        <v>100</v>
      </c>
      <c r="L58" s="45"/>
    </row>
    <row r="59" spans="1:12" ht="33" customHeight="1" hidden="1">
      <c r="A59" s="143"/>
      <c r="B59" s="89" t="s">
        <v>72</v>
      </c>
      <c r="C59" s="84" t="s">
        <v>63</v>
      </c>
      <c r="D59" s="84" t="s">
        <v>9</v>
      </c>
      <c r="E59" s="84" t="s">
        <v>10</v>
      </c>
      <c r="F59" s="84" t="s">
        <v>111</v>
      </c>
      <c r="G59" s="84" t="s">
        <v>5</v>
      </c>
      <c r="H59" s="114"/>
      <c r="I59" s="114">
        <v>0</v>
      </c>
      <c r="J59" s="178" t="e">
        <f t="shared" si="1"/>
        <v>#DIV/0!</v>
      </c>
      <c r="L59" s="45"/>
    </row>
    <row r="60" spans="1:12" ht="33" customHeight="1">
      <c r="A60" s="143"/>
      <c r="B60" s="91" t="s">
        <v>194</v>
      </c>
      <c r="C60" s="95" t="s">
        <v>63</v>
      </c>
      <c r="D60" s="95" t="s">
        <v>10</v>
      </c>
      <c r="E60" s="95" t="s">
        <v>195</v>
      </c>
      <c r="F60" s="84"/>
      <c r="G60" s="84"/>
      <c r="H60" s="93">
        <f aca="true" t="shared" si="5" ref="H60:I62">H61</f>
        <v>12</v>
      </c>
      <c r="I60" s="93">
        <f t="shared" si="5"/>
        <v>12</v>
      </c>
      <c r="J60" s="93">
        <f t="shared" si="1"/>
        <v>100</v>
      </c>
      <c r="L60" s="45"/>
    </row>
    <row r="61" spans="1:12" ht="33" customHeight="1">
      <c r="A61" s="143"/>
      <c r="B61" s="89" t="s">
        <v>163</v>
      </c>
      <c r="C61" s="84" t="s">
        <v>63</v>
      </c>
      <c r="D61" s="84" t="s">
        <v>10</v>
      </c>
      <c r="E61" s="84" t="s">
        <v>195</v>
      </c>
      <c r="F61" s="84" t="s">
        <v>118</v>
      </c>
      <c r="G61" s="84"/>
      <c r="H61" s="114">
        <f t="shared" si="5"/>
        <v>12</v>
      </c>
      <c r="I61" s="114">
        <f t="shared" si="5"/>
        <v>12</v>
      </c>
      <c r="J61" s="114">
        <f t="shared" si="1"/>
        <v>100</v>
      </c>
      <c r="L61" s="45"/>
    </row>
    <row r="62" spans="1:12" ht="51" customHeight="1">
      <c r="A62" s="143"/>
      <c r="B62" s="89" t="s">
        <v>172</v>
      </c>
      <c r="C62" s="84" t="s">
        <v>63</v>
      </c>
      <c r="D62" s="84" t="s">
        <v>10</v>
      </c>
      <c r="E62" s="84" t="s">
        <v>195</v>
      </c>
      <c r="F62" s="84" t="s">
        <v>146</v>
      </c>
      <c r="G62" s="84"/>
      <c r="H62" s="114">
        <f t="shared" si="5"/>
        <v>12</v>
      </c>
      <c r="I62" s="114">
        <f t="shared" si="5"/>
        <v>12</v>
      </c>
      <c r="J62" s="114">
        <f t="shared" si="1"/>
        <v>100</v>
      </c>
      <c r="L62" s="45"/>
    </row>
    <row r="63" spans="1:12" ht="81" customHeight="1">
      <c r="A63" s="143"/>
      <c r="B63" s="89" t="s">
        <v>198</v>
      </c>
      <c r="C63" s="84" t="s">
        <v>63</v>
      </c>
      <c r="D63" s="84" t="s">
        <v>10</v>
      </c>
      <c r="E63" s="84" t="s">
        <v>195</v>
      </c>
      <c r="F63" s="84" t="s">
        <v>113</v>
      </c>
      <c r="G63" s="84" t="s">
        <v>61</v>
      </c>
      <c r="H63" s="114">
        <f>H64+H65</f>
        <v>12</v>
      </c>
      <c r="I63" s="114">
        <f>I64+I65</f>
        <v>12</v>
      </c>
      <c r="J63" s="114">
        <f t="shared" si="1"/>
        <v>100</v>
      </c>
      <c r="L63" s="45"/>
    </row>
    <row r="64" spans="1:12" ht="21" customHeight="1">
      <c r="A64" s="143"/>
      <c r="B64" s="89" t="s">
        <v>285</v>
      </c>
      <c r="C64" s="84" t="s">
        <v>63</v>
      </c>
      <c r="D64" s="84" t="s">
        <v>10</v>
      </c>
      <c r="E64" s="84" t="s">
        <v>195</v>
      </c>
      <c r="F64" s="84" t="s">
        <v>113</v>
      </c>
      <c r="G64" s="84" t="s">
        <v>283</v>
      </c>
      <c r="H64" s="114">
        <v>10</v>
      </c>
      <c r="I64" s="114">
        <v>10</v>
      </c>
      <c r="J64" s="114">
        <f t="shared" si="1"/>
        <v>100</v>
      </c>
      <c r="L64" s="45"/>
    </row>
    <row r="65" spans="1:12" ht="34.5" customHeight="1">
      <c r="A65" s="143"/>
      <c r="B65" s="89" t="s">
        <v>197</v>
      </c>
      <c r="C65" s="84" t="s">
        <v>63</v>
      </c>
      <c r="D65" s="84" t="s">
        <v>10</v>
      </c>
      <c r="E65" s="84" t="s">
        <v>195</v>
      </c>
      <c r="F65" s="84" t="s">
        <v>113</v>
      </c>
      <c r="G65" s="84" t="s">
        <v>5</v>
      </c>
      <c r="H65" s="114">
        <v>2</v>
      </c>
      <c r="I65" s="114">
        <v>2</v>
      </c>
      <c r="J65" s="114">
        <f t="shared" si="1"/>
        <v>100</v>
      </c>
      <c r="L65" s="45"/>
    </row>
    <row r="66" spans="1:12" ht="18" customHeight="1">
      <c r="A66" s="143"/>
      <c r="B66" s="91" t="s">
        <v>192</v>
      </c>
      <c r="C66" s="95" t="s">
        <v>63</v>
      </c>
      <c r="D66" s="95" t="s">
        <v>10</v>
      </c>
      <c r="E66" s="95" t="s">
        <v>196</v>
      </c>
      <c r="F66" s="84"/>
      <c r="G66" s="84"/>
      <c r="H66" s="93">
        <f>H67+H71</f>
        <v>24</v>
      </c>
      <c r="I66" s="93">
        <f>I67</f>
        <v>24</v>
      </c>
      <c r="J66" s="93">
        <f t="shared" si="1"/>
        <v>100</v>
      </c>
      <c r="L66" s="45"/>
    </row>
    <row r="67" spans="1:12" ht="33" customHeight="1">
      <c r="A67" s="143"/>
      <c r="B67" s="89" t="s">
        <v>163</v>
      </c>
      <c r="C67" s="84" t="s">
        <v>63</v>
      </c>
      <c r="D67" s="84" t="s">
        <v>10</v>
      </c>
      <c r="E67" s="84" t="s">
        <v>196</v>
      </c>
      <c r="F67" s="84" t="s">
        <v>118</v>
      </c>
      <c r="G67" s="84"/>
      <c r="H67" s="114">
        <f>H68</f>
        <v>24</v>
      </c>
      <c r="I67" s="114">
        <f>I68</f>
        <v>24</v>
      </c>
      <c r="J67" s="114">
        <f t="shared" si="1"/>
        <v>100</v>
      </c>
      <c r="L67" s="45"/>
    </row>
    <row r="68" spans="1:12" ht="48.75" customHeight="1">
      <c r="A68" s="143"/>
      <c r="B68" s="89" t="s">
        <v>172</v>
      </c>
      <c r="C68" s="84" t="s">
        <v>63</v>
      </c>
      <c r="D68" s="84" t="s">
        <v>10</v>
      </c>
      <c r="E68" s="84" t="s">
        <v>196</v>
      </c>
      <c r="F68" s="84" t="s">
        <v>146</v>
      </c>
      <c r="G68" s="84"/>
      <c r="H68" s="114">
        <f>H69</f>
        <v>24</v>
      </c>
      <c r="I68" s="114">
        <f>I69</f>
        <v>24</v>
      </c>
      <c r="J68" s="114">
        <f t="shared" si="1"/>
        <v>100</v>
      </c>
      <c r="L68" s="45"/>
    </row>
    <row r="69" spans="1:12" ht="81" customHeight="1">
      <c r="A69" s="143"/>
      <c r="B69" s="89" t="s">
        <v>168</v>
      </c>
      <c r="C69" s="84" t="s">
        <v>63</v>
      </c>
      <c r="D69" s="84" t="s">
        <v>10</v>
      </c>
      <c r="E69" s="84" t="s">
        <v>196</v>
      </c>
      <c r="F69" s="84" t="s">
        <v>280</v>
      </c>
      <c r="G69" s="84" t="s">
        <v>61</v>
      </c>
      <c r="H69" s="114">
        <f>H70</f>
        <v>24</v>
      </c>
      <c r="I69" s="114">
        <f>I70</f>
        <v>24</v>
      </c>
      <c r="J69" s="114">
        <f t="shared" si="1"/>
        <v>100</v>
      </c>
      <c r="L69" s="45"/>
    </row>
    <row r="70" spans="1:12" ht="33" customHeight="1">
      <c r="A70" s="143"/>
      <c r="B70" s="89" t="s">
        <v>197</v>
      </c>
      <c r="C70" s="84" t="s">
        <v>63</v>
      </c>
      <c r="D70" s="84" t="s">
        <v>10</v>
      </c>
      <c r="E70" s="84" t="s">
        <v>196</v>
      </c>
      <c r="F70" s="84" t="s">
        <v>280</v>
      </c>
      <c r="G70" s="84" t="s">
        <v>5</v>
      </c>
      <c r="H70" s="114">
        <v>24</v>
      </c>
      <c r="I70" s="114">
        <v>24</v>
      </c>
      <c r="J70" s="114">
        <f t="shared" si="1"/>
        <v>100</v>
      </c>
      <c r="L70" s="45"/>
    </row>
    <row r="71" spans="1:12" ht="18" customHeight="1" hidden="1">
      <c r="A71" s="143"/>
      <c r="B71" s="89" t="s">
        <v>215</v>
      </c>
      <c r="C71" s="84" t="s">
        <v>63</v>
      </c>
      <c r="D71" s="84" t="s">
        <v>10</v>
      </c>
      <c r="E71" s="84" t="s">
        <v>196</v>
      </c>
      <c r="F71" s="84" t="s">
        <v>117</v>
      </c>
      <c r="G71" s="84"/>
      <c r="H71" s="114">
        <f>H72</f>
        <v>0</v>
      </c>
      <c r="I71" s="114">
        <f>I72</f>
        <v>0</v>
      </c>
      <c r="J71" s="114" t="e">
        <f>I71/H71*100</f>
        <v>#DIV/0!</v>
      </c>
      <c r="L71" s="45"/>
    </row>
    <row r="72" spans="1:12" ht="18" customHeight="1" hidden="1">
      <c r="A72" s="143"/>
      <c r="B72" s="89" t="s">
        <v>212</v>
      </c>
      <c r="C72" s="84" t="s">
        <v>63</v>
      </c>
      <c r="D72" s="84" t="s">
        <v>10</v>
      </c>
      <c r="E72" s="84" t="s">
        <v>196</v>
      </c>
      <c r="F72" s="84" t="s">
        <v>213</v>
      </c>
      <c r="G72" s="84" t="s">
        <v>61</v>
      </c>
      <c r="H72" s="114">
        <f>H73</f>
        <v>0</v>
      </c>
      <c r="I72" s="114">
        <f>I73</f>
        <v>0</v>
      </c>
      <c r="J72" s="114" t="e">
        <f>I72/H72*100</f>
        <v>#DIV/0!</v>
      </c>
      <c r="L72" s="45"/>
    </row>
    <row r="73" spans="1:12" ht="48" customHeight="1" hidden="1">
      <c r="A73" s="143"/>
      <c r="B73" s="89" t="s">
        <v>216</v>
      </c>
      <c r="C73" s="84" t="s">
        <v>63</v>
      </c>
      <c r="D73" s="84" t="s">
        <v>10</v>
      </c>
      <c r="E73" s="84" t="s">
        <v>196</v>
      </c>
      <c r="F73" s="84" t="s">
        <v>213</v>
      </c>
      <c r="G73" s="84" t="s">
        <v>5</v>
      </c>
      <c r="H73" s="114">
        <v>0</v>
      </c>
      <c r="I73" s="114">
        <v>0</v>
      </c>
      <c r="J73" s="114" t="e">
        <f>I73/H73*100</f>
        <v>#DIV/0!</v>
      </c>
      <c r="L73" s="45"/>
    </row>
    <row r="74" spans="1:12" ht="14.25" customHeight="1">
      <c r="A74" s="143"/>
      <c r="B74" s="91" t="s">
        <v>119</v>
      </c>
      <c r="C74" s="95" t="s">
        <v>63</v>
      </c>
      <c r="D74" s="95" t="s">
        <v>2</v>
      </c>
      <c r="E74" s="84"/>
      <c r="F74" s="84"/>
      <c r="G74" s="85"/>
      <c r="H74" s="93">
        <f>H81+H79</f>
        <v>429</v>
      </c>
      <c r="I74" s="93">
        <f>I75</f>
        <v>426.975</v>
      </c>
      <c r="J74" s="93">
        <f t="shared" si="1"/>
        <v>99.52797202797203</v>
      </c>
      <c r="L74" s="45"/>
    </row>
    <row r="75" spans="1:12" ht="33" customHeight="1">
      <c r="A75" s="143"/>
      <c r="B75" s="117" t="s">
        <v>163</v>
      </c>
      <c r="C75" s="84" t="s">
        <v>63</v>
      </c>
      <c r="D75" s="84" t="s">
        <v>2</v>
      </c>
      <c r="E75" s="84" t="s">
        <v>286</v>
      </c>
      <c r="F75" s="84" t="s">
        <v>118</v>
      </c>
      <c r="G75" s="83"/>
      <c r="H75" s="114">
        <f>H81+H79</f>
        <v>429</v>
      </c>
      <c r="I75" s="114">
        <f>I79+I81</f>
        <v>426.975</v>
      </c>
      <c r="J75" s="114">
        <f t="shared" si="1"/>
        <v>99.52797202797203</v>
      </c>
      <c r="L75" s="45"/>
    </row>
    <row r="76" spans="1:12" ht="46.5" customHeight="1" hidden="1">
      <c r="A76" s="143"/>
      <c r="B76" s="89" t="s">
        <v>165</v>
      </c>
      <c r="C76" s="84" t="s">
        <v>63</v>
      </c>
      <c r="D76" s="84" t="s">
        <v>2</v>
      </c>
      <c r="E76" s="84" t="s">
        <v>105</v>
      </c>
      <c r="F76" s="84" t="s">
        <v>121</v>
      </c>
      <c r="G76" s="83"/>
      <c r="H76" s="114"/>
      <c r="I76" s="114">
        <f>I81+I77+I78</f>
        <v>171</v>
      </c>
      <c r="J76" s="114" t="e">
        <f t="shared" si="1"/>
        <v>#DIV/0!</v>
      </c>
      <c r="L76" s="45"/>
    </row>
    <row r="77" spans="1:12" ht="46.5" customHeight="1" hidden="1">
      <c r="A77" s="143"/>
      <c r="B77" s="89" t="s">
        <v>68</v>
      </c>
      <c r="C77" s="84" t="s">
        <v>63</v>
      </c>
      <c r="D77" s="84" t="s">
        <v>2</v>
      </c>
      <c r="E77" s="84" t="s">
        <v>105</v>
      </c>
      <c r="F77" s="84" t="s">
        <v>132</v>
      </c>
      <c r="G77" s="83">
        <v>121</v>
      </c>
      <c r="H77" s="114"/>
      <c r="I77" s="114">
        <v>0</v>
      </c>
      <c r="J77" s="114" t="e">
        <f t="shared" si="1"/>
        <v>#DIV/0!</v>
      </c>
      <c r="L77" s="45"/>
    </row>
    <row r="78" spans="1:12" ht="46.5" customHeight="1" hidden="1">
      <c r="A78" s="143"/>
      <c r="B78" s="89" t="s">
        <v>130</v>
      </c>
      <c r="C78" s="84" t="s">
        <v>63</v>
      </c>
      <c r="D78" s="84" t="s">
        <v>2</v>
      </c>
      <c r="E78" s="84" t="s">
        <v>105</v>
      </c>
      <c r="F78" s="84" t="s">
        <v>132</v>
      </c>
      <c r="G78" s="83">
        <v>129</v>
      </c>
      <c r="H78" s="114"/>
      <c r="I78" s="114">
        <v>0</v>
      </c>
      <c r="J78" s="114" t="e">
        <f t="shared" si="1"/>
        <v>#DIV/0!</v>
      </c>
      <c r="L78" s="45"/>
    </row>
    <row r="79" spans="1:12" ht="60.75" customHeight="1">
      <c r="A79" s="143"/>
      <c r="B79" s="89" t="s">
        <v>287</v>
      </c>
      <c r="C79" s="84" t="s">
        <v>63</v>
      </c>
      <c r="D79" s="84" t="s">
        <v>2</v>
      </c>
      <c r="E79" s="84" t="s">
        <v>195</v>
      </c>
      <c r="F79" s="84" t="s">
        <v>278</v>
      </c>
      <c r="G79" s="84" t="s">
        <v>61</v>
      </c>
      <c r="H79" s="114">
        <f>H80</f>
        <v>258</v>
      </c>
      <c r="I79" s="114">
        <f>I80</f>
        <v>255.975</v>
      </c>
      <c r="J79" s="114">
        <f t="shared" si="1"/>
        <v>99.21511627906978</v>
      </c>
      <c r="L79" s="45"/>
    </row>
    <row r="80" spans="1:12" ht="36.75" customHeight="1">
      <c r="A80" s="143"/>
      <c r="B80" s="89" t="s">
        <v>72</v>
      </c>
      <c r="C80" s="84" t="s">
        <v>63</v>
      </c>
      <c r="D80" s="84" t="s">
        <v>2</v>
      </c>
      <c r="E80" s="84" t="s">
        <v>195</v>
      </c>
      <c r="F80" s="84" t="s">
        <v>278</v>
      </c>
      <c r="G80" s="84" t="s">
        <v>5</v>
      </c>
      <c r="H80" s="114">
        <v>258</v>
      </c>
      <c r="I80" s="114">
        <v>255.975</v>
      </c>
      <c r="J80" s="114">
        <f t="shared" si="1"/>
        <v>99.21511627906978</v>
      </c>
      <c r="L80" s="45"/>
    </row>
    <row r="81" spans="1:12" ht="93.75" customHeight="1">
      <c r="A81" s="143"/>
      <c r="B81" s="89" t="s">
        <v>170</v>
      </c>
      <c r="C81" s="84" t="s">
        <v>63</v>
      </c>
      <c r="D81" s="84" t="s">
        <v>2</v>
      </c>
      <c r="E81" s="84" t="s">
        <v>105</v>
      </c>
      <c r="F81" s="84" t="s">
        <v>271</v>
      </c>
      <c r="G81" s="84" t="s">
        <v>61</v>
      </c>
      <c r="H81" s="114">
        <f>H82+H83</f>
        <v>171</v>
      </c>
      <c r="I81" s="114">
        <f>I82+I83</f>
        <v>171</v>
      </c>
      <c r="J81" s="114">
        <f t="shared" si="1"/>
        <v>100</v>
      </c>
      <c r="L81" s="45"/>
    </row>
    <row r="82" spans="1:12" ht="29.25" customHeight="1">
      <c r="A82" s="143"/>
      <c r="B82" s="89" t="s">
        <v>72</v>
      </c>
      <c r="C82" s="84" t="s">
        <v>63</v>
      </c>
      <c r="D82" s="84" t="s">
        <v>2</v>
      </c>
      <c r="E82" s="84" t="s">
        <v>105</v>
      </c>
      <c r="F82" s="84" t="s">
        <v>271</v>
      </c>
      <c r="G82" s="84" t="s">
        <v>5</v>
      </c>
      <c r="H82" s="114">
        <v>170</v>
      </c>
      <c r="I82" s="114">
        <v>170</v>
      </c>
      <c r="J82" s="114">
        <f t="shared" si="1"/>
        <v>100</v>
      </c>
      <c r="L82" s="45"/>
    </row>
    <row r="83" spans="1:12" ht="30.75" customHeight="1">
      <c r="A83" s="143"/>
      <c r="B83" s="89" t="s">
        <v>142</v>
      </c>
      <c r="C83" s="84" t="s">
        <v>63</v>
      </c>
      <c r="D83" s="84" t="s">
        <v>2</v>
      </c>
      <c r="E83" s="84" t="s">
        <v>105</v>
      </c>
      <c r="F83" s="84" t="s">
        <v>271</v>
      </c>
      <c r="G83" s="84" t="s">
        <v>77</v>
      </c>
      <c r="H83" s="114">
        <v>1</v>
      </c>
      <c r="I83" s="114">
        <v>1</v>
      </c>
      <c r="J83" s="114">
        <f t="shared" si="1"/>
        <v>100</v>
      </c>
      <c r="L83" s="45"/>
    </row>
    <row r="84" spans="1:12" ht="16.5" customHeight="1">
      <c r="A84" s="143"/>
      <c r="B84" s="91" t="s">
        <v>25</v>
      </c>
      <c r="C84" s="95" t="s">
        <v>63</v>
      </c>
      <c r="D84" s="95" t="s">
        <v>12</v>
      </c>
      <c r="E84" s="95"/>
      <c r="F84" s="95"/>
      <c r="G84" s="95"/>
      <c r="H84" s="93">
        <f>H85+H89</f>
        <v>607.607</v>
      </c>
      <c r="I84" s="93">
        <f>I85+I89</f>
        <v>607.607</v>
      </c>
      <c r="J84" s="93">
        <f t="shared" si="1"/>
        <v>100</v>
      </c>
      <c r="L84" s="45"/>
    </row>
    <row r="85" spans="1:12" ht="33" customHeight="1">
      <c r="A85" s="143"/>
      <c r="B85" s="89" t="s">
        <v>167</v>
      </c>
      <c r="C85" s="84" t="s">
        <v>63</v>
      </c>
      <c r="D85" s="84" t="s">
        <v>12</v>
      </c>
      <c r="E85" s="84" t="s">
        <v>10</v>
      </c>
      <c r="F85" s="84" t="s">
        <v>118</v>
      </c>
      <c r="G85" s="84"/>
      <c r="H85" s="114">
        <f aca="true" t="shared" si="6" ref="H85:I87">H86</f>
        <v>607.607</v>
      </c>
      <c r="I85" s="114">
        <f t="shared" si="6"/>
        <v>607.607</v>
      </c>
      <c r="J85" s="114">
        <f t="shared" si="1"/>
        <v>100</v>
      </c>
      <c r="L85" s="45"/>
    </row>
    <row r="86" spans="1:12" ht="47.25" customHeight="1">
      <c r="A86" s="143"/>
      <c r="B86" s="89" t="s">
        <v>172</v>
      </c>
      <c r="C86" s="84" t="s">
        <v>63</v>
      </c>
      <c r="D86" s="84" t="s">
        <v>12</v>
      </c>
      <c r="E86" s="84" t="s">
        <v>10</v>
      </c>
      <c r="F86" s="84" t="s">
        <v>146</v>
      </c>
      <c r="G86" s="84"/>
      <c r="H86" s="114">
        <f t="shared" si="6"/>
        <v>607.607</v>
      </c>
      <c r="I86" s="114">
        <f t="shared" si="6"/>
        <v>607.607</v>
      </c>
      <c r="J86" s="114">
        <f aca="true" t="shared" si="7" ref="J86:J140">I86/H86*100</f>
        <v>100</v>
      </c>
      <c r="L86" s="45"/>
    </row>
    <row r="87" spans="1:12" ht="78" customHeight="1">
      <c r="A87" s="143"/>
      <c r="B87" s="89" t="s">
        <v>168</v>
      </c>
      <c r="C87" s="84" t="s">
        <v>63</v>
      </c>
      <c r="D87" s="84" t="s">
        <v>12</v>
      </c>
      <c r="E87" s="84" t="s">
        <v>10</v>
      </c>
      <c r="F87" s="84" t="s">
        <v>147</v>
      </c>
      <c r="G87" s="84" t="s">
        <v>61</v>
      </c>
      <c r="H87" s="114">
        <f t="shared" si="6"/>
        <v>607.607</v>
      </c>
      <c r="I87" s="114">
        <f t="shared" si="6"/>
        <v>607.607</v>
      </c>
      <c r="J87" s="114">
        <f t="shared" si="7"/>
        <v>100</v>
      </c>
      <c r="L87" s="45"/>
    </row>
    <row r="88" spans="1:12" ht="33" customHeight="1">
      <c r="A88" s="143"/>
      <c r="B88" s="89" t="s">
        <v>72</v>
      </c>
      <c r="C88" s="84" t="s">
        <v>63</v>
      </c>
      <c r="D88" s="84" t="s">
        <v>12</v>
      </c>
      <c r="E88" s="84" t="s">
        <v>10</v>
      </c>
      <c r="F88" s="84" t="s">
        <v>147</v>
      </c>
      <c r="G88" s="84" t="s">
        <v>5</v>
      </c>
      <c r="H88" s="114">
        <v>607.607</v>
      </c>
      <c r="I88" s="114">
        <v>607.607</v>
      </c>
      <c r="J88" s="114">
        <f t="shared" si="7"/>
        <v>100</v>
      </c>
      <c r="L88" s="45"/>
    </row>
    <row r="89" spans="1:12" ht="18.75" customHeight="1" hidden="1">
      <c r="A89" s="143"/>
      <c r="B89" s="89" t="s">
        <v>215</v>
      </c>
      <c r="C89" s="84" t="s">
        <v>63</v>
      </c>
      <c r="D89" s="84" t="s">
        <v>10</v>
      </c>
      <c r="E89" s="84" t="s">
        <v>196</v>
      </c>
      <c r="F89" s="84" t="s">
        <v>117</v>
      </c>
      <c r="G89" s="84"/>
      <c r="H89" s="114">
        <f>H90</f>
        <v>0</v>
      </c>
      <c r="I89" s="114">
        <f>I90</f>
        <v>0</v>
      </c>
      <c r="J89" s="114" t="e">
        <f t="shared" si="7"/>
        <v>#DIV/0!</v>
      </c>
      <c r="L89" s="45"/>
    </row>
    <row r="90" spans="1:12" ht="16.5" customHeight="1" hidden="1">
      <c r="A90" s="143"/>
      <c r="B90" s="89" t="s">
        <v>212</v>
      </c>
      <c r="C90" s="84" t="s">
        <v>63</v>
      </c>
      <c r="D90" s="84" t="s">
        <v>10</v>
      </c>
      <c r="E90" s="84" t="s">
        <v>196</v>
      </c>
      <c r="F90" s="84" t="s">
        <v>213</v>
      </c>
      <c r="G90" s="84" t="s">
        <v>61</v>
      </c>
      <c r="H90" s="114">
        <f>H91</f>
        <v>0</v>
      </c>
      <c r="I90" s="114">
        <f>I91</f>
        <v>0</v>
      </c>
      <c r="J90" s="114" t="e">
        <f t="shared" si="7"/>
        <v>#DIV/0!</v>
      </c>
      <c r="L90" s="45"/>
    </row>
    <row r="91" spans="1:12" ht="45" customHeight="1" hidden="1">
      <c r="A91" s="143"/>
      <c r="B91" s="89" t="s">
        <v>216</v>
      </c>
      <c r="C91" s="84" t="s">
        <v>63</v>
      </c>
      <c r="D91" s="84" t="s">
        <v>10</v>
      </c>
      <c r="E91" s="84" t="s">
        <v>196</v>
      </c>
      <c r="F91" s="84" t="s">
        <v>213</v>
      </c>
      <c r="G91" s="84" t="s">
        <v>5</v>
      </c>
      <c r="H91" s="114">
        <v>0</v>
      </c>
      <c r="I91" s="114">
        <v>0</v>
      </c>
      <c r="J91" s="114" t="e">
        <f>I91/H91*100</f>
        <v>#DIV/0!</v>
      </c>
      <c r="L91" s="45"/>
    </row>
    <row r="92" spans="1:12" ht="23.25" customHeight="1">
      <c r="A92" s="143"/>
      <c r="B92" s="91" t="s">
        <v>24</v>
      </c>
      <c r="C92" s="95" t="s">
        <v>63</v>
      </c>
      <c r="D92" s="95" t="s">
        <v>11</v>
      </c>
      <c r="E92" s="84"/>
      <c r="F92" s="84"/>
      <c r="G92" s="85"/>
      <c r="H92" s="93">
        <f aca="true" t="shared" si="8" ref="H92:I94">H93</f>
        <v>44.306</v>
      </c>
      <c r="I92" s="93">
        <f t="shared" si="8"/>
        <v>44.309</v>
      </c>
      <c r="J92" s="93">
        <f t="shared" si="7"/>
        <v>100.00677109195142</v>
      </c>
      <c r="L92" s="45"/>
    </row>
    <row r="93" spans="1:12" ht="30.75" customHeight="1">
      <c r="A93" s="143"/>
      <c r="B93" s="89" t="s">
        <v>163</v>
      </c>
      <c r="C93" s="84" t="s">
        <v>63</v>
      </c>
      <c r="D93" s="84" t="s">
        <v>11</v>
      </c>
      <c r="E93" s="84" t="s">
        <v>11</v>
      </c>
      <c r="F93" s="84" t="s">
        <v>118</v>
      </c>
      <c r="G93" s="94"/>
      <c r="H93" s="148">
        <f t="shared" si="8"/>
        <v>44.306</v>
      </c>
      <c r="I93" s="148">
        <f t="shared" si="8"/>
        <v>44.309</v>
      </c>
      <c r="J93" s="114">
        <f t="shared" si="7"/>
        <v>100.00677109195142</v>
      </c>
      <c r="L93" s="45"/>
    </row>
    <row r="94" spans="1:12" ht="47.25" customHeight="1">
      <c r="A94" s="143"/>
      <c r="B94" s="147" t="s">
        <v>161</v>
      </c>
      <c r="C94" s="84" t="s">
        <v>63</v>
      </c>
      <c r="D94" s="84" t="s">
        <v>11</v>
      </c>
      <c r="E94" s="84" t="s">
        <v>11</v>
      </c>
      <c r="F94" s="84" t="s">
        <v>114</v>
      </c>
      <c r="G94" s="83"/>
      <c r="H94" s="114">
        <f t="shared" si="8"/>
        <v>44.306</v>
      </c>
      <c r="I94" s="114">
        <f t="shared" si="8"/>
        <v>44.309</v>
      </c>
      <c r="J94" s="114">
        <f t="shared" si="7"/>
        <v>100.00677109195142</v>
      </c>
      <c r="L94" s="45"/>
    </row>
    <row r="95" spans="1:12" ht="63.75" customHeight="1">
      <c r="A95" s="143"/>
      <c r="B95" s="89" t="s">
        <v>162</v>
      </c>
      <c r="C95" s="84" t="s">
        <v>63</v>
      </c>
      <c r="D95" s="84" t="s">
        <v>11</v>
      </c>
      <c r="E95" s="84" t="s">
        <v>11</v>
      </c>
      <c r="F95" s="84" t="s">
        <v>115</v>
      </c>
      <c r="G95" s="84" t="s">
        <v>61</v>
      </c>
      <c r="H95" s="114">
        <f>H98</f>
        <v>44.306</v>
      </c>
      <c r="I95" s="114">
        <f>I96+I97+I98</f>
        <v>44.309</v>
      </c>
      <c r="J95" s="114">
        <f t="shared" si="7"/>
        <v>100.00677109195142</v>
      </c>
      <c r="L95" s="45"/>
    </row>
    <row r="96" spans="1:12" ht="51.75" customHeight="1" hidden="1">
      <c r="A96" s="143"/>
      <c r="B96" s="89" t="s">
        <v>68</v>
      </c>
      <c r="C96" s="84" t="s">
        <v>63</v>
      </c>
      <c r="D96" s="84" t="s">
        <v>11</v>
      </c>
      <c r="E96" s="84" t="s">
        <v>11</v>
      </c>
      <c r="F96" s="84" t="s">
        <v>115</v>
      </c>
      <c r="G96" s="84" t="s">
        <v>3</v>
      </c>
      <c r="H96" s="114"/>
      <c r="I96" s="114">
        <v>0</v>
      </c>
      <c r="J96" s="114" t="e">
        <f t="shared" si="7"/>
        <v>#DIV/0!</v>
      </c>
      <c r="L96" s="45"/>
    </row>
    <row r="97" spans="1:12" ht="63.75" customHeight="1" hidden="1">
      <c r="A97" s="143"/>
      <c r="B97" s="89" t="s">
        <v>130</v>
      </c>
      <c r="C97" s="84" t="s">
        <v>63</v>
      </c>
      <c r="D97" s="84" t="s">
        <v>11</v>
      </c>
      <c r="E97" s="84" t="s">
        <v>11</v>
      </c>
      <c r="F97" s="84" t="s">
        <v>115</v>
      </c>
      <c r="G97" s="84" t="s">
        <v>131</v>
      </c>
      <c r="H97" s="114"/>
      <c r="I97" s="114">
        <v>0</v>
      </c>
      <c r="J97" s="114" t="e">
        <f t="shared" si="7"/>
        <v>#DIV/0!</v>
      </c>
      <c r="L97" s="45"/>
    </row>
    <row r="98" spans="1:12" ht="33" customHeight="1">
      <c r="A98" s="143"/>
      <c r="B98" s="89" t="s">
        <v>72</v>
      </c>
      <c r="C98" s="84" t="s">
        <v>63</v>
      </c>
      <c r="D98" s="84" t="s">
        <v>11</v>
      </c>
      <c r="E98" s="84" t="s">
        <v>11</v>
      </c>
      <c r="F98" s="84" t="s">
        <v>115</v>
      </c>
      <c r="G98" s="84" t="s">
        <v>5</v>
      </c>
      <c r="H98" s="114">
        <v>44.306</v>
      </c>
      <c r="I98" s="148">
        <v>44.309</v>
      </c>
      <c r="J98" s="114">
        <f t="shared" si="7"/>
        <v>100.00677109195142</v>
      </c>
      <c r="L98" s="45"/>
    </row>
    <row r="99" spans="1:12" ht="12.75" customHeight="1">
      <c r="A99" s="143"/>
      <c r="B99" s="91" t="s">
        <v>141</v>
      </c>
      <c r="C99" s="95" t="s">
        <v>63</v>
      </c>
      <c r="D99" s="95" t="s">
        <v>13</v>
      </c>
      <c r="E99" s="95"/>
      <c r="F99" s="95"/>
      <c r="G99" s="96"/>
      <c r="H99" s="149">
        <f>H101</f>
        <v>1767.163</v>
      </c>
      <c r="I99" s="149">
        <f>I100</f>
        <v>1767.148</v>
      </c>
      <c r="J99" s="93">
        <f t="shared" si="7"/>
        <v>99.99915118186607</v>
      </c>
      <c r="L99" s="45"/>
    </row>
    <row r="100" spans="1:12" ht="32.25" customHeight="1">
      <c r="A100" s="143"/>
      <c r="B100" s="89" t="s">
        <v>163</v>
      </c>
      <c r="C100" s="84" t="s">
        <v>63</v>
      </c>
      <c r="D100" s="84" t="s">
        <v>13</v>
      </c>
      <c r="E100" s="84" t="s">
        <v>1</v>
      </c>
      <c r="F100" s="84" t="s">
        <v>118</v>
      </c>
      <c r="G100" s="94"/>
      <c r="H100" s="148">
        <f>H101</f>
        <v>1767.163</v>
      </c>
      <c r="I100" s="148">
        <f>I101</f>
        <v>1767.148</v>
      </c>
      <c r="J100" s="114">
        <f t="shared" si="7"/>
        <v>99.99915118186607</v>
      </c>
      <c r="L100" s="45"/>
    </row>
    <row r="101" spans="1:12" ht="60.75" customHeight="1">
      <c r="A101" s="143"/>
      <c r="B101" s="89" t="s">
        <v>164</v>
      </c>
      <c r="C101" s="84" t="s">
        <v>63</v>
      </c>
      <c r="D101" s="84" t="s">
        <v>13</v>
      </c>
      <c r="E101" s="84" t="s">
        <v>1</v>
      </c>
      <c r="F101" s="84" t="s">
        <v>116</v>
      </c>
      <c r="G101" s="84" t="s">
        <v>61</v>
      </c>
      <c r="H101" s="114">
        <f>H103+H105+H106+H107+H108+H104</f>
        <v>1767.163</v>
      </c>
      <c r="I101" s="148">
        <f>I103+I105+I106+I107+I108+I104</f>
        <v>1767.148</v>
      </c>
      <c r="J101" s="114">
        <f t="shared" si="7"/>
        <v>99.99915118186607</v>
      </c>
      <c r="L101" s="45"/>
    </row>
    <row r="102" spans="1:12" ht="50.25" customHeight="1" hidden="1">
      <c r="A102" s="143"/>
      <c r="B102" s="89" t="s">
        <v>71</v>
      </c>
      <c r="C102" s="84" t="s">
        <v>63</v>
      </c>
      <c r="D102" s="84" t="s">
        <v>13</v>
      </c>
      <c r="E102" s="84" t="s">
        <v>1</v>
      </c>
      <c r="F102" s="84" t="s">
        <v>116</v>
      </c>
      <c r="G102" s="84" t="s">
        <v>4</v>
      </c>
      <c r="H102" s="114"/>
      <c r="I102" s="148">
        <v>-10</v>
      </c>
      <c r="J102" s="179" t="e">
        <f t="shared" si="7"/>
        <v>#DIV/0!</v>
      </c>
      <c r="L102" s="45"/>
    </row>
    <row r="103" spans="1:12" ht="32.25" customHeight="1">
      <c r="A103" s="143"/>
      <c r="B103" s="117" t="s">
        <v>72</v>
      </c>
      <c r="C103" s="84" t="s">
        <v>63</v>
      </c>
      <c r="D103" s="84" t="s">
        <v>13</v>
      </c>
      <c r="E103" s="84" t="s">
        <v>1</v>
      </c>
      <c r="F103" s="84" t="s">
        <v>116</v>
      </c>
      <c r="G103" s="84" t="s">
        <v>5</v>
      </c>
      <c r="H103" s="114">
        <v>1339.413</v>
      </c>
      <c r="I103" s="114">
        <v>1339.413</v>
      </c>
      <c r="J103" s="114">
        <f t="shared" si="7"/>
        <v>100</v>
      </c>
      <c r="L103" s="45"/>
    </row>
    <row r="104" spans="1:12" ht="20.25" customHeight="1">
      <c r="A104" s="143"/>
      <c r="B104" s="117" t="s">
        <v>272</v>
      </c>
      <c r="C104" s="84" t="s">
        <v>63</v>
      </c>
      <c r="D104" s="84" t="s">
        <v>13</v>
      </c>
      <c r="E104" s="84" t="s">
        <v>1</v>
      </c>
      <c r="F104" s="84" t="s">
        <v>116</v>
      </c>
      <c r="G104" s="84" t="s">
        <v>273</v>
      </c>
      <c r="H104" s="114">
        <v>130</v>
      </c>
      <c r="I104" s="114">
        <v>130</v>
      </c>
      <c r="J104" s="114">
        <f t="shared" si="7"/>
        <v>100</v>
      </c>
      <c r="L104" s="45"/>
    </row>
    <row r="105" spans="1:12" ht="31.5" customHeight="1">
      <c r="A105" s="143"/>
      <c r="B105" s="89" t="s">
        <v>142</v>
      </c>
      <c r="C105" s="84" t="s">
        <v>63</v>
      </c>
      <c r="D105" s="84" t="s">
        <v>13</v>
      </c>
      <c r="E105" s="84" t="s">
        <v>1</v>
      </c>
      <c r="F105" s="84" t="s">
        <v>116</v>
      </c>
      <c r="G105" s="84" t="s">
        <v>77</v>
      </c>
      <c r="H105" s="114">
        <v>10</v>
      </c>
      <c r="I105" s="114">
        <v>10</v>
      </c>
      <c r="J105" s="114">
        <f t="shared" si="7"/>
        <v>100</v>
      </c>
      <c r="L105" s="45"/>
    </row>
    <row r="106" spans="1:12" ht="31.5" customHeight="1">
      <c r="A106" s="143"/>
      <c r="B106" s="89" t="s">
        <v>73</v>
      </c>
      <c r="C106" s="84" t="s">
        <v>63</v>
      </c>
      <c r="D106" s="84" t="s">
        <v>13</v>
      </c>
      <c r="E106" s="84" t="s">
        <v>1</v>
      </c>
      <c r="F106" s="84" t="s">
        <v>116</v>
      </c>
      <c r="G106" s="84" t="s">
        <v>6</v>
      </c>
      <c r="H106" s="114">
        <v>84.184</v>
      </c>
      <c r="I106" s="114">
        <v>84.184</v>
      </c>
      <c r="J106" s="114">
        <f t="shared" si="7"/>
        <v>100</v>
      </c>
      <c r="L106" s="45"/>
    </row>
    <row r="107" spans="1:12" ht="21" customHeight="1">
      <c r="A107" s="143"/>
      <c r="B107" s="89" t="s">
        <v>74</v>
      </c>
      <c r="C107" s="84" t="s">
        <v>63</v>
      </c>
      <c r="D107" s="84" t="s">
        <v>13</v>
      </c>
      <c r="E107" s="84" t="s">
        <v>1</v>
      </c>
      <c r="F107" s="84" t="s">
        <v>116</v>
      </c>
      <c r="G107" s="84" t="s">
        <v>65</v>
      </c>
      <c r="H107" s="114">
        <v>15.126</v>
      </c>
      <c r="I107" s="114">
        <v>15.126</v>
      </c>
      <c r="J107" s="114">
        <f t="shared" si="7"/>
        <v>100</v>
      </c>
      <c r="L107" s="45"/>
    </row>
    <row r="108" spans="1:12" ht="26.25" customHeight="1">
      <c r="A108" s="143"/>
      <c r="B108" s="89" t="s">
        <v>153</v>
      </c>
      <c r="C108" s="84" t="s">
        <v>63</v>
      </c>
      <c r="D108" s="84" t="s">
        <v>13</v>
      </c>
      <c r="E108" s="84" t="s">
        <v>1</v>
      </c>
      <c r="F108" s="84" t="s">
        <v>116</v>
      </c>
      <c r="G108" s="84" t="s">
        <v>154</v>
      </c>
      <c r="H108" s="114">
        <v>188.44</v>
      </c>
      <c r="I108" s="114">
        <v>188.425</v>
      </c>
      <c r="J108" s="114">
        <f t="shared" si="7"/>
        <v>99.99203990660158</v>
      </c>
      <c r="L108" s="45"/>
    </row>
    <row r="109" spans="1:12" ht="22.5" customHeight="1">
      <c r="A109" s="143"/>
      <c r="B109" s="91" t="s">
        <v>48</v>
      </c>
      <c r="C109" s="95" t="s">
        <v>63</v>
      </c>
      <c r="D109" s="95" t="s">
        <v>7</v>
      </c>
      <c r="E109" s="95"/>
      <c r="F109" s="95"/>
      <c r="G109" s="95"/>
      <c r="H109" s="93">
        <f aca="true" t="shared" si="9" ref="H109:I111">H110</f>
        <v>185.855</v>
      </c>
      <c r="I109" s="93">
        <f t="shared" si="9"/>
        <v>185.855</v>
      </c>
      <c r="J109" s="178">
        <f t="shared" si="7"/>
        <v>100</v>
      </c>
      <c r="L109" s="45"/>
    </row>
    <row r="110" spans="1:12" ht="18" customHeight="1">
      <c r="A110" s="143"/>
      <c r="B110" s="89" t="s">
        <v>50</v>
      </c>
      <c r="C110" s="84" t="s">
        <v>63</v>
      </c>
      <c r="D110" s="84" t="s">
        <v>7</v>
      </c>
      <c r="E110" s="84" t="s">
        <v>1</v>
      </c>
      <c r="F110" s="84"/>
      <c r="G110" s="84"/>
      <c r="H110" s="114">
        <f t="shared" si="9"/>
        <v>185.855</v>
      </c>
      <c r="I110" s="114">
        <f t="shared" si="9"/>
        <v>185.855</v>
      </c>
      <c r="J110" s="178">
        <f t="shared" si="7"/>
        <v>100</v>
      </c>
      <c r="L110" s="45"/>
    </row>
    <row r="111" spans="1:12" ht="33" customHeight="1">
      <c r="A111" s="143"/>
      <c r="B111" s="73" t="s">
        <v>163</v>
      </c>
      <c r="C111" s="84" t="s">
        <v>63</v>
      </c>
      <c r="D111" s="84" t="s">
        <v>7</v>
      </c>
      <c r="E111" s="84" t="s">
        <v>1</v>
      </c>
      <c r="F111" s="84" t="s">
        <v>118</v>
      </c>
      <c r="G111" s="84"/>
      <c r="H111" s="114">
        <f t="shared" si="9"/>
        <v>185.855</v>
      </c>
      <c r="I111" s="114">
        <f t="shared" si="9"/>
        <v>185.855</v>
      </c>
      <c r="J111" s="178">
        <f t="shared" si="7"/>
        <v>100</v>
      </c>
      <c r="L111" s="45"/>
    </row>
    <row r="112" spans="1:12" ht="50.25" customHeight="1">
      <c r="A112" s="143"/>
      <c r="B112" s="73" t="s">
        <v>161</v>
      </c>
      <c r="C112" s="84" t="s">
        <v>63</v>
      </c>
      <c r="D112" s="84" t="s">
        <v>7</v>
      </c>
      <c r="E112" s="84" t="s">
        <v>1</v>
      </c>
      <c r="F112" s="84" t="s">
        <v>110</v>
      </c>
      <c r="G112" s="84" t="s">
        <v>61</v>
      </c>
      <c r="H112" s="114">
        <f>H115</f>
        <v>185.855</v>
      </c>
      <c r="I112" s="114">
        <f>I113+I114+I115</f>
        <v>185.855</v>
      </c>
      <c r="J112" s="178">
        <f t="shared" si="7"/>
        <v>100</v>
      </c>
      <c r="L112" s="45"/>
    </row>
    <row r="113" spans="1:12" ht="46.5" customHeight="1" hidden="1">
      <c r="A113" s="143"/>
      <c r="B113" s="73" t="s">
        <v>68</v>
      </c>
      <c r="C113" s="84" t="s">
        <v>63</v>
      </c>
      <c r="D113" s="84" t="s">
        <v>7</v>
      </c>
      <c r="E113" s="84" t="s">
        <v>1</v>
      </c>
      <c r="F113" s="84" t="s">
        <v>110</v>
      </c>
      <c r="G113" s="84" t="s">
        <v>3</v>
      </c>
      <c r="H113" s="114"/>
      <c r="I113" s="114">
        <v>0</v>
      </c>
      <c r="J113" s="178" t="e">
        <f t="shared" si="7"/>
        <v>#DIV/0!</v>
      </c>
      <c r="L113" s="45"/>
    </row>
    <row r="114" spans="1:12" ht="60.75" customHeight="1" hidden="1">
      <c r="A114" s="143"/>
      <c r="B114" s="134" t="s">
        <v>130</v>
      </c>
      <c r="C114" s="84" t="s">
        <v>63</v>
      </c>
      <c r="D114" s="84" t="s">
        <v>7</v>
      </c>
      <c r="E114" s="84" t="s">
        <v>1</v>
      </c>
      <c r="F114" s="84" t="s">
        <v>110</v>
      </c>
      <c r="G114" s="84" t="s">
        <v>131</v>
      </c>
      <c r="H114" s="114"/>
      <c r="I114" s="114">
        <v>0</v>
      </c>
      <c r="J114" s="178" t="e">
        <f t="shared" si="7"/>
        <v>#DIV/0!</v>
      </c>
      <c r="L114" s="45"/>
    </row>
    <row r="115" spans="1:12" ht="37.5" customHeight="1">
      <c r="A115" s="143"/>
      <c r="B115" s="89" t="s">
        <v>72</v>
      </c>
      <c r="C115" s="84" t="s">
        <v>63</v>
      </c>
      <c r="D115" s="84" t="s">
        <v>7</v>
      </c>
      <c r="E115" s="84" t="s">
        <v>1</v>
      </c>
      <c r="F115" s="84" t="s">
        <v>110</v>
      </c>
      <c r="G115" s="84" t="s">
        <v>5</v>
      </c>
      <c r="H115" s="114">
        <v>185.855</v>
      </c>
      <c r="I115" s="114">
        <v>185.855</v>
      </c>
      <c r="J115" s="178">
        <f t="shared" si="7"/>
        <v>100</v>
      </c>
      <c r="L115" s="45"/>
    </row>
    <row r="116" spans="1:12" ht="36.75" customHeight="1">
      <c r="A116" s="143"/>
      <c r="B116" s="91" t="s">
        <v>51</v>
      </c>
      <c r="C116" s="95" t="s">
        <v>63</v>
      </c>
      <c r="D116" s="95" t="s">
        <v>7</v>
      </c>
      <c r="E116" s="95" t="s">
        <v>12</v>
      </c>
      <c r="F116" s="95"/>
      <c r="G116" s="85"/>
      <c r="H116" s="93">
        <f>H117</f>
        <v>3466.113</v>
      </c>
      <c r="I116" s="93">
        <f>I117</f>
        <v>3466.12</v>
      </c>
      <c r="J116" s="93">
        <f t="shared" si="7"/>
        <v>100.00020195533152</v>
      </c>
      <c r="L116" s="45"/>
    </row>
    <row r="117" spans="1:12" ht="51" customHeight="1">
      <c r="A117" s="143"/>
      <c r="B117" s="117" t="s">
        <v>159</v>
      </c>
      <c r="C117" s="84" t="s">
        <v>63</v>
      </c>
      <c r="D117" s="84" t="s">
        <v>7</v>
      </c>
      <c r="E117" s="84" t="s">
        <v>12</v>
      </c>
      <c r="F117" s="84" t="s">
        <v>118</v>
      </c>
      <c r="G117" s="83"/>
      <c r="H117" s="114">
        <f>H118</f>
        <v>3466.113</v>
      </c>
      <c r="I117" s="114">
        <f>I118</f>
        <v>3466.12</v>
      </c>
      <c r="J117" s="114">
        <f t="shared" si="7"/>
        <v>100.00020195533152</v>
      </c>
      <c r="L117" s="45"/>
    </row>
    <row r="118" spans="1:12" ht="48" customHeight="1">
      <c r="A118" s="143"/>
      <c r="B118" s="89" t="s">
        <v>161</v>
      </c>
      <c r="C118" s="84" t="s">
        <v>63</v>
      </c>
      <c r="D118" s="84" t="s">
        <v>7</v>
      </c>
      <c r="E118" s="84" t="s">
        <v>12</v>
      </c>
      <c r="F118" s="84" t="s">
        <v>114</v>
      </c>
      <c r="G118" s="83"/>
      <c r="H118" s="114">
        <f>H119+H125+H130</f>
        <v>3466.113</v>
      </c>
      <c r="I118" s="114">
        <f>I119+I125+I130</f>
        <v>3466.12</v>
      </c>
      <c r="J118" s="114">
        <f t="shared" si="7"/>
        <v>100.00020195533152</v>
      </c>
      <c r="L118" s="45"/>
    </row>
    <row r="119" spans="1:12" ht="60.75" customHeight="1">
      <c r="A119" s="143"/>
      <c r="B119" s="89" t="s">
        <v>171</v>
      </c>
      <c r="C119" s="84" t="s">
        <v>63</v>
      </c>
      <c r="D119" s="84" t="s">
        <v>7</v>
      </c>
      <c r="E119" s="84" t="s">
        <v>12</v>
      </c>
      <c r="F119" s="84" t="s">
        <v>110</v>
      </c>
      <c r="G119" s="84" t="s">
        <v>61</v>
      </c>
      <c r="H119" s="114">
        <f>H120+H121+H122+H124</f>
        <v>513.071</v>
      </c>
      <c r="I119" s="114">
        <f>I120+I121+I122+I124</f>
        <v>513.073</v>
      </c>
      <c r="J119" s="114">
        <f t="shared" si="7"/>
        <v>100.0003898095975</v>
      </c>
      <c r="L119" s="45"/>
    </row>
    <row r="120" spans="1:12" ht="51" customHeight="1">
      <c r="A120" s="143"/>
      <c r="B120" s="89" t="s">
        <v>68</v>
      </c>
      <c r="C120" s="84" t="s">
        <v>63</v>
      </c>
      <c r="D120" s="84" t="s">
        <v>7</v>
      </c>
      <c r="E120" s="84" t="s">
        <v>12</v>
      </c>
      <c r="F120" s="84" t="s">
        <v>110</v>
      </c>
      <c r="G120" s="166">
        <v>121</v>
      </c>
      <c r="H120" s="114">
        <v>214.979</v>
      </c>
      <c r="I120" s="114">
        <v>214.979</v>
      </c>
      <c r="J120" s="114">
        <f t="shared" si="7"/>
        <v>100</v>
      </c>
      <c r="L120" s="45"/>
    </row>
    <row r="121" spans="1:12" ht="51" customHeight="1">
      <c r="A121" s="143"/>
      <c r="B121" s="89" t="s">
        <v>68</v>
      </c>
      <c r="C121" s="84" t="s">
        <v>63</v>
      </c>
      <c r="D121" s="84" t="s">
        <v>7</v>
      </c>
      <c r="E121" s="84" t="s">
        <v>12</v>
      </c>
      <c r="F121" s="84" t="s">
        <v>183</v>
      </c>
      <c r="G121" s="166">
        <v>121</v>
      </c>
      <c r="H121" s="114">
        <v>180.477</v>
      </c>
      <c r="I121" s="114">
        <v>180.479</v>
      </c>
      <c r="J121" s="114">
        <f t="shared" si="7"/>
        <v>100.00110817444883</v>
      </c>
      <c r="L121" s="45"/>
    </row>
    <row r="122" spans="1:12" ht="61.5" customHeight="1">
      <c r="A122" s="143"/>
      <c r="B122" s="89" t="s">
        <v>130</v>
      </c>
      <c r="C122" s="84" t="s">
        <v>63</v>
      </c>
      <c r="D122" s="84" t="s">
        <v>7</v>
      </c>
      <c r="E122" s="84" t="s">
        <v>12</v>
      </c>
      <c r="F122" s="84" t="s">
        <v>110</v>
      </c>
      <c r="G122" s="166">
        <v>129</v>
      </c>
      <c r="H122" s="114">
        <v>58.393</v>
      </c>
      <c r="I122" s="114">
        <v>58.393</v>
      </c>
      <c r="J122" s="114">
        <f t="shared" si="7"/>
        <v>100</v>
      </c>
      <c r="L122" s="45"/>
    </row>
    <row r="123" spans="1:12" ht="37.5" customHeight="1" hidden="1">
      <c r="A123" s="143"/>
      <c r="B123" s="89" t="s">
        <v>72</v>
      </c>
      <c r="C123" s="84" t="s">
        <v>7</v>
      </c>
      <c r="D123" s="84" t="s">
        <v>7</v>
      </c>
      <c r="E123" s="84" t="s">
        <v>12</v>
      </c>
      <c r="F123" s="84" t="s">
        <v>110</v>
      </c>
      <c r="G123" s="166">
        <v>244</v>
      </c>
      <c r="H123" s="114"/>
      <c r="I123" s="114">
        <v>-23</v>
      </c>
      <c r="J123" s="114" t="e">
        <f t="shared" si="7"/>
        <v>#DIV/0!</v>
      </c>
      <c r="L123" s="45"/>
    </row>
    <row r="124" spans="1:12" ht="63" customHeight="1">
      <c r="A124" s="143"/>
      <c r="B124" s="89" t="s">
        <v>130</v>
      </c>
      <c r="C124" s="84" t="s">
        <v>63</v>
      </c>
      <c r="D124" s="84" t="s">
        <v>7</v>
      </c>
      <c r="E124" s="84" t="s">
        <v>12</v>
      </c>
      <c r="F124" s="84" t="s">
        <v>183</v>
      </c>
      <c r="G124" s="166">
        <v>129</v>
      </c>
      <c r="H124" s="114">
        <v>59.222</v>
      </c>
      <c r="I124" s="114">
        <v>59.222</v>
      </c>
      <c r="J124" s="114">
        <f t="shared" si="7"/>
        <v>100</v>
      </c>
      <c r="L124" s="45"/>
    </row>
    <row r="125" spans="1:10" s="65" customFormat="1" ht="63.75" customHeight="1">
      <c r="A125" s="143"/>
      <c r="B125" s="89" t="s">
        <v>162</v>
      </c>
      <c r="C125" s="84" t="s">
        <v>63</v>
      </c>
      <c r="D125" s="84" t="s">
        <v>7</v>
      </c>
      <c r="E125" s="84" t="s">
        <v>12</v>
      </c>
      <c r="F125" s="84" t="s">
        <v>114</v>
      </c>
      <c r="G125" s="84" t="s">
        <v>61</v>
      </c>
      <c r="H125" s="114">
        <f>H126+H127+H128+H129</f>
        <v>273.447</v>
      </c>
      <c r="I125" s="114">
        <f>I126+I127+I128+I129</f>
        <v>273.45</v>
      </c>
      <c r="J125" s="114">
        <f t="shared" si="7"/>
        <v>100.0010971047406</v>
      </c>
    </row>
    <row r="126" spans="1:12" ht="48" customHeight="1">
      <c r="A126" s="145"/>
      <c r="B126" s="89" t="s">
        <v>68</v>
      </c>
      <c r="C126" s="84" t="s">
        <v>63</v>
      </c>
      <c r="D126" s="84" t="s">
        <v>7</v>
      </c>
      <c r="E126" s="84" t="s">
        <v>12</v>
      </c>
      <c r="F126" s="84" t="s">
        <v>115</v>
      </c>
      <c r="G126" s="84" t="s">
        <v>3</v>
      </c>
      <c r="H126" s="114">
        <v>131.003</v>
      </c>
      <c r="I126" s="114">
        <v>131.003</v>
      </c>
      <c r="J126" s="114">
        <f t="shared" si="7"/>
        <v>100</v>
      </c>
      <c r="L126" s="45"/>
    </row>
    <row r="127" spans="1:12" ht="48" customHeight="1">
      <c r="A127" s="145"/>
      <c r="B127" s="89" t="s">
        <v>68</v>
      </c>
      <c r="C127" s="84" t="s">
        <v>63</v>
      </c>
      <c r="D127" s="84" t="s">
        <v>7</v>
      </c>
      <c r="E127" s="84" t="s">
        <v>12</v>
      </c>
      <c r="F127" s="84" t="s">
        <v>185</v>
      </c>
      <c r="G127" s="84" t="s">
        <v>3</v>
      </c>
      <c r="H127" s="114">
        <v>79.444</v>
      </c>
      <c r="I127" s="114">
        <v>79.444</v>
      </c>
      <c r="J127" s="114">
        <f t="shared" si="7"/>
        <v>100</v>
      </c>
      <c r="L127" s="45"/>
    </row>
    <row r="128" spans="1:12" ht="62.25" customHeight="1">
      <c r="A128" s="143"/>
      <c r="B128" s="89" t="s">
        <v>130</v>
      </c>
      <c r="C128" s="84" t="s">
        <v>63</v>
      </c>
      <c r="D128" s="84" t="s">
        <v>7</v>
      </c>
      <c r="E128" s="84" t="s">
        <v>12</v>
      </c>
      <c r="F128" s="84" t="s">
        <v>115</v>
      </c>
      <c r="G128" s="84" t="s">
        <v>131</v>
      </c>
      <c r="H128" s="114">
        <v>36.648</v>
      </c>
      <c r="I128" s="114">
        <v>36.649</v>
      </c>
      <c r="J128" s="114">
        <f t="shared" si="7"/>
        <v>100.00272866186421</v>
      </c>
      <c r="L128" s="45"/>
    </row>
    <row r="129" spans="1:12" ht="62.25" customHeight="1">
      <c r="A129" s="143"/>
      <c r="B129" s="89" t="s">
        <v>130</v>
      </c>
      <c r="C129" s="84" t="s">
        <v>63</v>
      </c>
      <c r="D129" s="84" t="s">
        <v>7</v>
      </c>
      <c r="E129" s="84" t="s">
        <v>12</v>
      </c>
      <c r="F129" s="84" t="s">
        <v>185</v>
      </c>
      <c r="G129" s="84" t="s">
        <v>131</v>
      </c>
      <c r="H129" s="114">
        <v>26.352</v>
      </c>
      <c r="I129" s="114">
        <v>26.354</v>
      </c>
      <c r="J129" s="114">
        <f t="shared" si="7"/>
        <v>100.00758955676987</v>
      </c>
      <c r="L129" s="45"/>
    </row>
    <row r="130" spans="1:12" ht="48" customHeight="1">
      <c r="A130" s="143"/>
      <c r="B130" s="89" t="s">
        <v>161</v>
      </c>
      <c r="C130" s="84" t="s">
        <v>63</v>
      </c>
      <c r="D130" s="84" t="s">
        <v>7</v>
      </c>
      <c r="E130" s="84" t="s">
        <v>12</v>
      </c>
      <c r="F130" s="84" t="s">
        <v>114</v>
      </c>
      <c r="G130" s="118" t="s">
        <v>61</v>
      </c>
      <c r="H130" s="148">
        <f>H135+H136+H137+H139</f>
        <v>2679.595</v>
      </c>
      <c r="I130" s="148">
        <f>I135+I136+I139+I137</f>
        <v>2679.5969999999998</v>
      </c>
      <c r="J130" s="114">
        <f t="shared" si="7"/>
        <v>100.00007463814494</v>
      </c>
      <c r="L130" s="45"/>
    </row>
    <row r="131" spans="1:12" ht="12.75" customHeight="1" hidden="1">
      <c r="A131" s="143"/>
      <c r="B131" s="89" t="s">
        <v>68</v>
      </c>
      <c r="C131" s="84" t="s">
        <v>63</v>
      </c>
      <c r="D131" s="84" t="s">
        <v>7</v>
      </c>
      <c r="E131" s="84" t="s">
        <v>12</v>
      </c>
      <c r="F131" s="84" t="s">
        <v>156</v>
      </c>
      <c r="G131" s="118" t="s">
        <v>3</v>
      </c>
      <c r="H131" s="148"/>
      <c r="I131" s="148">
        <v>186.6</v>
      </c>
      <c r="J131" s="114" t="e">
        <f t="shared" si="7"/>
        <v>#DIV/0!</v>
      </c>
      <c r="L131" s="45"/>
    </row>
    <row r="132" spans="1:12" ht="12.75" customHeight="1" hidden="1">
      <c r="A132" s="143"/>
      <c r="B132" s="89" t="s">
        <v>130</v>
      </c>
      <c r="C132" s="84" t="s">
        <v>63</v>
      </c>
      <c r="D132" s="84" t="s">
        <v>7</v>
      </c>
      <c r="E132" s="84" t="s">
        <v>12</v>
      </c>
      <c r="F132" s="84" t="s">
        <v>155</v>
      </c>
      <c r="G132" s="118" t="s">
        <v>131</v>
      </c>
      <c r="H132" s="148"/>
      <c r="I132" s="148">
        <v>38.4</v>
      </c>
      <c r="J132" s="114" t="e">
        <f t="shared" si="7"/>
        <v>#DIV/0!</v>
      </c>
      <c r="L132" s="45"/>
    </row>
    <row r="133" spans="1:12" ht="12.75" customHeight="1" hidden="1">
      <c r="A133" s="143"/>
      <c r="B133" s="89" t="s">
        <v>144</v>
      </c>
      <c r="C133" s="84" t="s">
        <v>63</v>
      </c>
      <c r="D133" s="84" t="s">
        <v>7</v>
      </c>
      <c r="E133" s="84" t="s">
        <v>12</v>
      </c>
      <c r="F133" s="84" t="s">
        <v>156</v>
      </c>
      <c r="G133" s="118" t="s">
        <v>61</v>
      </c>
      <c r="H133" s="148"/>
      <c r="I133" s="148" t="e">
        <f>I134+#REF!+I138</f>
        <v>#REF!</v>
      </c>
      <c r="J133" s="114" t="e">
        <f t="shared" si="7"/>
        <v>#REF!</v>
      </c>
      <c r="L133" s="45"/>
    </row>
    <row r="134" spans="1:12" ht="13.5" customHeight="1" hidden="1">
      <c r="A134" s="143"/>
      <c r="B134" s="89" t="s">
        <v>68</v>
      </c>
      <c r="C134" s="84" t="s">
        <v>63</v>
      </c>
      <c r="D134" s="84" t="s">
        <v>7</v>
      </c>
      <c r="E134" s="84" t="s">
        <v>12</v>
      </c>
      <c r="F134" s="84" t="s">
        <v>156</v>
      </c>
      <c r="G134" s="118" t="s">
        <v>3</v>
      </c>
      <c r="H134" s="148"/>
      <c r="I134" s="148">
        <v>186.6</v>
      </c>
      <c r="J134" s="114" t="e">
        <f t="shared" si="7"/>
        <v>#DIV/0!</v>
      </c>
      <c r="L134" s="45"/>
    </row>
    <row r="135" spans="1:12" ht="47.25">
      <c r="A135" s="143"/>
      <c r="B135" s="89" t="s">
        <v>68</v>
      </c>
      <c r="C135" s="84" t="s">
        <v>63</v>
      </c>
      <c r="D135" s="84" t="s">
        <v>7</v>
      </c>
      <c r="E135" s="84" t="s">
        <v>12</v>
      </c>
      <c r="F135" s="84" t="s">
        <v>116</v>
      </c>
      <c r="G135" s="118" t="s">
        <v>3</v>
      </c>
      <c r="H135" s="148">
        <v>523.552</v>
      </c>
      <c r="I135" s="148">
        <v>523.554</v>
      </c>
      <c r="J135" s="114">
        <f t="shared" si="7"/>
        <v>100.00038200598983</v>
      </c>
      <c r="L135" s="45"/>
    </row>
    <row r="136" spans="1:12" ht="47.25">
      <c r="A136" s="143"/>
      <c r="B136" s="89" t="s">
        <v>68</v>
      </c>
      <c r="C136" s="84" t="s">
        <v>63</v>
      </c>
      <c r="D136" s="84" t="s">
        <v>7</v>
      </c>
      <c r="E136" s="84" t="s">
        <v>12</v>
      </c>
      <c r="F136" s="84" t="s">
        <v>184</v>
      </c>
      <c r="G136" s="118" t="s">
        <v>3</v>
      </c>
      <c r="H136" s="148">
        <v>1498.997</v>
      </c>
      <c r="I136" s="148">
        <v>1498.997</v>
      </c>
      <c r="J136" s="114">
        <f t="shared" si="7"/>
        <v>100</v>
      </c>
      <c r="L136" s="45"/>
    </row>
    <row r="137" spans="1:12" ht="63" customHeight="1">
      <c r="A137" s="143"/>
      <c r="B137" s="89" t="s">
        <v>130</v>
      </c>
      <c r="C137" s="84" t="s">
        <v>63</v>
      </c>
      <c r="D137" s="84" t="s">
        <v>7</v>
      </c>
      <c r="E137" s="84" t="s">
        <v>12</v>
      </c>
      <c r="F137" s="84" t="s">
        <v>116</v>
      </c>
      <c r="G137" s="118" t="s">
        <v>131</v>
      </c>
      <c r="H137" s="148">
        <v>214.502</v>
      </c>
      <c r="I137" s="148">
        <v>214.502</v>
      </c>
      <c r="J137" s="114">
        <f t="shared" si="7"/>
        <v>100</v>
      </c>
      <c r="L137" s="45"/>
    </row>
    <row r="138" spans="1:12" ht="36.75" customHeight="1" hidden="1">
      <c r="A138" s="143"/>
      <c r="B138" s="89" t="s">
        <v>72</v>
      </c>
      <c r="C138" s="84" t="s">
        <v>63</v>
      </c>
      <c r="D138" s="84" t="s">
        <v>7</v>
      </c>
      <c r="E138" s="84" t="s">
        <v>12</v>
      </c>
      <c r="F138" s="84" t="s">
        <v>156</v>
      </c>
      <c r="G138" s="118" t="s">
        <v>5</v>
      </c>
      <c r="H138" s="148"/>
      <c r="I138" s="148">
        <v>-28.2</v>
      </c>
      <c r="J138" s="114" t="e">
        <f t="shared" si="7"/>
        <v>#DIV/0!</v>
      </c>
      <c r="L138" s="45"/>
    </row>
    <row r="139" spans="1:12" ht="66" customHeight="1">
      <c r="A139" s="143"/>
      <c r="B139" s="89" t="s">
        <v>130</v>
      </c>
      <c r="C139" s="84" t="s">
        <v>63</v>
      </c>
      <c r="D139" s="84" t="s">
        <v>7</v>
      </c>
      <c r="E139" s="84" t="s">
        <v>12</v>
      </c>
      <c r="F139" s="84" t="s">
        <v>184</v>
      </c>
      <c r="G139" s="118" t="s">
        <v>131</v>
      </c>
      <c r="H139" s="148">
        <v>442.544</v>
      </c>
      <c r="I139" s="148">
        <v>442.544</v>
      </c>
      <c r="J139" s="114">
        <f t="shared" si="7"/>
        <v>100</v>
      </c>
      <c r="L139" s="45"/>
    </row>
    <row r="140" spans="1:12" ht="23.25" customHeight="1">
      <c r="A140" s="143"/>
      <c r="B140" s="91" t="s">
        <v>21</v>
      </c>
      <c r="C140" s="91"/>
      <c r="D140" s="91"/>
      <c r="E140" s="91"/>
      <c r="F140" s="91"/>
      <c r="G140" s="93"/>
      <c r="H140" s="93">
        <f>H116+H99+H92+H84+H74+H66+H60+H37+H33+H28+H15+H9+H109</f>
        <v>9202.654999999999</v>
      </c>
      <c r="I140" s="93">
        <f>I116+I99+I92+I84+I74+I66+I60+I37+I33+I28+I15+I9+I109</f>
        <v>9194.277</v>
      </c>
      <c r="J140" s="93">
        <f t="shared" si="7"/>
        <v>99.90896105526069</v>
      </c>
      <c r="L140" s="45"/>
    </row>
    <row r="141" spans="10:12" ht="31.5" customHeight="1">
      <c r="J141" s="45"/>
      <c r="L141" s="45"/>
    </row>
    <row r="142" spans="10:12" ht="13.5" customHeight="1" hidden="1">
      <c r="J142" s="45"/>
      <c r="K142" s="66"/>
      <c r="L142" s="45"/>
    </row>
    <row r="143" spans="11:12" ht="55.5" customHeight="1">
      <c r="K143" s="66"/>
      <c r="L143" s="45"/>
    </row>
    <row r="144" ht="45.75" customHeight="1">
      <c r="L144" s="45"/>
    </row>
    <row r="145" spans="11:12" ht="45.75" customHeight="1">
      <c r="K145" s="66"/>
      <c r="L145" s="45"/>
    </row>
    <row r="146" ht="42" customHeight="1">
      <c r="L146" s="45"/>
    </row>
    <row r="147" ht="69.75" customHeight="1">
      <c r="L147" s="45"/>
    </row>
    <row r="148" ht="34.5" customHeight="1">
      <c r="L148" s="45"/>
    </row>
    <row r="149" ht="59.25" customHeight="1">
      <c r="L149" s="45"/>
    </row>
    <row r="150" ht="59.25" customHeight="1"/>
    <row r="151" ht="40.5" customHeight="1"/>
    <row r="152" ht="33.75" customHeight="1"/>
    <row r="153" ht="12.75" customHeight="1"/>
    <row r="154" ht="12.75">
      <c r="M154" s="66"/>
    </row>
  </sheetData>
  <sheetProtection/>
  <mergeCells count="4">
    <mergeCell ref="G2:J2"/>
    <mergeCell ref="G1:J1"/>
    <mergeCell ref="A3:J3"/>
    <mergeCell ref="I4:J4"/>
  </mergeCells>
  <printOptions/>
  <pageMargins left="0.7" right="0.7" top="0.75" bottom="0.75" header="0.3" footer="0.3"/>
  <pageSetup fitToHeight="0" fitToWidth="1" horizontalDpi="600" verticalDpi="600" orientation="portrait" paperSize="9" scale="4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A1" sqref="A1:E15"/>
    </sheetView>
  </sheetViews>
  <sheetFormatPr defaultColWidth="9.00390625" defaultRowHeight="12.75"/>
  <cols>
    <col min="1" max="1" width="42.625" style="0" customWidth="1"/>
    <col min="2" max="2" width="24.125" style="0" customWidth="1"/>
    <col min="3" max="3" width="16.125" style="0" customWidth="1"/>
    <col min="4" max="4" width="14.75390625" style="0" customWidth="1"/>
    <col min="5" max="5" width="16.125" style="0" customWidth="1"/>
  </cols>
  <sheetData>
    <row r="1" spans="3:5" ht="99" customHeight="1">
      <c r="C1" s="206" t="s">
        <v>267</v>
      </c>
      <c r="D1" s="223"/>
      <c r="E1" s="223"/>
    </row>
    <row r="2" spans="1:5" ht="66" customHeight="1">
      <c r="A2" s="224" t="s">
        <v>268</v>
      </c>
      <c r="B2" s="225"/>
      <c r="C2" s="225"/>
      <c r="D2" s="225"/>
      <c r="E2" s="225"/>
    </row>
    <row r="3" spans="1:5" ht="16.5" customHeight="1">
      <c r="A3" s="184"/>
      <c r="B3" s="180"/>
      <c r="C3" s="180"/>
      <c r="D3" s="180"/>
      <c r="E3" s="185" t="s">
        <v>220</v>
      </c>
    </row>
    <row r="4" spans="1:5" ht="25.5">
      <c r="A4" s="181" t="s">
        <v>218</v>
      </c>
      <c r="B4" s="182" t="s">
        <v>219</v>
      </c>
      <c r="C4" s="183" t="s">
        <v>217</v>
      </c>
      <c r="D4" s="183" t="s">
        <v>214</v>
      </c>
      <c r="E4" s="182" t="s">
        <v>201</v>
      </c>
    </row>
    <row r="5" spans="1:5" ht="31.5" customHeight="1">
      <c r="A5" s="186" t="s">
        <v>221</v>
      </c>
      <c r="B5" s="188" t="s">
        <v>232</v>
      </c>
      <c r="C5" s="187">
        <f>C6</f>
        <v>461.8209999999999</v>
      </c>
      <c r="D5" s="187">
        <f>D6</f>
        <v>284.6800000000003</v>
      </c>
      <c r="E5" s="187">
        <f>D5/C5*100</f>
        <v>61.64293091912242</v>
      </c>
    </row>
    <row r="6" spans="1:5" ht="12.75">
      <c r="A6" s="182" t="s">
        <v>222</v>
      </c>
      <c r="B6" s="188" t="s">
        <v>233</v>
      </c>
      <c r="C6" s="187">
        <f>C7</f>
        <v>461.8209999999999</v>
      </c>
      <c r="D6" s="187">
        <f>D7</f>
        <v>284.6800000000003</v>
      </c>
      <c r="E6" s="187">
        <f aca="true" t="shared" si="0" ref="E6:E15">D6/C6*100</f>
        <v>61.64293091912242</v>
      </c>
    </row>
    <row r="7" spans="1:5" ht="25.5">
      <c r="A7" s="183" t="s">
        <v>223</v>
      </c>
      <c r="B7" s="188" t="s">
        <v>234</v>
      </c>
      <c r="C7" s="187">
        <f>C12+C8</f>
        <v>461.8209999999999</v>
      </c>
      <c r="D7" s="187">
        <f>D12+D11</f>
        <v>284.6800000000003</v>
      </c>
      <c r="E7" s="187">
        <f t="shared" si="0"/>
        <v>61.64293091912242</v>
      </c>
    </row>
    <row r="8" spans="1:5" ht="12.75">
      <c r="A8" s="182" t="s">
        <v>224</v>
      </c>
      <c r="B8" s="188" t="s">
        <v>235</v>
      </c>
      <c r="C8" s="187">
        <f aca="true" t="shared" si="1" ref="C8:D10">C9</f>
        <v>-8740.839</v>
      </c>
      <c r="D8" s="187">
        <f t="shared" si="1"/>
        <v>-8909.6</v>
      </c>
      <c r="E8" s="187">
        <f t="shared" si="0"/>
        <v>101.93071855001563</v>
      </c>
    </row>
    <row r="9" spans="1:5" ht="12.75">
      <c r="A9" s="182" t="s">
        <v>225</v>
      </c>
      <c r="B9" s="188" t="s">
        <v>236</v>
      </c>
      <c r="C9" s="187">
        <f t="shared" si="1"/>
        <v>-8740.839</v>
      </c>
      <c r="D9" s="187">
        <f t="shared" si="1"/>
        <v>-8909.6</v>
      </c>
      <c r="E9" s="187">
        <f t="shared" si="0"/>
        <v>101.93071855001563</v>
      </c>
    </row>
    <row r="10" spans="1:5" ht="25.5">
      <c r="A10" s="183" t="s">
        <v>226</v>
      </c>
      <c r="B10" s="188" t="s">
        <v>237</v>
      </c>
      <c r="C10" s="187">
        <f t="shared" si="1"/>
        <v>-8740.839</v>
      </c>
      <c r="D10" s="187">
        <f t="shared" si="1"/>
        <v>-8909.6</v>
      </c>
      <c r="E10" s="187">
        <f t="shared" si="0"/>
        <v>101.93071855001563</v>
      </c>
    </row>
    <row r="11" spans="1:5" ht="25.5">
      <c r="A11" s="183" t="s">
        <v>227</v>
      </c>
      <c r="B11" s="188" t="s">
        <v>238</v>
      </c>
      <c r="C11" s="187">
        <v>-8740.839</v>
      </c>
      <c r="D11" s="187">
        <v>-8909.6</v>
      </c>
      <c r="E11" s="187">
        <f t="shared" si="0"/>
        <v>101.93071855001563</v>
      </c>
    </row>
    <row r="12" spans="1:5" ht="12.75">
      <c r="A12" s="182" t="s">
        <v>228</v>
      </c>
      <c r="B12" s="188" t="s">
        <v>239</v>
      </c>
      <c r="C12" s="182">
        <f>C14</f>
        <v>9202.66</v>
      </c>
      <c r="D12" s="187">
        <f>D13</f>
        <v>9194.28</v>
      </c>
      <c r="E12" s="187">
        <f t="shared" si="0"/>
        <v>99.90893937187727</v>
      </c>
    </row>
    <row r="13" spans="1:5" ht="12.75">
      <c r="A13" s="182" t="s">
        <v>229</v>
      </c>
      <c r="B13" s="188" t="s">
        <v>240</v>
      </c>
      <c r="C13" s="182">
        <f>C14</f>
        <v>9202.66</v>
      </c>
      <c r="D13" s="187">
        <f>D14</f>
        <v>9194.28</v>
      </c>
      <c r="E13" s="187">
        <f t="shared" si="0"/>
        <v>99.90893937187727</v>
      </c>
    </row>
    <row r="14" spans="1:5" ht="25.5">
      <c r="A14" s="183" t="s">
        <v>230</v>
      </c>
      <c r="B14" s="188" t="s">
        <v>241</v>
      </c>
      <c r="C14" s="182">
        <f>C15</f>
        <v>9202.66</v>
      </c>
      <c r="D14" s="187">
        <f>D15</f>
        <v>9194.28</v>
      </c>
      <c r="E14" s="187">
        <f t="shared" si="0"/>
        <v>99.90893937187727</v>
      </c>
    </row>
    <row r="15" spans="1:5" ht="25.5">
      <c r="A15" s="183" t="s">
        <v>231</v>
      </c>
      <c r="B15" s="188" t="s">
        <v>242</v>
      </c>
      <c r="C15" s="182">
        <v>9202.66</v>
      </c>
      <c r="D15" s="187">
        <v>9194.28</v>
      </c>
      <c r="E15" s="187">
        <f t="shared" si="0"/>
        <v>99.90893937187727</v>
      </c>
    </row>
  </sheetData>
  <sheetProtection/>
  <mergeCells count="2">
    <mergeCell ref="C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Администратор</cp:lastModifiedBy>
  <cp:lastPrinted>2022-06-10T06:15:24Z</cp:lastPrinted>
  <dcterms:created xsi:type="dcterms:W3CDTF">2007-09-12T09:25:25Z</dcterms:created>
  <dcterms:modified xsi:type="dcterms:W3CDTF">2022-06-10T06:15:40Z</dcterms:modified>
  <cp:category/>
  <cp:version/>
  <cp:contentType/>
  <cp:contentStatus/>
</cp:coreProperties>
</file>