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firstSheet="1" activeTab="5"/>
  </bookViews>
  <sheets>
    <sheet name="1" sheetId="1" state="hidden" r:id="rId1"/>
    <sheet name="1." sheetId="2" r:id="rId2"/>
    <sheet name="2." sheetId="3" r:id="rId3"/>
    <sheet name="3." sheetId="4" r:id="rId4"/>
    <sheet name="4.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11" sheetId="14" state="hidden" r:id="rId14"/>
  </sheets>
  <definedNames>
    <definedName name="_Toc105952697" localSheetId="5">'5'!#REF!</definedName>
    <definedName name="_Toc105952698" localSheetId="5">'5'!#REF!</definedName>
    <definedName name="_xlnm.Print_Area" localSheetId="0">'1'!$A$1:$D$24</definedName>
    <definedName name="_xlnm.Print_Area" localSheetId="1">'1.'!$A$1:$H$52</definedName>
    <definedName name="_xlnm.Print_Area" localSheetId="10">'10'!$B$1:$J$117</definedName>
    <definedName name="_xlnm.Print_Area" localSheetId="2">'2.'!$B$1:$G$37</definedName>
    <definedName name="_xlnm.Print_Area" localSheetId="5">'5'!$A$1:$E$30</definedName>
    <definedName name="_xlnm.Print_Area" localSheetId="7">'7'!$A$1:$H$72</definedName>
    <definedName name="_xlnm.Print_Area" localSheetId="8">'8'!$A$1:$I$69</definedName>
    <definedName name="_xlnm.Print_Area" localSheetId="9">'9'!$B$1:$I$118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<sst xmlns="http://schemas.openxmlformats.org/spreadsheetml/2006/main" count="2536" uniqueCount="353">
  <si>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</si>
  <si>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</si>
  <si>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</si>
  <si>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</si>
  <si>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</si>
  <si>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</si>
  <si>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</si>
  <si>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</si>
  <si>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</si>
  <si>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</si>
  <si>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</si>
  <si>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</si>
  <si>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</si>
  <si>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</si>
  <si>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</si>
  <si>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</si>
  <si>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</si>
  <si>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</si>
  <si>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</si>
  <si>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</si>
  <si>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</si>
  <si>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</si>
  <si>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</si>
  <si>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</si>
  <si>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</si>
  <si>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</si>
  <si>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</si>
  <si>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</si>
  <si>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</si>
  <si>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</si>
  <si>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</si>
  <si>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</si>
  <si>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</si>
  <si>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</si>
  <si>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</si>
  <si>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</si>
  <si>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</si>
  <si>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</si>
  <si>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</si>
  <si>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</si>
  <si>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</si>
  <si>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</si>
  <si>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</si>
  <si>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</si>
  <si>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</si>
  <si>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</si>
  <si>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</si>
  <si>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</si>
  <si>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</si>
  <si>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</si>
  <si>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</si>
  <si>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</si>
  <si>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</si>
  <si>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</si>
  <si>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</si>
  <si>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</si>
  <si>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</si>
  <si>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</si>
  <si>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</si>
  <si>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</si>
  <si>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</si>
  <si>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</si>
  <si>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</si>
  <si>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</si>
  <si>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</si>
  <si>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</si>
  <si>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</si>
  <si>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</si>
  <si>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</si>
  <si>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</si>
  <si>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</si>
  <si>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</si>
  <si>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</si>
  <si>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</si>
  <si>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</si>
  <si>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</si>
  <si>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</si>
  <si>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</si>
  <si>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</si>
  <si>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</si>
  <si>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</si>
  <si>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</si>
  <si>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</si>
  <si>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</si>
  <si>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</si>
  <si>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</si>
  <si>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</si>
  <si>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</si>
  <si>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</si>
  <si>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</si>
  <si>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</si>
  <si>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</si>
  <si>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</si>
  <si>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</si>
  <si>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</si>
  <si>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</si>
  <si>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</si>
  <si>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</si>
  <si>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</si>
  <si>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</si>
  <si>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</si>
  <si>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</si>
  <si>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</si>
  <si>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</si>
  <si>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</si>
  <si>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</si>
  <si>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</si>
  <si>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</si>
  <si>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</si>
  <si>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</si>
  <si>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</si>
  <si>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</si>
  <si>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</si>
  <si>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</si>
  <si>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</si>
  <si>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</si>
  <si>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</si>
  <si>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</si>
  <si>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</si>
  <si>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</si>
  <si>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</si>
  <si>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</si>
  <si>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</si>
  <si>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</si>
  <si>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</si>
  <si>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</si>
  <si>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</si>
  <si>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</si>
  <si>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</si>
  <si>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</si>
  <si>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</si>
  <si>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</si>
  <si>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</si>
  <si>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</si>
  <si>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</si>
  <si>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</si>
  <si>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</si>
  <si>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</si>
  <si>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</si>
  <si>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</si>
  <si>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</si>
  <si>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</si>
  <si>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</si>
  <si>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</si>
  <si>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</si>
  <si>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</si>
  <si>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</si>
  <si>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</si>
  <si>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</si>
  <si>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</si>
  <si>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</si>
  <si>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</si>
  <si>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</si>
  <si>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</si>
  <si>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</si>
  <si>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</si>
  <si>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</si>
  <si>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</si>
  <si>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</si>
  <si>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</si>
  <si>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</si>
  <si>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</si>
  <si>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</si>
  <si>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</si>
  <si>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</si>
  <si>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</si>
  <si>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</si>
  <si>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</si>
  <si>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</si>
  <si>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</si>
  <si>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</si>
  <si>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</si>
  <si>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</si>
  <si>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</si>
  <si>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</si>
  <si>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</si>
  <si>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</si>
  <si>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</si>
  <si>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</si>
  <si>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</si>
  <si>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</si>
  <si>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</si>
  <si>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</si>
  <si>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</si>
  <si>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</si>
  <si>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</si>
  <si>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</si>
  <si>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</si>
  <si>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</si>
  <si>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</si>
  <si>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</si>
  <si>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</si>
  <si>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</si>
  <si>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</si>
  <si>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</si>
  <si>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</si>
  <si>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</si>
  <si>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</si>
  <si>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</si>
  <si>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</si>
  <si>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</si>
  <si>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</si>
  <si>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</si>
  <si>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</si>
  <si>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</si>
  <si>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</si>
  <si>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</si>
  <si>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</si>
  <si>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</si>
  <si>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</si>
  <si>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</si>
  <si>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</si>
  <si>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</si>
  <si>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</si>
  <si>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</si>
  <si>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</si>
  <si>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</si>
  <si>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</si>
  <si>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</si>
  <si>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</si>
  <si>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</si>
  <si>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</si>
  <si>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</si>
  <si>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</si>
  <si>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</si>
  <si>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</si>
  <si>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</si>
  <si>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</si>
  <si>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</si>
  <si>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</si>
  <si>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</si>
  <si>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</si>
  <si>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</si>
  <si>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</si>
  <si>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</si>
  <si>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Сумма на 2022 год</t>
  </si>
  <si>
    <t>Измене-ния (+;-)</t>
  </si>
  <si>
    <t>1,00</t>
  </si>
  <si>
    <t>Сумма на 2023 год</t>
  </si>
  <si>
    <t>0107</t>
  </si>
  <si>
    <t>0309</t>
  </si>
  <si>
    <t>0310</t>
  </si>
  <si>
    <t>Резервный фонд местной администрации</t>
  </si>
  <si>
    <t>Подпрограмма "Устойчивое развитие систем жизнеобеспечения Теньгинского сельского поселения"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</si>
  <si>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</si>
  <si>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</si>
  <si>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</si>
  <si>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</si>
  <si>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</si>
  <si>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</si>
  <si>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</si>
  <si>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</si>
  <si>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</si>
  <si>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</si>
  <si>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</si>
  <si>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</si>
  <si>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</si>
  <si>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</si>
  <si>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</si>
  <si>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</si>
  <si>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</si>
  <si>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</si>
  <si>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</si>
  <si>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</si>
  <si>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</si>
  <si>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</si>
  <si>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</si>
  <si>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</si>
  <si>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2 02 40000 00 0000 150</t>
  </si>
  <si>
    <t>Иные межбюджетные трансферты</t>
  </si>
  <si>
    <t>Прочие субсидии</t>
  </si>
  <si>
    <t>2 02 20000 00 0000 150</t>
  </si>
  <si>
    <t>Субсидии бюджетам бюджетной системы Российской Федерации (межбюджетныее субсидии)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</si>
  <si>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</si>
  <si>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</si>
  <si>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</si>
  <si>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</si>
  <si>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</si>
  <si>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</si>
  <si>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</si>
  <si>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</si>
  <si>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</si>
  <si>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</si>
  <si>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</si>
  <si>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</si>
  <si>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</si>
  <si>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Приложение 1
к  проекту решения «О бюджете 
муниципального образования Теньгинское сельское поселение на 2022 год и на плановый период 2023 и 2024 г.г"</t>
  </si>
  <si>
    <t>Дотации бюджетам сельских поселений на выравнивание бюджетной обеспеченности из бюджетов муниципальных районов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</si>
  <si>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2022 год и на плановый период на 2023 и 2024 годов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</si>
  <si>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2022 год и на плановый период 2023-2024 г.г.</t>
  </si>
  <si>
    <t>Объем поступлений доходов в бюджет муниципального образования "Теньгинское сельское поселение" в 2022 году"</t>
  </si>
  <si>
    <t>сумма 2021 год</t>
  </si>
  <si>
    <t>Доходы от использования имущества, находящегося в государственной и муниципальной собственности</t>
  </si>
  <si>
    <t>Объем поступлений доходов в бюджет муниципального образования   "Теньгинское сельское поселение"  на плановый период 2023 и 2024 г.г.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</si>
  <si>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</si>
  <si>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2022 год</t>
  </si>
  <si>
    <t>490</t>
  </si>
  <si>
    <t>1768</t>
  </si>
  <si>
    <t>0</t>
  </si>
  <si>
    <t>137,7</t>
  </si>
  <si>
    <t>сумма на 2021 год</t>
  </si>
  <si>
    <t xml:space="preserve">Приложение 1
к проекту решения «О бюджете 
муниципального образования "Теньгинское сельское поселение"
на 2022 год и на плановый период 2023 и 2024 г.г."
</t>
  </si>
  <si>
    <t>Приложение 2
к проекту решения "О бюджете муниципального образования "Теньгинское сельское поселение" на 2022 год и на плановый период 2023 и 2024 г.г."</t>
  </si>
  <si>
    <t>Приложение 3
к проекту решения "О бюджете 
муниципального образования Теньгинское сельское поселение
на 2022 год и на плановый период 2023 и 2024 г.г."</t>
  </si>
  <si>
    <t xml:space="preserve"> Приложение 4
к проекту решения «О бюджете 
муниципального образования "Теньгинское сельское поселение"
на 2022 год и на плановый период 2023 и 2024 г.г."</t>
  </si>
  <si>
    <t>1076,24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</si>
  <si>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2023 и 2024 годов»</t>
  </si>
  <si>
    <t>Приложение 8
к решению «О бюджете 
муниципального образования "Теньгинское сельское поселение"
на 2022 год и на плановый период 2023 и 2024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</si>
  <si>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2022 год "</t>
  </si>
  <si>
    <t xml:space="preserve"> </t>
  </si>
  <si>
    <t>Приложение 5
к проекту решения «О бюджете 
муниципального образования "Теньгинское сельское поселение"
на 2022 год и на плановый 
период 2023 и 2024 г.г.»</t>
  </si>
  <si>
    <t>Код МП</t>
  </si>
  <si>
    <t>Наименование муниципальной программы</t>
  </si>
  <si>
    <t>Уточненный план на 2022 год</t>
  </si>
  <si>
    <t>Итого</t>
  </si>
  <si>
    <t>Приложение 11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</si>
  <si>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 на 2022 год</t>
  </si>
  <si>
    <t>План на 2023 год</t>
  </si>
  <si>
    <t>План на 2024 год</t>
  </si>
  <si>
    <t>Приложение 12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</si>
  <si>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на плановый период 2023 и 2024 г.г.</t>
  </si>
  <si>
    <t>Закупка энергетических ресурсов</t>
  </si>
  <si>
    <t>247</t>
  </si>
  <si>
    <t>0120200000</t>
  </si>
  <si>
    <t>Повышение уровня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</si>
  <si>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0110300000</t>
  </si>
  <si>
    <t>Молодежная политика в рамках подпрограммы "Развитие социально-культурной сферы  в муниципальном образовании Теньгинское сельское поселение"</t>
  </si>
  <si>
    <t>120</t>
  </si>
  <si>
    <t>9990000000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</si>
  <si>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плановый период 2023 и 2024 годов "</t>
  </si>
  <si>
    <t>Приложение  6
к решению «О бюджете 
муниципального образования "Теньгинское сельское поселение" на 2022 год и на плановый 
период 2023 и 2024 годов»</t>
  </si>
  <si>
    <t>Приложение 7
к решению «О бюджете 
муниципального образования "Теньгинское сельское поселение"
на 2022 год и на плановый период 2023 и 2024 г.г."</t>
  </si>
  <si>
    <t>Приложение № 9 к решению  "О бюджете муниципального образования "Теньгинское сельское поселение" на 2022 год и на плановый период 2023 и 2024 г.г."</t>
  </si>
  <si>
    <t>Ведомственная структура расходов бюджета муниципального образования "Теньгинское сельское поселение" на 2022 год</t>
  </si>
  <si>
    <t>010000000</t>
  </si>
  <si>
    <t>Обслуживание пожарной сигнализации в рамках подпрограммы «Устойчивое развитие систем жизнеобеспечения Теньгинского сельского поселения»</t>
  </si>
  <si>
    <t>Развитие молодежной политики в рамках подпрограмма "Развитие социально-культурной сферы  в муниципальном образовании Теньгинское сельское поселение"</t>
  </si>
  <si>
    <t>Развитие физической культуры и спорта в рамках подпрограмма "Развитие социально-культурной сферы  в муниципальном образовании Теньгинское сельское поселение"</t>
  </si>
  <si>
    <t xml:space="preserve">Приложение № 10 к решению  "О бюджете муниципального образования "Теньгинское сельское поселение" на 2022 год и на плановый период 2023 и 2024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</si>
  <si>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2023 и 2024 г.г." </t>
  </si>
  <si>
    <t>сумма на 2024 год</t>
  </si>
  <si>
    <t>Ведомственная структура расходов бюджета муниципального образования "Теньгинское сельское поселение" на плановый 2023 и 2024 г.г.</t>
  </si>
  <si>
    <t>Приложение № 10 к решению  "О бюджете муниципального образования "Теньгинское сельское поселение" на 2022 год и на плановый период 2023 и 2024 г.г."</t>
  </si>
  <si>
    <t>0000000000</t>
  </si>
  <si>
    <t>ГО и ЧС</t>
  </si>
  <si>
    <t>2 02 30024 10 0000 150</t>
  </si>
  <si>
    <t>Субвенции на осуществление гос-ых полномочий РА в области законодательства об административных правонарушениях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</si>
  <si>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</si>
  <si>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010А1S9600</t>
  </si>
  <si>
    <t>01302S8500</t>
  </si>
  <si>
    <t>Субвенции бюджетам на осуществление полномочий</t>
  </si>
  <si>
    <t>2 02 30000 00 0000 150</t>
  </si>
  <si>
    <t>Субвенции бюджетам на осуществление государственных полномочий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</si>
</sst>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  <numFmt numFmtId="212" formatCode="#,##0.0_ ;\-#,##0.0\ "/>
    <numFmt numFmtId="213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5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3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2" fontId="9" fillId="32" borderId="13" xfId="0" applyNumberFormat="1" applyFont="1" applyFill="1" applyBorder="1" applyAlignment="1">
      <alignment horizontal="center" vertical="center"/>
    </xf>
    <xf numFmtId="1" fontId="11" fillId="32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5" fillId="3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5" fillId="32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3" fillId="32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32" borderId="0" xfId="0" applyFont="1" applyFill="1" applyBorder="1" applyAlignment="1">
      <alignment wrapText="1"/>
    </xf>
    <xf numFmtId="2" fontId="4" fillId="32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/>
    </xf>
    <xf numFmtId="2" fontId="3" fillId="0" borderId="13" xfId="0" applyNumberFormat="1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">
      <selection activeCell="C19" sqref="C19:D1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44"/>
      <c r="B1" s="245"/>
      <c r="C1" s="242"/>
      <c r="D1" s="243"/>
    </row>
    <row r="2" spans="1:4" ht="26.25" customHeight="1">
      <c r="A2" s="245"/>
      <c r="B2" s="245"/>
      <c r="C2" s="243"/>
      <c r="D2" s="243"/>
    </row>
    <row r="3" spans="1:4" ht="59.25" customHeight="1">
      <c r="A3" s="103"/>
      <c r="B3" s="103"/>
      <c r="C3" s="242" t="s">
        <v>286</v>
      </c>
      <c r="D3" s="256"/>
    </row>
    <row r="4" spans="1:4" s="17" customFormat="1" ht="39.75" customHeight="1">
      <c r="A4" s="254" t="s">
        <v>73</v>
      </c>
      <c r="B4" s="255"/>
      <c r="C4" s="255"/>
      <c r="D4" s="255"/>
    </row>
    <row r="5" spans="1:4" s="17" customFormat="1" ht="18">
      <c r="A5" s="34"/>
      <c r="B5" s="35"/>
      <c r="C5" s="33"/>
      <c r="D5" s="33"/>
    </row>
    <row r="6" spans="1:4" s="19" customFormat="1" ht="54.75">
      <c r="A6" s="36" t="s">
        <v>99</v>
      </c>
      <c r="B6" s="36" t="s">
        <v>23</v>
      </c>
      <c r="C6" s="246" t="s">
        <v>25</v>
      </c>
      <c r="D6" s="247"/>
    </row>
    <row r="7" spans="1:4" s="16" customFormat="1" ht="42" customHeight="1">
      <c r="A7" s="28" t="s">
        <v>77</v>
      </c>
      <c r="B7" s="248" t="s">
        <v>76</v>
      </c>
      <c r="C7" s="249"/>
      <c r="D7" s="250"/>
    </row>
    <row r="8" spans="1:4" s="16" customFormat="1" ht="65.25" customHeight="1">
      <c r="A8" s="32" t="s">
        <v>77</v>
      </c>
      <c r="B8" s="32" t="s">
        <v>200</v>
      </c>
      <c r="C8" s="239" t="s">
        <v>119</v>
      </c>
      <c r="D8" s="240"/>
    </row>
    <row r="9" spans="1:7" s="16" customFormat="1" ht="60.75" customHeight="1">
      <c r="A9" s="32" t="s">
        <v>77</v>
      </c>
      <c r="B9" s="32" t="s">
        <v>233</v>
      </c>
      <c r="C9" s="239" t="s">
        <v>209</v>
      </c>
      <c r="D9" s="251"/>
      <c r="G9" s="4"/>
    </row>
    <row r="10" spans="1:7" s="16" customFormat="1" ht="60.75" customHeight="1">
      <c r="A10" s="32" t="s">
        <v>77</v>
      </c>
      <c r="B10" s="32" t="s">
        <v>234</v>
      </c>
      <c r="C10" s="239" t="s">
        <v>201</v>
      </c>
      <c r="D10" s="240"/>
      <c r="G10" s="4"/>
    </row>
    <row r="11" spans="1:4" s="16" customFormat="1" ht="83.25" customHeight="1">
      <c r="A11" s="32" t="s">
        <v>77</v>
      </c>
      <c r="B11" s="32" t="s">
        <v>202</v>
      </c>
      <c r="C11" s="252" t="s">
        <v>203</v>
      </c>
      <c r="D11" s="253"/>
    </row>
    <row r="12" spans="1:4" s="16" customFormat="1" ht="83.25" customHeight="1">
      <c r="A12" s="32" t="s">
        <v>77</v>
      </c>
      <c r="B12" s="32" t="s">
        <v>215</v>
      </c>
      <c r="C12" s="252" t="s">
        <v>210</v>
      </c>
      <c r="D12" s="251"/>
    </row>
    <row r="13" spans="1:4" s="16" customFormat="1" ht="54" customHeight="1">
      <c r="A13" s="32" t="s">
        <v>77</v>
      </c>
      <c r="B13" s="32" t="s">
        <v>211</v>
      </c>
      <c r="C13" s="252" t="s">
        <v>284</v>
      </c>
      <c r="D13" s="251"/>
    </row>
    <row r="14" spans="1:4" s="16" customFormat="1" ht="36" customHeight="1">
      <c r="A14" s="32" t="s">
        <v>77</v>
      </c>
      <c r="B14" s="32" t="s">
        <v>232</v>
      </c>
      <c r="C14" s="239" t="s">
        <v>204</v>
      </c>
      <c r="D14" s="240"/>
    </row>
    <row r="15" spans="1:4" s="16" customFormat="1" ht="18.75" customHeight="1">
      <c r="A15" s="32" t="s">
        <v>77</v>
      </c>
      <c r="B15" s="32" t="s">
        <v>231</v>
      </c>
      <c r="C15" s="239" t="s">
        <v>78</v>
      </c>
      <c r="D15" s="240"/>
    </row>
    <row r="16" spans="1:4" s="16" customFormat="1" ht="18.75" customHeight="1">
      <c r="A16" s="32" t="s">
        <v>77</v>
      </c>
      <c r="B16" s="32" t="s">
        <v>230</v>
      </c>
      <c r="C16" s="239" t="s">
        <v>79</v>
      </c>
      <c r="D16" s="240"/>
    </row>
    <row r="17" spans="1:4" s="16" customFormat="1" ht="35.25" customHeight="1">
      <c r="A17" s="32" t="s">
        <v>77</v>
      </c>
      <c r="B17" s="32" t="s">
        <v>257</v>
      </c>
      <c r="C17" s="239" t="s">
        <v>172</v>
      </c>
      <c r="D17" s="240"/>
    </row>
    <row r="18" spans="1:4" s="16" customFormat="1" ht="35.25" customHeight="1">
      <c r="A18" s="32" t="s">
        <v>77</v>
      </c>
      <c r="B18" s="32" t="s">
        <v>257</v>
      </c>
      <c r="C18" s="239" t="s">
        <v>287</v>
      </c>
      <c r="D18" s="240"/>
    </row>
    <row r="19" spans="1:4" s="16" customFormat="1" ht="48" customHeight="1">
      <c r="A19" s="32" t="s">
        <v>77</v>
      </c>
      <c r="B19" s="32" t="s">
        <v>206</v>
      </c>
      <c r="C19" s="239" t="s">
        <v>122</v>
      </c>
      <c r="D19" s="240"/>
    </row>
    <row r="20" spans="1:4" s="16" customFormat="1" ht="17.25" customHeight="1">
      <c r="A20" s="32" t="s">
        <v>77</v>
      </c>
      <c r="B20" s="32" t="s">
        <v>258</v>
      </c>
      <c r="C20" s="239" t="s">
        <v>259</v>
      </c>
      <c r="D20" s="240"/>
    </row>
    <row r="21" spans="1:4" s="16" customFormat="1" ht="48" customHeight="1">
      <c r="A21" s="32" t="s">
        <v>77</v>
      </c>
      <c r="B21" s="32" t="s">
        <v>207</v>
      </c>
      <c r="C21" s="239" t="s">
        <v>173</v>
      </c>
      <c r="D21" s="240"/>
    </row>
    <row r="22" spans="1:4" s="16" customFormat="1" ht="62.25" customHeight="1">
      <c r="A22" s="32" t="s">
        <v>77</v>
      </c>
      <c r="B22" s="32" t="s">
        <v>229</v>
      </c>
      <c r="C22" s="239" t="s">
        <v>124</v>
      </c>
      <c r="D22" s="240"/>
    </row>
    <row r="23" spans="1:4" s="16" customFormat="1" ht="72" customHeight="1">
      <c r="A23" s="32" t="s">
        <v>77</v>
      </c>
      <c r="B23" s="32" t="s">
        <v>228</v>
      </c>
      <c r="C23" s="239" t="s">
        <v>208</v>
      </c>
      <c r="D23" s="240"/>
    </row>
    <row r="24" spans="1:4" s="16" customFormat="1" ht="50.25" customHeight="1">
      <c r="A24" s="32" t="s">
        <v>77</v>
      </c>
      <c r="B24" s="32" t="s">
        <v>260</v>
      </c>
      <c r="C24" s="239" t="s">
        <v>126</v>
      </c>
      <c r="D24" s="240"/>
    </row>
    <row r="25" spans="3:4" s="19" customFormat="1" ht="18">
      <c r="C25" s="18"/>
      <c r="D25" s="18"/>
    </row>
    <row r="26" spans="1:4" s="19" customFormat="1" ht="49.5" customHeight="1">
      <c r="A26" s="257"/>
      <c r="B26" s="257"/>
      <c r="C26" s="257"/>
      <c r="D26" s="257"/>
    </row>
    <row r="27" spans="1:4" s="19" customFormat="1" ht="116.25" customHeight="1">
      <c r="A27" s="241"/>
      <c r="B27" s="241"/>
      <c r="C27" s="241"/>
      <c r="D27" s="241"/>
    </row>
    <row r="28" spans="1:4" s="19" customFormat="1" ht="72" customHeight="1">
      <c r="A28" s="20"/>
      <c r="B28" s="20"/>
      <c r="C28" s="20"/>
      <c r="D28" s="20"/>
    </row>
    <row r="29" spans="1:4" ht="12.75">
      <c r="A29" s="8"/>
      <c r="B29" s="8"/>
      <c r="C29" s="6"/>
      <c r="D29" s="6"/>
    </row>
    <row r="30" spans="1:4" ht="12.75">
      <c r="A30" s="8"/>
      <c r="B30" s="8"/>
      <c r="C30" s="238"/>
      <c r="D30" s="238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view="pageBreakPreview" zoomScale="90" zoomScaleNormal="95" zoomScaleSheetLayoutView="90" workbookViewId="0" topLeftCell="A3">
      <selection activeCell="I118" sqref="I118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1.875" style="57" customWidth="1"/>
    <col min="8" max="8" width="19.625" style="57" hidden="1" customWidth="1"/>
    <col min="9" max="9" width="20.50390625" style="78" customWidth="1"/>
    <col min="10" max="10" width="15.50390625" style="57" customWidth="1"/>
    <col min="11" max="11" width="25.50390625" style="78" customWidth="1"/>
    <col min="12" max="12" width="16.375" style="57" customWidth="1"/>
    <col min="13" max="16384" width="9.125" style="57" customWidth="1"/>
  </cols>
  <sheetData>
    <row r="1" spans="2:11" ht="18" customHeight="1">
      <c r="B1" s="104"/>
      <c r="C1" s="104"/>
      <c r="D1" s="104"/>
      <c r="E1" s="104"/>
      <c r="F1" s="104"/>
      <c r="G1" s="288"/>
      <c r="H1" s="289"/>
      <c r="I1" s="245"/>
      <c r="K1" s="57"/>
    </row>
    <row r="2" spans="2:11" ht="73.5" customHeight="1">
      <c r="B2" s="104"/>
      <c r="C2" s="104"/>
      <c r="D2" s="104"/>
      <c r="E2" s="104"/>
      <c r="F2" s="104"/>
      <c r="G2" s="288" t="s">
        <v>332</v>
      </c>
      <c r="H2" s="256"/>
      <c r="I2" s="245"/>
      <c r="K2" s="57"/>
    </row>
    <row r="3" spans="2:9" s="75" customFormat="1" ht="47.25" customHeight="1">
      <c r="B3" s="290" t="s">
        <v>333</v>
      </c>
      <c r="C3" s="291"/>
      <c r="D3" s="291"/>
      <c r="E3" s="291"/>
      <c r="F3" s="291"/>
      <c r="G3" s="291"/>
      <c r="H3" s="291"/>
      <c r="I3" s="245"/>
    </row>
    <row r="4" spans="2:8" s="75" customFormat="1" ht="14.25" customHeight="1">
      <c r="B4" s="102"/>
      <c r="C4" s="102"/>
      <c r="D4" s="102"/>
      <c r="E4" s="102"/>
      <c r="F4" s="102"/>
      <c r="G4" s="102"/>
      <c r="H4" s="102" t="s">
        <v>146</v>
      </c>
    </row>
    <row r="5" spans="1:9" s="75" customFormat="1" ht="27.75" customHeight="1">
      <c r="A5" s="142"/>
      <c r="B5" s="25" t="s">
        <v>44</v>
      </c>
      <c r="C5" s="80" t="s">
        <v>147</v>
      </c>
      <c r="D5" s="80" t="s">
        <v>148</v>
      </c>
      <c r="E5" s="80" t="s">
        <v>149</v>
      </c>
      <c r="F5" s="80" t="s">
        <v>150</v>
      </c>
      <c r="G5" s="80" t="s">
        <v>151</v>
      </c>
      <c r="H5" s="24" t="s">
        <v>182</v>
      </c>
      <c r="I5" s="24" t="s">
        <v>235</v>
      </c>
    </row>
    <row r="6" spans="1:9" s="76" customFormat="1" ht="18.75" customHeight="1">
      <c r="A6" s="143"/>
      <c r="B6" s="149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49">
        <v>7</v>
      </c>
      <c r="I6" s="149">
        <v>7</v>
      </c>
    </row>
    <row r="7" spans="1:9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0" t="e">
        <f>H9+H15+H27+#REF!</f>
        <v>#REF!</v>
      </c>
      <c r="I7" s="197">
        <f>I9+I15+I27</f>
        <v>2109.3</v>
      </c>
    </row>
    <row r="8" spans="1:11" ht="14.25" customHeight="1" hidden="1">
      <c r="A8" s="144"/>
      <c r="B8" s="145" t="s">
        <v>158</v>
      </c>
      <c r="C8" s="92" t="s">
        <v>6</v>
      </c>
      <c r="D8" s="92"/>
      <c r="E8" s="92"/>
      <c r="F8" s="92" t="s">
        <v>74</v>
      </c>
      <c r="G8" s="85">
        <f>G9+G15+G27</f>
        <v>0</v>
      </c>
      <c r="H8" s="85" t="e">
        <f>H9+H15+H27</f>
        <v>#REF!</v>
      </c>
      <c r="I8" s="85">
        <f>I9+I15+I27</f>
        <v>2109.3</v>
      </c>
      <c r="K8" s="57"/>
    </row>
    <row r="9" spans="1:11" ht="36" customHeight="1">
      <c r="A9" s="144"/>
      <c r="B9" s="137" t="s">
        <v>156</v>
      </c>
      <c r="C9" s="98" t="s">
        <v>77</v>
      </c>
      <c r="D9" s="98" t="s">
        <v>6</v>
      </c>
      <c r="E9" s="98" t="s">
        <v>15</v>
      </c>
      <c r="F9" s="98"/>
      <c r="G9" s="90"/>
      <c r="H9" s="96">
        <f aca="true" t="shared" si="0" ref="H9:I11">H10</f>
        <v>0</v>
      </c>
      <c r="I9" s="96">
        <f t="shared" si="0"/>
        <v>490</v>
      </c>
      <c r="K9" s="57"/>
    </row>
    <row r="10" spans="1:11" ht="18" customHeight="1">
      <c r="A10" s="144"/>
      <c r="B10" s="124" t="s">
        <v>157</v>
      </c>
      <c r="C10" s="88" t="s">
        <v>77</v>
      </c>
      <c r="D10" s="88" t="s">
        <v>6</v>
      </c>
      <c r="E10" s="88" t="s">
        <v>15</v>
      </c>
      <c r="F10" s="88" t="s">
        <v>140</v>
      </c>
      <c r="G10" s="87"/>
      <c r="H10" s="123">
        <f t="shared" si="0"/>
        <v>0</v>
      </c>
      <c r="I10" s="123">
        <f t="shared" si="0"/>
        <v>490</v>
      </c>
      <c r="K10" s="57"/>
    </row>
    <row r="11" spans="1:9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159</v>
      </c>
      <c r="G11" s="87"/>
      <c r="H11" s="123">
        <f t="shared" si="0"/>
        <v>0</v>
      </c>
      <c r="I11" s="123">
        <f t="shared" si="0"/>
        <v>490</v>
      </c>
    </row>
    <row r="12" spans="1:11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128</v>
      </c>
      <c r="G12" s="88" t="s">
        <v>74</v>
      </c>
      <c r="H12" s="123">
        <f>H13+H14</f>
        <v>0</v>
      </c>
      <c r="I12" s="123">
        <f>I13+I14</f>
        <v>490</v>
      </c>
      <c r="K12" s="57"/>
    </row>
    <row r="13" spans="1:9" s="77" customFormat="1" ht="4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128</v>
      </c>
      <c r="G13" s="88" t="s">
        <v>9</v>
      </c>
      <c r="H13" s="123">
        <v>0</v>
      </c>
      <c r="I13" s="123">
        <v>376</v>
      </c>
    </row>
    <row r="14" spans="1:11" ht="60" customHeight="1">
      <c r="A14" s="144"/>
      <c r="B14" s="93" t="s">
        <v>153</v>
      </c>
      <c r="C14" s="88" t="s">
        <v>77</v>
      </c>
      <c r="D14" s="88" t="s">
        <v>6</v>
      </c>
      <c r="E14" s="88" t="s">
        <v>15</v>
      </c>
      <c r="F14" s="88" t="s">
        <v>128</v>
      </c>
      <c r="G14" s="88" t="s">
        <v>154</v>
      </c>
      <c r="H14" s="123">
        <v>0</v>
      </c>
      <c r="I14" s="123">
        <v>114</v>
      </c>
      <c r="K14" s="57"/>
    </row>
    <row r="15" spans="1:11" ht="64.5" customHeight="1">
      <c r="A15" s="144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 t="e">
        <f>H16</f>
        <v>#REF!</v>
      </c>
      <c r="I15" s="96">
        <f>I16</f>
        <v>1618.3</v>
      </c>
      <c r="K15" s="57"/>
    </row>
    <row r="16" spans="1:9" s="77" customFormat="1" ht="48" customHeight="1">
      <c r="A16" s="146"/>
      <c r="B16" s="93" t="s">
        <v>184</v>
      </c>
      <c r="C16" s="88" t="s">
        <v>77</v>
      </c>
      <c r="D16" s="88" t="s">
        <v>6</v>
      </c>
      <c r="E16" s="88" t="s">
        <v>7</v>
      </c>
      <c r="F16" s="88" t="s">
        <v>141</v>
      </c>
      <c r="G16" s="87"/>
      <c r="H16" s="123" t="e">
        <f>H17</f>
        <v>#REF!</v>
      </c>
      <c r="I16" s="123">
        <f>I17+I23+I26</f>
        <v>1618.3</v>
      </c>
    </row>
    <row r="17" spans="1:11" ht="35.25" customHeight="1">
      <c r="A17" s="144"/>
      <c r="B17" s="93" t="s">
        <v>185</v>
      </c>
      <c r="C17" s="88" t="s">
        <v>77</v>
      </c>
      <c r="D17" s="88" t="s">
        <v>6</v>
      </c>
      <c r="E17" s="88" t="s">
        <v>7</v>
      </c>
      <c r="F17" s="88" t="s">
        <v>132</v>
      </c>
      <c r="G17" s="88" t="s">
        <v>74</v>
      </c>
      <c r="H17" s="123" t="e">
        <f>H18+H20+#REF!+H23+H24+H25+H26</f>
        <v>#REF!</v>
      </c>
      <c r="I17" s="123">
        <f>I18+I19+I20+I22</f>
        <v>1504.5</v>
      </c>
      <c r="K17" s="57"/>
    </row>
    <row r="18" spans="1:11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131</v>
      </c>
      <c r="G18" s="88" t="s">
        <v>9</v>
      </c>
      <c r="H18" s="123">
        <v>39.64</v>
      </c>
      <c r="I18" s="123">
        <v>1086</v>
      </c>
      <c r="K18" s="57"/>
    </row>
    <row r="19" spans="1:11" ht="49.5" customHeight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227</v>
      </c>
      <c r="G19" s="88" t="s">
        <v>9</v>
      </c>
      <c r="H19" s="123"/>
      <c r="I19" s="123">
        <v>69.5</v>
      </c>
      <c r="K19" s="57"/>
    </row>
    <row r="20" spans="1:11" ht="63" customHeight="1">
      <c r="A20" s="144"/>
      <c r="B20" s="83" t="s">
        <v>153</v>
      </c>
      <c r="C20" s="88" t="s">
        <v>77</v>
      </c>
      <c r="D20" s="88" t="s">
        <v>6</v>
      </c>
      <c r="E20" s="88" t="s">
        <v>7</v>
      </c>
      <c r="F20" s="88" t="s">
        <v>131</v>
      </c>
      <c r="G20" s="88" t="s">
        <v>154</v>
      </c>
      <c r="H20" s="123">
        <v>11.96</v>
      </c>
      <c r="I20" s="123">
        <v>328</v>
      </c>
      <c r="K20" s="57"/>
    </row>
    <row r="21" spans="1:9" s="77" customFormat="1" ht="18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130</v>
      </c>
      <c r="G21" s="88" t="s">
        <v>86</v>
      </c>
      <c r="H21" s="96"/>
      <c r="I21" s="123">
        <f>7!H12</f>
        <v>21</v>
      </c>
    </row>
    <row r="22" spans="1:9" s="77" customFormat="1" ht="44.25" customHeight="1">
      <c r="A22" s="146"/>
      <c r="B22" s="124" t="s">
        <v>153</v>
      </c>
      <c r="C22" s="88" t="s">
        <v>77</v>
      </c>
      <c r="D22" s="88" t="s">
        <v>6</v>
      </c>
      <c r="E22" s="88" t="s">
        <v>7</v>
      </c>
      <c r="F22" s="88" t="s">
        <v>227</v>
      </c>
      <c r="G22" s="88" t="s">
        <v>154</v>
      </c>
      <c r="H22" s="96"/>
      <c r="I22" s="123">
        <v>21</v>
      </c>
    </row>
    <row r="23" spans="1:9" s="77" customFormat="1" ht="34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130</v>
      </c>
      <c r="G23" s="88" t="s">
        <v>11</v>
      </c>
      <c r="H23" s="123">
        <v>-73.57</v>
      </c>
      <c r="I23" s="123">
        <v>87</v>
      </c>
    </row>
    <row r="24" spans="1:11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130</v>
      </c>
      <c r="G24" s="88" t="s">
        <v>12</v>
      </c>
      <c r="H24" s="123">
        <v>-4</v>
      </c>
      <c r="I24" s="123">
        <v>0</v>
      </c>
      <c r="K24" s="57"/>
    </row>
    <row r="25" spans="1:11" ht="18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130</v>
      </c>
      <c r="G25" s="88" t="s">
        <v>81</v>
      </c>
      <c r="H25" s="123">
        <v>-7.5</v>
      </c>
      <c r="I25" s="123">
        <v>0</v>
      </c>
      <c r="K25" s="57"/>
    </row>
    <row r="26" spans="1:11" ht="29.25" customHeight="1">
      <c r="A26" s="144"/>
      <c r="B26" s="93" t="s">
        <v>88</v>
      </c>
      <c r="C26" s="88" t="s">
        <v>77</v>
      </c>
      <c r="D26" s="88" t="s">
        <v>6</v>
      </c>
      <c r="E26" s="88" t="s">
        <v>7</v>
      </c>
      <c r="F26" s="88" t="s">
        <v>348</v>
      </c>
      <c r="G26" s="88" t="s">
        <v>11</v>
      </c>
      <c r="H26" s="123">
        <v>-5</v>
      </c>
      <c r="I26" s="123">
        <v>26.8</v>
      </c>
      <c r="K26" s="57"/>
    </row>
    <row r="27" spans="1:11" ht="18" customHeight="1">
      <c r="A27" s="144"/>
      <c r="B27" s="94" t="s">
        <v>39</v>
      </c>
      <c r="C27" s="98" t="s">
        <v>77</v>
      </c>
      <c r="D27" s="98" t="s">
        <v>6</v>
      </c>
      <c r="E27" s="98" t="s">
        <v>13</v>
      </c>
      <c r="F27" s="88"/>
      <c r="G27" s="90"/>
      <c r="H27" s="96">
        <f aca="true" t="shared" si="1" ref="H27:I29">H28</f>
        <v>-9</v>
      </c>
      <c r="I27" s="96">
        <f t="shared" si="1"/>
        <v>1</v>
      </c>
      <c r="K27" s="57"/>
    </row>
    <row r="28" spans="1:11" ht="31.5" customHeight="1">
      <c r="A28" s="144"/>
      <c r="B28" s="93" t="s">
        <v>83</v>
      </c>
      <c r="C28" s="88" t="s">
        <v>77</v>
      </c>
      <c r="D28" s="88" t="s">
        <v>6</v>
      </c>
      <c r="E28" s="88" t="s">
        <v>13</v>
      </c>
      <c r="F28" s="88" t="s">
        <v>140</v>
      </c>
      <c r="G28" s="87"/>
      <c r="H28" s="123">
        <f t="shared" si="1"/>
        <v>-9</v>
      </c>
      <c r="I28" s="123">
        <f t="shared" si="1"/>
        <v>1</v>
      </c>
      <c r="K28" s="57"/>
    </row>
    <row r="29" spans="1:11" ht="18" customHeight="1">
      <c r="A29" s="144"/>
      <c r="B29" s="124" t="s">
        <v>82</v>
      </c>
      <c r="C29" s="88" t="s">
        <v>77</v>
      </c>
      <c r="D29" s="88" t="s">
        <v>6</v>
      </c>
      <c r="E29" s="88" t="s">
        <v>13</v>
      </c>
      <c r="F29" s="88" t="s">
        <v>129</v>
      </c>
      <c r="G29" s="88" t="s">
        <v>74</v>
      </c>
      <c r="H29" s="123">
        <f t="shared" si="1"/>
        <v>-9</v>
      </c>
      <c r="I29" s="123">
        <f t="shared" si="1"/>
        <v>1</v>
      </c>
      <c r="K29" s="57"/>
    </row>
    <row r="30" spans="1:11" ht="23.25" customHeight="1">
      <c r="A30" s="144"/>
      <c r="B30" s="93" t="s">
        <v>91</v>
      </c>
      <c r="C30" s="88" t="s">
        <v>77</v>
      </c>
      <c r="D30" s="88" t="s">
        <v>6</v>
      </c>
      <c r="E30" s="88" t="s">
        <v>13</v>
      </c>
      <c r="F30" s="88" t="s">
        <v>129</v>
      </c>
      <c r="G30" s="88" t="s">
        <v>14</v>
      </c>
      <c r="H30" s="123">
        <v>-9</v>
      </c>
      <c r="I30" s="123">
        <v>1</v>
      </c>
      <c r="K30" s="57"/>
    </row>
    <row r="31" spans="1:11" ht="27" customHeight="1">
      <c r="A31" s="144"/>
      <c r="B31" s="147" t="s">
        <v>145</v>
      </c>
      <c r="C31" s="98" t="s">
        <v>15</v>
      </c>
      <c r="D31" s="98"/>
      <c r="E31" s="88"/>
      <c r="F31" s="88"/>
      <c r="G31" s="90"/>
      <c r="H31" s="96">
        <f>H47</f>
        <v>51.5</v>
      </c>
      <c r="I31" s="96">
        <f>I47</f>
        <v>139.1</v>
      </c>
      <c r="K31" s="57"/>
    </row>
    <row r="32" spans="1:11" ht="39.75" customHeight="1" hidden="1">
      <c r="A32" s="144"/>
      <c r="B32" s="94" t="s">
        <v>136</v>
      </c>
      <c r="C32" s="98" t="s">
        <v>15</v>
      </c>
      <c r="D32" s="98" t="s">
        <v>16</v>
      </c>
      <c r="E32" s="88"/>
      <c r="F32" s="88"/>
      <c r="G32" s="90">
        <f>G33</f>
        <v>59.00000000000001</v>
      </c>
      <c r="H32" s="96">
        <v>59</v>
      </c>
      <c r="I32" s="96">
        <v>59</v>
      </c>
      <c r="K32" s="57"/>
    </row>
    <row r="33" spans="1:11" ht="51" customHeight="1" hidden="1">
      <c r="A33" s="144"/>
      <c r="B33" s="93" t="s">
        <v>188</v>
      </c>
      <c r="C33" s="88" t="s">
        <v>15</v>
      </c>
      <c r="D33" s="88" t="s">
        <v>16</v>
      </c>
      <c r="E33" s="88" t="s">
        <v>141</v>
      </c>
      <c r="F33" s="88"/>
      <c r="G33" s="87">
        <f>G34</f>
        <v>59.00000000000001</v>
      </c>
      <c r="H33" s="123">
        <v>59</v>
      </c>
      <c r="I33" s="123">
        <v>59</v>
      </c>
      <c r="K33" s="57"/>
    </row>
    <row r="34" spans="1:11" ht="13.5" customHeight="1" hidden="1">
      <c r="A34" s="144"/>
      <c r="B34" s="93" t="s">
        <v>190</v>
      </c>
      <c r="C34" s="88" t="s">
        <v>15</v>
      </c>
      <c r="D34" s="88" t="s">
        <v>16</v>
      </c>
      <c r="E34" s="88" t="s">
        <v>160</v>
      </c>
      <c r="F34" s="88"/>
      <c r="G34" s="87">
        <f>G35</f>
        <v>59.00000000000001</v>
      </c>
      <c r="H34" s="123">
        <v>59</v>
      </c>
      <c r="I34" s="123">
        <v>59</v>
      </c>
      <c r="K34" s="57"/>
    </row>
    <row r="35" spans="1:11" ht="39.75" customHeight="1" hidden="1">
      <c r="A35" s="144"/>
      <c r="B35" s="93" t="s">
        <v>191</v>
      </c>
      <c r="C35" s="88" t="s">
        <v>15</v>
      </c>
      <c r="D35" s="88" t="s">
        <v>16</v>
      </c>
      <c r="E35" s="88" t="s">
        <v>135</v>
      </c>
      <c r="F35" s="88" t="s">
        <v>74</v>
      </c>
      <c r="G35" s="87">
        <f>G36+G37+G38</f>
        <v>59.00000000000001</v>
      </c>
      <c r="H35" s="123">
        <v>59</v>
      </c>
      <c r="I35" s="123">
        <v>59</v>
      </c>
      <c r="K35" s="57"/>
    </row>
    <row r="36" spans="1:11" ht="42" customHeight="1" hidden="1">
      <c r="A36" s="144"/>
      <c r="B36" s="93" t="s">
        <v>84</v>
      </c>
      <c r="C36" s="88" t="s">
        <v>15</v>
      </c>
      <c r="D36" s="88" t="s">
        <v>16</v>
      </c>
      <c r="E36" s="88" t="s">
        <v>135</v>
      </c>
      <c r="F36" s="88" t="s">
        <v>9</v>
      </c>
      <c r="G36" s="87">
        <v>44.45</v>
      </c>
      <c r="H36" s="123">
        <v>44.45</v>
      </c>
      <c r="I36" s="123">
        <v>44.45</v>
      </c>
      <c r="K36" s="57"/>
    </row>
    <row r="37" spans="1:11" ht="50.25" customHeight="1" hidden="1">
      <c r="A37" s="144"/>
      <c r="B37" s="124" t="s">
        <v>153</v>
      </c>
      <c r="C37" s="88" t="s">
        <v>15</v>
      </c>
      <c r="D37" s="88" t="s">
        <v>16</v>
      </c>
      <c r="E37" s="88" t="s">
        <v>135</v>
      </c>
      <c r="F37" s="88" t="s">
        <v>154</v>
      </c>
      <c r="G37" s="87">
        <v>13.45</v>
      </c>
      <c r="H37" s="123">
        <v>13.45</v>
      </c>
      <c r="I37" s="123">
        <v>13.45</v>
      </c>
      <c r="K37" s="57"/>
    </row>
    <row r="38" spans="1:11" ht="24.75" customHeight="1" hidden="1">
      <c r="A38" s="144"/>
      <c r="B38" s="93" t="s">
        <v>88</v>
      </c>
      <c r="C38" s="88" t="s">
        <v>15</v>
      </c>
      <c r="D38" s="88" t="s">
        <v>16</v>
      </c>
      <c r="E38" s="88" t="s">
        <v>135</v>
      </c>
      <c r="F38" s="88" t="s">
        <v>11</v>
      </c>
      <c r="G38" s="87">
        <v>1.1</v>
      </c>
      <c r="H38" s="123">
        <v>1.1</v>
      </c>
      <c r="I38" s="123">
        <v>1.1</v>
      </c>
      <c r="K38" s="57"/>
    </row>
    <row r="39" spans="1:11" ht="37.5" customHeight="1" hidden="1">
      <c r="A39" s="144"/>
      <c r="B39" s="94" t="s">
        <v>142</v>
      </c>
      <c r="C39" s="98" t="s">
        <v>7</v>
      </c>
      <c r="D39" s="88"/>
      <c r="E39" s="88"/>
      <c r="F39" s="88"/>
      <c r="G39" s="90">
        <f aca="true" t="shared" si="2" ref="G39:I41">G40</f>
        <v>172.20000000000002</v>
      </c>
      <c r="H39" s="96">
        <f t="shared" si="2"/>
        <v>172.20000000000002</v>
      </c>
      <c r="I39" s="96">
        <f t="shared" si="2"/>
        <v>172.20000000000002</v>
      </c>
      <c r="K39" s="57"/>
    </row>
    <row r="40" spans="1:9" s="77" customFormat="1" ht="12.75" customHeight="1" hidden="1">
      <c r="A40" s="146"/>
      <c r="B40" s="124" t="s">
        <v>188</v>
      </c>
      <c r="C40" s="88" t="s">
        <v>7</v>
      </c>
      <c r="D40" s="88" t="s">
        <v>127</v>
      </c>
      <c r="E40" s="88" t="s">
        <v>141</v>
      </c>
      <c r="F40" s="88"/>
      <c r="G40" s="87">
        <f t="shared" si="2"/>
        <v>172.20000000000002</v>
      </c>
      <c r="H40" s="123">
        <f t="shared" si="2"/>
        <v>172.20000000000002</v>
      </c>
      <c r="I40" s="123">
        <f t="shared" si="2"/>
        <v>172.20000000000002</v>
      </c>
    </row>
    <row r="41" spans="1:11" ht="25.5" customHeight="1" hidden="1">
      <c r="A41" s="144"/>
      <c r="B41" s="93" t="s">
        <v>190</v>
      </c>
      <c r="C41" s="88" t="s">
        <v>7</v>
      </c>
      <c r="D41" s="88" t="s">
        <v>127</v>
      </c>
      <c r="E41" s="88" t="s">
        <v>144</v>
      </c>
      <c r="F41" s="88"/>
      <c r="G41" s="87">
        <f t="shared" si="2"/>
        <v>172.20000000000002</v>
      </c>
      <c r="H41" s="123">
        <f t="shared" si="2"/>
        <v>172.20000000000002</v>
      </c>
      <c r="I41" s="123">
        <f t="shared" si="2"/>
        <v>172.20000000000002</v>
      </c>
      <c r="K41" s="57"/>
    </row>
    <row r="42" spans="1:11" ht="38.25" customHeight="1" hidden="1">
      <c r="A42" s="144"/>
      <c r="B42" s="93" t="s">
        <v>161</v>
      </c>
      <c r="C42" s="88" t="s">
        <v>7</v>
      </c>
      <c r="D42" s="88" t="s">
        <v>127</v>
      </c>
      <c r="E42" s="88" t="s">
        <v>155</v>
      </c>
      <c r="F42" s="88" t="s">
        <v>74</v>
      </c>
      <c r="G42" s="87">
        <f>G43+G44</f>
        <v>172.20000000000002</v>
      </c>
      <c r="H42" s="123">
        <f>H43+H44</f>
        <v>172.20000000000002</v>
      </c>
      <c r="I42" s="123">
        <f>I43+I44</f>
        <v>172.20000000000002</v>
      </c>
      <c r="K42" s="57"/>
    </row>
    <row r="43" spans="1:11" ht="26.25" customHeight="1" hidden="1">
      <c r="A43" s="144"/>
      <c r="B43" s="148" t="s">
        <v>84</v>
      </c>
      <c r="C43" s="88" t="s">
        <v>7</v>
      </c>
      <c r="D43" s="88" t="s">
        <v>127</v>
      </c>
      <c r="E43" s="88" t="s">
        <v>155</v>
      </c>
      <c r="F43" s="88" t="s">
        <v>9</v>
      </c>
      <c r="G43" s="87">
        <v>132.3</v>
      </c>
      <c r="H43" s="123">
        <v>132.3</v>
      </c>
      <c r="I43" s="123">
        <v>132.3</v>
      </c>
      <c r="K43" s="57"/>
    </row>
    <row r="44" spans="1:11" ht="39" customHeight="1" hidden="1">
      <c r="A44" s="144"/>
      <c r="B44" s="93" t="s">
        <v>153</v>
      </c>
      <c r="C44" s="88" t="s">
        <v>7</v>
      </c>
      <c r="D44" s="88" t="s">
        <v>127</v>
      </c>
      <c r="E44" s="88" t="s">
        <v>155</v>
      </c>
      <c r="F44" s="88" t="s">
        <v>154</v>
      </c>
      <c r="G44" s="87">
        <v>39.9</v>
      </c>
      <c r="H44" s="123">
        <v>39.9</v>
      </c>
      <c r="I44" s="123">
        <v>39.9</v>
      </c>
      <c r="K44" s="57"/>
    </row>
    <row r="45" spans="1:11" ht="26.25" customHeight="1" hidden="1">
      <c r="A45" s="144"/>
      <c r="B45" s="94" t="s">
        <v>35</v>
      </c>
      <c r="C45" s="98" t="s">
        <v>17</v>
      </c>
      <c r="D45" s="88"/>
      <c r="E45" s="88"/>
      <c r="F45" s="88"/>
      <c r="G45" s="90">
        <f>G77</f>
        <v>0</v>
      </c>
      <c r="H45" s="96">
        <f>H77</f>
        <v>-10</v>
      </c>
      <c r="I45" s="96">
        <f>I77</f>
        <v>5</v>
      </c>
      <c r="K45" s="57"/>
    </row>
    <row r="46" spans="1:11" ht="24.75" customHeight="1" hidden="1">
      <c r="A46" s="144"/>
      <c r="B46" s="147" t="s">
        <v>145</v>
      </c>
      <c r="C46" s="98" t="s">
        <v>77</v>
      </c>
      <c r="D46" s="98" t="s">
        <v>15</v>
      </c>
      <c r="E46" s="88"/>
      <c r="F46" s="88"/>
      <c r="G46" s="90"/>
      <c r="H46" s="96">
        <v>59</v>
      </c>
      <c r="I46" s="96">
        <v>59</v>
      </c>
      <c r="K46" s="57"/>
    </row>
    <row r="47" spans="1:11" ht="24.75" customHeight="1">
      <c r="A47" s="144"/>
      <c r="B47" s="94" t="s">
        <v>136</v>
      </c>
      <c r="C47" s="98" t="s">
        <v>77</v>
      </c>
      <c r="D47" s="98" t="s">
        <v>15</v>
      </c>
      <c r="E47" s="98" t="s">
        <v>16</v>
      </c>
      <c r="F47" s="88"/>
      <c r="G47" s="90"/>
      <c r="H47" s="96">
        <f aca="true" t="shared" si="3" ref="H47:I49">H48</f>
        <v>51.5</v>
      </c>
      <c r="I47" s="96">
        <f t="shared" si="3"/>
        <v>139.1</v>
      </c>
      <c r="K47" s="57"/>
    </row>
    <row r="48" spans="1:11" ht="36" customHeight="1">
      <c r="A48" s="144"/>
      <c r="B48" s="93" t="s">
        <v>188</v>
      </c>
      <c r="C48" s="88" t="s">
        <v>77</v>
      </c>
      <c r="D48" s="88" t="s">
        <v>15</v>
      </c>
      <c r="E48" s="88" t="s">
        <v>16</v>
      </c>
      <c r="F48" s="88" t="s">
        <v>141</v>
      </c>
      <c r="G48" s="87"/>
      <c r="H48" s="123">
        <f t="shared" si="3"/>
        <v>51.5</v>
      </c>
      <c r="I48" s="123">
        <f t="shared" si="3"/>
        <v>139.1</v>
      </c>
      <c r="K48" s="57"/>
    </row>
    <row r="49" spans="1:11" ht="49.5" customHeight="1">
      <c r="A49" s="144"/>
      <c r="B49" s="93" t="s">
        <v>190</v>
      </c>
      <c r="C49" s="88" t="s">
        <v>77</v>
      </c>
      <c r="D49" s="88" t="s">
        <v>15</v>
      </c>
      <c r="E49" s="88" t="s">
        <v>16</v>
      </c>
      <c r="F49" s="88" t="s">
        <v>160</v>
      </c>
      <c r="G49" s="87"/>
      <c r="H49" s="123">
        <f t="shared" si="3"/>
        <v>51.5</v>
      </c>
      <c r="I49" s="123">
        <f t="shared" si="3"/>
        <v>139.1</v>
      </c>
      <c r="K49" s="57"/>
    </row>
    <row r="50" spans="1:11" ht="77.25" customHeight="1">
      <c r="A50" s="144"/>
      <c r="B50" s="93" t="s">
        <v>191</v>
      </c>
      <c r="C50" s="88" t="s">
        <v>77</v>
      </c>
      <c r="D50" s="88" t="s">
        <v>15</v>
      </c>
      <c r="E50" s="88" t="s">
        <v>16</v>
      </c>
      <c r="F50" s="88" t="s">
        <v>135</v>
      </c>
      <c r="G50" s="88" t="s">
        <v>74</v>
      </c>
      <c r="H50" s="123">
        <f>H51+H52+H53</f>
        <v>51.5</v>
      </c>
      <c r="I50" s="123">
        <f>I51+I52+I53</f>
        <v>139.1</v>
      </c>
      <c r="K50" s="57"/>
    </row>
    <row r="51" spans="1:11" ht="49.5" customHeight="1">
      <c r="A51" s="144"/>
      <c r="B51" s="93" t="s">
        <v>84</v>
      </c>
      <c r="C51" s="88" t="s">
        <v>77</v>
      </c>
      <c r="D51" s="88" t="s">
        <v>15</v>
      </c>
      <c r="E51" s="88" t="s">
        <v>16</v>
      </c>
      <c r="F51" s="88" t="s">
        <v>135</v>
      </c>
      <c r="G51" s="88" t="s">
        <v>9</v>
      </c>
      <c r="H51" s="123">
        <v>39.55</v>
      </c>
      <c r="I51" s="123">
        <f>7!H18</f>
        <v>106.84</v>
      </c>
      <c r="K51" s="57"/>
    </row>
    <row r="52" spans="1:11" ht="66" customHeight="1">
      <c r="A52" s="144"/>
      <c r="B52" s="124" t="s">
        <v>153</v>
      </c>
      <c r="C52" s="88" t="s">
        <v>77</v>
      </c>
      <c r="D52" s="88" t="s">
        <v>15</v>
      </c>
      <c r="E52" s="88" t="s">
        <v>16</v>
      </c>
      <c r="F52" s="88" t="s">
        <v>135</v>
      </c>
      <c r="G52" s="88" t="s">
        <v>154</v>
      </c>
      <c r="H52" s="123">
        <v>11.95</v>
      </c>
      <c r="I52" s="123">
        <f>7!H19</f>
        <v>32.26</v>
      </c>
      <c r="K52" s="57"/>
    </row>
    <row r="53" spans="1:11" ht="33" customHeight="1" hidden="1">
      <c r="A53" s="144"/>
      <c r="B53" s="93" t="s">
        <v>88</v>
      </c>
      <c r="C53" s="88" t="s">
        <v>77</v>
      </c>
      <c r="D53" s="88" t="s">
        <v>15</v>
      </c>
      <c r="E53" s="88" t="s">
        <v>16</v>
      </c>
      <c r="F53" s="88" t="s">
        <v>135</v>
      </c>
      <c r="G53" s="88" t="s">
        <v>11</v>
      </c>
      <c r="H53" s="123">
        <v>0</v>
      </c>
      <c r="I53" s="123">
        <v>0</v>
      </c>
      <c r="K53" s="57"/>
    </row>
    <row r="54" spans="1:11" ht="49.5" customHeight="1">
      <c r="A54" s="144"/>
      <c r="B54" s="94" t="s">
        <v>274</v>
      </c>
      <c r="C54" s="98" t="s">
        <v>77</v>
      </c>
      <c r="D54" s="98" t="s">
        <v>16</v>
      </c>
      <c r="E54" s="98"/>
      <c r="F54" s="98"/>
      <c r="G54" s="98"/>
      <c r="H54" s="96"/>
      <c r="I54" s="96">
        <f>I55</f>
        <v>56</v>
      </c>
      <c r="K54" s="57"/>
    </row>
    <row r="55" spans="1:11" ht="33" customHeight="1">
      <c r="A55" s="144"/>
      <c r="B55" s="93" t="s">
        <v>188</v>
      </c>
      <c r="C55" s="88" t="s">
        <v>77</v>
      </c>
      <c r="D55" s="88" t="s">
        <v>16</v>
      </c>
      <c r="E55" s="88" t="s">
        <v>256</v>
      </c>
      <c r="F55" s="88" t="s">
        <v>334</v>
      </c>
      <c r="G55" s="88"/>
      <c r="H55" s="123"/>
      <c r="I55" s="123">
        <f>I56</f>
        <v>56</v>
      </c>
      <c r="K55" s="57"/>
    </row>
    <row r="56" spans="1:11" ht="48" customHeight="1">
      <c r="A56" s="144"/>
      <c r="B56" s="93" t="s">
        <v>199</v>
      </c>
      <c r="C56" s="88" t="s">
        <v>77</v>
      </c>
      <c r="D56" s="88" t="s">
        <v>16</v>
      </c>
      <c r="E56" s="88" t="s">
        <v>256</v>
      </c>
      <c r="F56" s="88" t="s">
        <v>166</v>
      </c>
      <c r="G56" s="88"/>
      <c r="H56" s="123"/>
      <c r="I56" s="123">
        <f>I57</f>
        <v>56</v>
      </c>
      <c r="K56" s="57"/>
    </row>
    <row r="57" spans="1:11" ht="60.75" customHeight="1">
      <c r="A57" s="144"/>
      <c r="B57" s="93" t="s">
        <v>335</v>
      </c>
      <c r="C57" s="88" t="s">
        <v>77</v>
      </c>
      <c r="D57" s="88" t="s">
        <v>16</v>
      </c>
      <c r="E57" s="88" t="s">
        <v>256</v>
      </c>
      <c r="F57" s="88" t="s">
        <v>323</v>
      </c>
      <c r="G57" s="88" t="s">
        <v>74</v>
      </c>
      <c r="H57" s="123"/>
      <c r="I57" s="123">
        <f>I58</f>
        <v>56</v>
      </c>
      <c r="K57" s="57"/>
    </row>
    <row r="58" spans="1:11" ht="33" customHeight="1">
      <c r="A58" s="144"/>
      <c r="B58" s="93" t="s">
        <v>88</v>
      </c>
      <c r="C58" s="88" t="s">
        <v>77</v>
      </c>
      <c r="D58" s="88" t="s">
        <v>16</v>
      </c>
      <c r="E58" s="88" t="s">
        <v>256</v>
      </c>
      <c r="F58" s="88" t="s">
        <v>323</v>
      </c>
      <c r="G58" s="88" t="s">
        <v>11</v>
      </c>
      <c r="H58" s="123"/>
      <c r="I58" s="123">
        <v>56</v>
      </c>
      <c r="K58" s="57"/>
    </row>
    <row r="59" spans="1:11" ht="12.75" customHeight="1">
      <c r="A59" s="144"/>
      <c r="B59" s="94" t="s">
        <v>142</v>
      </c>
      <c r="C59" s="98" t="s">
        <v>77</v>
      </c>
      <c r="D59" s="98" t="s">
        <v>7</v>
      </c>
      <c r="E59" s="88"/>
      <c r="F59" s="88"/>
      <c r="G59" s="90"/>
      <c r="H59" s="96">
        <f>H67</f>
        <v>-83.6</v>
      </c>
      <c r="I59" s="96">
        <f>I67+I60</f>
        <v>1</v>
      </c>
      <c r="K59" s="57"/>
    </row>
    <row r="60" spans="1:11" ht="33" customHeight="1" hidden="1">
      <c r="A60" s="144"/>
      <c r="B60" s="124" t="s">
        <v>188</v>
      </c>
      <c r="C60" s="88" t="s">
        <v>77</v>
      </c>
      <c r="D60" s="88" t="s">
        <v>7</v>
      </c>
      <c r="E60" s="88" t="s">
        <v>280</v>
      </c>
      <c r="F60" s="88" t="s">
        <v>277</v>
      </c>
      <c r="G60" s="144"/>
      <c r="H60" s="144"/>
      <c r="I60" s="198">
        <f>I64</f>
        <v>0</v>
      </c>
      <c r="K60" s="57"/>
    </row>
    <row r="61" spans="1:11" ht="46.5" customHeight="1" hidden="1">
      <c r="A61" s="144"/>
      <c r="B61" s="93" t="s">
        <v>199</v>
      </c>
      <c r="C61" s="88" t="s">
        <v>77</v>
      </c>
      <c r="D61" s="88" t="s">
        <v>7</v>
      </c>
      <c r="E61" s="88" t="s">
        <v>280</v>
      </c>
      <c r="F61" s="88" t="s">
        <v>278</v>
      </c>
      <c r="G61" s="87"/>
      <c r="H61" s="123">
        <f>H68+H62+H63</f>
        <v>-83.6</v>
      </c>
      <c r="I61" s="123">
        <f>I68</f>
        <v>1</v>
      </c>
      <c r="K61" s="57"/>
    </row>
    <row r="62" spans="1:11" ht="46.5" customHeight="1" hidden="1">
      <c r="A62" s="144"/>
      <c r="B62" s="93" t="s">
        <v>281</v>
      </c>
      <c r="C62" s="88" t="s">
        <v>77</v>
      </c>
      <c r="D62" s="88" t="s">
        <v>7</v>
      </c>
      <c r="E62" s="88" t="s">
        <v>280</v>
      </c>
      <c r="F62" s="88" t="s">
        <v>279</v>
      </c>
      <c r="G62" s="87">
        <v>121</v>
      </c>
      <c r="H62" s="123">
        <v>0</v>
      </c>
      <c r="I62" s="123">
        <v>0</v>
      </c>
      <c r="K62" s="57"/>
    </row>
    <row r="63" spans="1:11" ht="46.5" customHeight="1" hidden="1">
      <c r="A63" s="144"/>
      <c r="B63" s="93" t="s">
        <v>88</v>
      </c>
      <c r="C63" s="88" t="s">
        <v>77</v>
      </c>
      <c r="D63" s="88" t="s">
        <v>7</v>
      </c>
      <c r="E63" s="88" t="s">
        <v>280</v>
      </c>
      <c r="F63" s="88" t="s">
        <v>279</v>
      </c>
      <c r="G63" s="87">
        <v>129</v>
      </c>
      <c r="H63" s="123">
        <v>0</v>
      </c>
      <c r="I63" s="123">
        <v>0</v>
      </c>
      <c r="K63" s="57"/>
    </row>
    <row r="64" spans="1:11" ht="46.5" customHeight="1" hidden="1">
      <c r="A64" s="144"/>
      <c r="B64" s="93" t="s">
        <v>199</v>
      </c>
      <c r="C64" s="88" t="s">
        <v>77</v>
      </c>
      <c r="D64" s="88" t="s">
        <v>7</v>
      </c>
      <c r="E64" s="88" t="s">
        <v>280</v>
      </c>
      <c r="F64" s="88" t="s">
        <v>278</v>
      </c>
      <c r="G64" s="87"/>
      <c r="H64" s="123"/>
      <c r="I64" s="123">
        <f>I65</f>
        <v>0</v>
      </c>
      <c r="K64" s="57"/>
    </row>
    <row r="65" spans="1:11" ht="46.5" customHeight="1" hidden="1">
      <c r="A65" s="144"/>
      <c r="B65" s="93" t="s">
        <v>281</v>
      </c>
      <c r="C65" s="88" t="s">
        <v>77</v>
      </c>
      <c r="D65" s="88" t="s">
        <v>7</v>
      </c>
      <c r="E65" s="88" t="s">
        <v>280</v>
      </c>
      <c r="F65" s="88" t="s">
        <v>279</v>
      </c>
      <c r="G65" s="88" t="s">
        <v>74</v>
      </c>
      <c r="H65" s="123"/>
      <c r="I65" s="123"/>
      <c r="K65" s="57"/>
    </row>
    <row r="66" spans="1:11" ht="33" customHeight="1" hidden="1">
      <c r="A66" s="144"/>
      <c r="B66" s="93" t="s">
        <v>88</v>
      </c>
      <c r="C66" s="88" t="s">
        <v>77</v>
      </c>
      <c r="D66" s="88" t="s">
        <v>7</v>
      </c>
      <c r="E66" s="88" t="s">
        <v>280</v>
      </c>
      <c r="F66" s="88" t="s">
        <v>279</v>
      </c>
      <c r="G66" s="88">
        <v>244</v>
      </c>
      <c r="H66" s="123"/>
      <c r="I66" s="123"/>
      <c r="K66" s="57"/>
    </row>
    <row r="67" spans="1:11" ht="36" customHeight="1">
      <c r="A67" s="144"/>
      <c r="B67" s="124" t="s">
        <v>188</v>
      </c>
      <c r="C67" s="88" t="s">
        <v>77</v>
      </c>
      <c r="D67" s="88" t="s">
        <v>7</v>
      </c>
      <c r="E67" s="88" t="s">
        <v>127</v>
      </c>
      <c r="F67" s="88" t="s">
        <v>141</v>
      </c>
      <c r="G67" s="87"/>
      <c r="H67" s="123">
        <f>H61</f>
        <v>-83.6</v>
      </c>
      <c r="I67" s="123">
        <f>I61</f>
        <v>1</v>
      </c>
      <c r="K67" s="57"/>
    </row>
    <row r="68" spans="1:11" ht="93.75" customHeight="1">
      <c r="A68" s="144"/>
      <c r="B68" s="93" t="s">
        <v>195</v>
      </c>
      <c r="C68" s="88" t="s">
        <v>77</v>
      </c>
      <c r="D68" s="88" t="s">
        <v>7</v>
      </c>
      <c r="E68" s="88" t="s">
        <v>127</v>
      </c>
      <c r="F68" s="88" t="s">
        <v>160</v>
      </c>
      <c r="G68" s="88" t="s">
        <v>74</v>
      </c>
      <c r="H68" s="123">
        <f>H69+H70</f>
        <v>-83.6</v>
      </c>
      <c r="I68" s="123">
        <f>I69+I70</f>
        <v>1</v>
      </c>
      <c r="K68" s="57"/>
    </row>
    <row r="69" spans="1:11" ht="29.25" customHeight="1" hidden="1">
      <c r="A69" s="144"/>
      <c r="B69" s="93" t="s">
        <v>88</v>
      </c>
      <c r="C69" s="88" t="s">
        <v>77</v>
      </c>
      <c r="D69" s="88" t="s">
        <v>7</v>
      </c>
      <c r="E69" s="88" t="s">
        <v>127</v>
      </c>
      <c r="F69" s="88" t="s">
        <v>325</v>
      </c>
      <c r="G69" s="88" t="s">
        <v>11</v>
      </c>
      <c r="H69" s="123">
        <v>-82.6</v>
      </c>
      <c r="I69" s="123">
        <v>0</v>
      </c>
      <c r="K69" s="57"/>
    </row>
    <row r="70" spans="1:11" ht="30.75" customHeight="1">
      <c r="A70" s="144"/>
      <c r="B70" s="93" t="s">
        <v>163</v>
      </c>
      <c r="C70" s="88" t="s">
        <v>77</v>
      </c>
      <c r="D70" s="88" t="s">
        <v>7</v>
      </c>
      <c r="E70" s="88" t="s">
        <v>127</v>
      </c>
      <c r="F70" s="88" t="s">
        <v>325</v>
      </c>
      <c r="G70" s="88" t="s">
        <v>93</v>
      </c>
      <c r="H70" s="123">
        <v>-1</v>
      </c>
      <c r="I70" s="123">
        <v>1</v>
      </c>
      <c r="K70" s="57"/>
    </row>
    <row r="71" spans="1:11" ht="16.5" customHeight="1">
      <c r="A71" s="144"/>
      <c r="B71" s="94" t="s">
        <v>36</v>
      </c>
      <c r="C71" s="98" t="s">
        <v>77</v>
      </c>
      <c r="D71" s="98" t="s">
        <v>18</v>
      </c>
      <c r="E71" s="98"/>
      <c r="F71" s="98"/>
      <c r="G71" s="98"/>
      <c r="H71" s="96">
        <f aca="true" t="shared" si="4" ref="H71:I74">H72</f>
        <v>-155.15</v>
      </c>
      <c r="I71" s="96">
        <f t="shared" si="4"/>
        <v>60</v>
      </c>
      <c r="K71" s="57"/>
    </row>
    <row r="72" spans="1:11" ht="33" customHeight="1">
      <c r="A72" s="144"/>
      <c r="B72" s="93" t="s">
        <v>192</v>
      </c>
      <c r="C72" s="88" t="s">
        <v>77</v>
      </c>
      <c r="D72" s="88" t="s">
        <v>18</v>
      </c>
      <c r="E72" s="88" t="s">
        <v>16</v>
      </c>
      <c r="F72" s="88" t="s">
        <v>141</v>
      </c>
      <c r="G72" s="88"/>
      <c r="H72" s="123">
        <f t="shared" si="4"/>
        <v>-155.15</v>
      </c>
      <c r="I72" s="123">
        <f t="shared" si="4"/>
        <v>60</v>
      </c>
      <c r="K72" s="57"/>
    </row>
    <row r="73" spans="1:11" ht="47.25" customHeight="1">
      <c r="A73" s="144"/>
      <c r="B73" s="93" t="s">
        <v>199</v>
      </c>
      <c r="C73" s="88" t="s">
        <v>77</v>
      </c>
      <c r="D73" s="88" t="s">
        <v>18</v>
      </c>
      <c r="E73" s="88" t="s">
        <v>16</v>
      </c>
      <c r="F73" s="88" t="s">
        <v>166</v>
      </c>
      <c r="G73" s="88"/>
      <c r="H73" s="123">
        <f t="shared" si="4"/>
        <v>-155.15</v>
      </c>
      <c r="I73" s="123">
        <f t="shared" si="4"/>
        <v>60</v>
      </c>
      <c r="K73" s="57"/>
    </row>
    <row r="74" spans="1:11" ht="78" customHeight="1">
      <c r="A74" s="144"/>
      <c r="B74" s="93" t="s">
        <v>193</v>
      </c>
      <c r="C74" s="88" t="s">
        <v>77</v>
      </c>
      <c r="D74" s="88" t="s">
        <v>18</v>
      </c>
      <c r="E74" s="88" t="s">
        <v>16</v>
      </c>
      <c r="F74" s="88" t="s">
        <v>167</v>
      </c>
      <c r="G74" s="88" t="s">
        <v>74</v>
      </c>
      <c r="H74" s="123">
        <f t="shared" si="4"/>
        <v>-155.15</v>
      </c>
      <c r="I74" s="123">
        <f t="shared" si="4"/>
        <v>60</v>
      </c>
      <c r="K74" s="57"/>
    </row>
    <row r="75" spans="1:11" ht="33" customHeight="1">
      <c r="A75" s="144"/>
      <c r="B75" s="93" t="s">
        <v>88</v>
      </c>
      <c r="C75" s="88" t="s">
        <v>77</v>
      </c>
      <c r="D75" s="88" t="s">
        <v>18</v>
      </c>
      <c r="E75" s="88" t="s">
        <v>16</v>
      </c>
      <c r="F75" s="88" t="s">
        <v>167</v>
      </c>
      <c r="G75" s="88" t="s">
        <v>11</v>
      </c>
      <c r="H75" s="123">
        <v>-155.15</v>
      </c>
      <c r="I75" s="123">
        <v>60</v>
      </c>
      <c r="K75" s="57"/>
    </row>
    <row r="76" spans="1:11" ht="18" customHeight="1">
      <c r="A76" s="144"/>
      <c r="B76" s="94" t="s">
        <v>35</v>
      </c>
      <c r="C76" s="98" t="s">
        <v>77</v>
      </c>
      <c r="D76" s="98" t="s">
        <v>17</v>
      </c>
      <c r="E76" s="88"/>
      <c r="F76" s="88"/>
      <c r="G76" s="90"/>
      <c r="H76" s="96">
        <f aca="true" t="shared" si="5" ref="H76:I78">H77</f>
        <v>-10</v>
      </c>
      <c r="I76" s="96">
        <f t="shared" si="5"/>
        <v>5</v>
      </c>
      <c r="K76" s="57"/>
    </row>
    <row r="77" spans="1:11" ht="30.75" customHeight="1">
      <c r="A77" s="144"/>
      <c r="B77" s="93" t="s">
        <v>188</v>
      </c>
      <c r="C77" s="88" t="s">
        <v>77</v>
      </c>
      <c r="D77" s="88" t="s">
        <v>17</v>
      </c>
      <c r="E77" s="88" t="s">
        <v>17</v>
      </c>
      <c r="F77" s="88" t="s">
        <v>141</v>
      </c>
      <c r="G77" s="97"/>
      <c r="H77" s="150">
        <f t="shared" si="5"/>
        <v>-10</v>
      </c>
      <c r="I77" s="150">
        <f t="shared" si="5"/>
        <v>5</v>
      </c>
      <c r="K77" s="57"/>
    </row>
    <row r="78" spans="1:11" ht="47.25" customHeight="1">
      <c r="A78" s="144"/>
      <c r="B78" s="148" t="s">
        <v>186</v>
      </c>
      <c r="C78" s="88" t="s">
        <v>77</v>
      </c>
      <c r="D78" s="88" t="s">
        <v>17</v>
      </c>
      <c r="E78" s="88" t="s">
        <v>17</v>
      </c>
      <c r="F78" s="88" t="s">
        <v>137</v>
      </c>
      <c r="G78" s="87"/>
      <c r="H78" s="123">
        <f t="shared" si="5"/>
        <v>-10</v>
      </c>
      <c r="I78" s="123">
        <f>I79</f>
        <v>5</v>
      </c>
      <c r="K78" s="57"/>
    </row>
    <row r="79" spans="1:11" ht="63.75" customHeight="1">
      <c r="A79" s="144"/>
      <c r="B79" s="93" t="s">
        <v>187</v>
      </c>
      <c r="C79" s="88" t="s">
        <v>77</v>
      </c>
      <c r="D79" s="88" t="s">
        <v>17</v>
      </c>
      <c r="E79" s="88" t="s">
        <v>17</v>
      </c>
      <c r="F79" s="88" t="s">
        <v>138</v>
      </c>
      <c r="G79" s="88" t="s">
        <v>74</v>
      </c>
      <c r="H79" s="123">
        <f>H80+H81+H82</f>
        <v>-10</v>
      </c>
      <c r="I79" s="123">
        <f>I82</f>
        <v>5</v>
      </c>
      <c r="K79" s="57"/>
    </row>
    <row r="80" spans="1:11" ht="51.75" customHeight="1" hidden="1">
      <c r="A80" s="144"/>
      <c r="B80" s="93" t="s">
        <v>84</v>
      </c>
      <c r="C80" s="88" t="s">
        <v>77</v>
      </c>
      <c r="D80" s="88" t="s">
        <v>17</v>
      </c>
      <c r="E80" s="88" t="s">
        <v>17</v>
      </c>
      <c r="F80" s="88" t="s">
        <v>138</v>
      </c>
      <c r="G80" s="88" t="s">
        <v>9</v>
      </c>
      <c r="H80" s="123">
        <v>0</v>
      </c>
      <c r="I80" s="123">
        <v>0</v>
      </c>
      <c r="K80" s="57"/>
    </row>
    <row r="81" spans="1:11" ht="63.75" customHeight="1" hidden="1">
      <c r="A81" s="144"/>
      <c r="B81" s="93" t="s">
        <v>153</v>
      </c>
      <c r="C81" s="88" t="s">
        <v>77</v>
      </c>
      <c r="D81" s="88" t="s">
        <v>17</v>
      </c>
      <c r="E81" s="88" t="s">
        <v>17</v>
      </c>
      <c r="F81" s="88" t="s">
        <v>138</v>
      </c>
      <c r="G81" s="88" t="s">
        <v>154</v>
      </c>
      <c r="H81" s="123">
        <v>0</v>
      </c>
      <c r="I81" s="123">
        <v>0</v>
      </c>
      <c r="K81" s="57"/>
    </row>
    <row r="82" spans="1:11" ht="33" customHeight="1">
      <c r="A82" s="144"/>
      <c r="B82" s="93" t="s">
        <v>88</v>
      </c>
      <c r="C82" s="88" t="s">
        <v>77</v>
      </c>
      <c r="D82" s="88" t="s">
        <v>17</v>
      </c>
      <c r="E82" s="88" t="s">
        <v>17</v>
      </c>
      <c r="F82" s="88" t="s">
        <v>138</v>
      </c>
      <c r="G82" s="88" t="s">
        <v>11</v>
      </c>
      <c r="H82" s="150">
        <v>-10</v>
      </c>
      <c r="I82" s="150">
        <v>5</v>
      </c>
      <c r="K82" s="57"/>
    </row>
    <row r="83" spans="1:11" ht="12.75" customHeight="1">
      <c r="A83" s="144"/>
      <c r="B83" s="94" t="s">
        <v>162</v>
      </c>
      <c r="C83" s="98" t="s">
        <v>77</v>
      </c>
      <c r="D83" s="98" t="s">
        <v>19</v>
      </c>
      <c r="E83" s="98"/>
      <c r="F83" s="98"/>
      <c r="G83" s="99"/>
      <c r="H83" s="151">
        <f>H84</f>
        <v>-333.03</v>
      </c>
      <c r="I83" s="151">
        <f>I84</f>
        <v>574.4100000000001</v>
      </c>
      <c r="K83" s="57"/>
    </row>
    <row r="84" spans="1:11" ht="32.25" customHeight="1">
      <c r="A84" s="144"/>
      <c r="B84" s="93" t="s">
        <v>188</v>
      </c>
      <c r="C84" s="88" t="s">
        <v>77</v>
      </c>
      <c r="D84" s="88" t="s">
        <v>19</v>
      </c>
      <c r="E84" s="88" t="s">
        <v>6</v>
      </c>
      <c r="F84" s="88" t="s">
        <v>141</v>
      </c>
      <c r="G84" s="97"/>
      <c r="H84" s="150">
        <f>H85</f>
        <v>-333.03</v>
      </c>
      <c r="I84" s="150">
        <f>I85</f>
        <v>574.4100000000001</v>
      </c>
      <c r="K84" s="57"/>
    </row>
    <row r="85" spans="1:11" ht="60.75" customHeight="1">
      <c r="A85" s="144"/>
      <c r="B85" s="93" t="s">
        <v>189</v>
      </c>
      <c r="C85" s="88" t="s">
        <v>77</v>
      </c>
      <c r="D85" s="88" t="s">
        <v>19</v>
      </c>
      <c r="E85" s="88" t="s">
        <v>6</v>
      </c>
      <c r="F85" s="88" t="s">
        <v>139</v>
      </c>
      <c r="G85" s="88" t="s">
        <v>74</v>
      </c>
      <c r="H85" s="150">
        <f>H86+H87+H89+H90+H91+H92</f>
        <v>-333.03</v>
      </c>
      <c r="I85" s="150">
        <f>I86+I87+I89+I90+I91+I92+I88</f>
        <v>574.4100000000001</v>
      </c>
      <c r="K85" s="57"/>
    </row>
    <row r="86" spans="1:11" ht="50.25" customHeight="1" hidden="1">
      <c r="A86" s="144"/>
      <c r="B86" s="93" t="s">
        <v>87</v>
      </c>
      <c r="C86" s="88" t="s">
        <v>77</v>
      </c>
      <c r="D86" s="88" t="s">
        <v>19</v>
      </c>
      <c r="E86" s="88" t="s">
        <v>6</v>
      </c>
      <c r="F86" s="88" t="s">
        <v>139</v>
      </c>
      <c r="G86" s="88" t="s">
        <v>10</v>
      </c>
      <c r="H86" s="150">
        <v>-10</v>
      </c>
      <c r="I86" s="150">
        <v>0</v>
      </c>
      <c r="K86" s="57"/>
    </row>
    <row r="87" spans="1:11" ht="32.25" customHeight="1">
      <c r="A87" s="144"/>
      <c r="B87" s="124" t="s">
        <v>88</v>
      </c>
      <c r="C87" s="88" t="s">
        <v>77</v>
      </c>
      <c r="D87" s="88" t="s">
        <v>19</v>
      </c>
      <c r="E87" s="88" t="s">
        <v>6</v>
      </c>
      <c r="F87" s="88" t="s">
        <v>139</v>
      </c>
      <c r="G87" s="88" t="s">
        <v>11</v>
      </c>
      <c r="H87" s="123">
        <v>-292.53</v>
      </c>
      <c r="I87" s="123">
        <v>304.41</v>
      </c>
      <c r="K87" s="57"/>
    </row>
    <row r="88" spans="1:11" ht="21" customHeight="1">
      <c r="A88" s="144"/>
      <c r="B88" s="124" t="s">
        <v>321</v>
      </c>
      <c r="C88" s="88" t="s">
        <v>77</v>
      </c>
      <c r="D88" s="88" t="s">
        <v>19</v>
      </c>
      <c r="E88" s="88" t="s">
        <v>6</v>
      </c>
      <c r="F88" s="88" t="s">
        <v>139</v>
      </c>
      <c r="G88" s="88" t="s">
        <v>322</v>
      </c>
      <c r="H88" s="123"/>
      <c r="I88" s="123">
        <v>200</v>
      </c>
      <c r="K88" s="57"/>
    </row>
    <row r="89" spans="1:11" ht="31.5" customHeight="1">
      <c r="A89" s="144"/>
      <c r="B89" s="93" t="s">
        <v>163</v>
      </c>
      <c r="C89" s="88" t="s">
        <v>77</v>
      </c>
      <c r="D89" s="88" t="s">
        <v>19</v>
      </c>
      <c r="E89" s="88" t="s">
        <v>6</v>
      </c>
      <c r="F89" s="88" t="s">
        <v>139</v>
      </c>
      <c r="G89" s="88" t="s">
        <v>93</v>
      </c>
      <c r="H89" s="123">
        <v>-10</v>
      </c>
      <c r="I89" s="123">
        <v>10</v>
      </c>
      <c r="K89" s="57"/>
    </row>
    <row r="90" spans="1:11" ht="31.5" customHeight="1">
      <c r="A90" s="144"/>
      <c r="B90" s="93" t="s">
        <v>89</v>
      </c>
      <c r="C90" s="88" t="s">
        <v>77</v>
      </c>
      <c r="D90" s="88" t="s">
        <v>19</v>
      </c>
      <c r="E90" s="88" t="s">
        <v>6</v>
      </c>
      <c r="F90" s="88" t="s">
        <v>139</v>
      </c>
      <c r="G90" s="88" t="s">
        <v>12</v>
      </c>
      <c r="H90" s="123">
        <v>-4</v>
      </c>
      <c r="I90" s="123">
        <v>40</v>
      </c>
      <c r="K90" s="57"/>
    </row>
    <row r="91" spans="1:11" ht="21" customHeight="1">
      <c r="A91" s="144"/>
      <c r="B91" s="93" t="s">
        <v>90</v>
      </c>
      <c r="C91" s="88" t="s">
        <v>77</v>
      </c>
      <c r="D91" s="88" t="s">
        <v>19</v>
      </c>
      <c r="E91" s="88" t="s">
        <v>6</v>
      </c>
      <c r="F91" s="88" t="s">
        <v>139</v>
      </c>
      <c r="G91" s="88" t="s">
        <v>81</v>
      </c>
      <c r="H91" s="123">
        <v>-6.5</v>
      </c>
      <c r="I91" s="123">
        <v>10</v>
      </c>
      <c r="K91" s="57"/>
    </row>
    <row r="92" spans="1:11" ht="18" customHeight="1">
      <c r="A92" s="144"/>
      <c r="B92" s="93" t="s">
        <v>174</v>
      </c>
      <c r="C92" s="88" t="s">
        <v>77</v>
      </c>
      <c r="D92" s="88" t="s">
        <v>19</v>
      </c>
      <c r="E92" s="88" t="s">
        <v>6</v>
      </c>
      <c r="F92" s="88" t="s">
        <v>139</v>
      </c>
      <c r="G92" s="88" t="s">
        <v>175</v>
      </c>
      <c r="H92" s="123">
        <v>-10</v>
      </c>
      <c r="I92" s="123">
        <v>10</v>
      </c>
      <c r="K92" s="57"/>
    </row>
    <row r="93" spans="1:11" ht="26.25" customHeight="1" hidden="1">
      <c r="A93" s="144"/>
      <c r="B93" s="94" t="s">
        <v>60</v>
      </c>
      <c r="C93" s="98" t="s">
        <v>77</v>
      </c>
      <c r="D93" s="98" t="s">
        <v>13</v>
      </c>
      <c r="E93" s="98"/>
      <c r="F93" s="98"/>
      <c r="G93" s="98"/>
      <c r="H93" s="96">
        <f aca="true" t="shared" si="6" ref="H93:I95">H94</f>
        <v>0</v>
      </c>
      <c r="I93" s="96">
        <f t="shared" si="6"/>
        <v>0</v>
      </c>
      <c r="K93" s="57"/>
    </row>
    <row r="94" spans="1:11" ht="26.25" customHeight="1" hidden="1">
      <c r="A94" s="144"/>
      <c r="B94" s="93" t="s">
        <v>62</v>
      </c>
      <c r="C94" s="88" t="s">
        <v>77</v>
      </c>
      <c r="D94" s="88" t="s">
        <v>13</v>
      </c>
      <c r="E94" s="88" t="s">
        <v>6</v>
      </c>
      <c r="F94" s="88"/>
      <c r="G94" s="88"/>
      <c r="H94" s="123">
        <f t="shared" si="6"/>
        <v>0</v>
      </c>
      <c r="I94" s="123">
        <f t="shared" si="6"/>
        <v>0</v>
      </c>
      <c r="K94" s="57"/>
    </row>
    <row r="95" spans="1:11" ht="46.5" customHeight="1" hidden="1">
      <c r="A95" s="144"/>
      <c r="B95" s="82" t="s">
        <v>188</v>
      </c>
      <c r="C95" s="88" t="s">
        <v>77</v>
      </c>
      <c r="D95" s="88" t="s">
        <v>13</v>
      </c>
      <c r="E95" s="88" t="s">
        <v>6</v>
      </c>
      <c r="F95" s="88" t="s">
        <v>141</v>
      </c>
      <c r="G95" s="88"/>
      <c r="H95" s="123">
        <f t="shared" si="6"/>
        <v>0</v>
      </c>
      <c r="I95" s="123">
        <f t="shared" si="6"/>
        <v>0</v>
      </c>
      <c r="K95" s="57"/>
    </row>
    <row r="96" spans="1:11" ht="50.25" customHeight="1" hidden="1">
      <c r="A96" s="144"/>
      <c r="B96" s="82" t="s">
        <v>186</v>
      </c>
      <c r="C96" s="88" t="s">
        <v>77</v>
      </c>
      <c r="D96" s="88" t="s">
        <v>13</v>
      </c>
      <c r="E96" s="88" t="s">
        <v>6</v>
      </c>
      <c r="F96" s="88" t="s">
        <v>133</v>
      </c>
      <c r="G96" s="88" t="s">
        <v>74</v>
      </c>
      <c r="H96" s="123">
        <f>H97+H98+H99</f>
        <v>0</v>
      </c>
      <c r="I96" s="123">
        <f>I97+I98+I99</f>
        <v>0</v>
      </c>
      <c r="K96" s="57"/>
    </row>
    <row r="97" spans="1:11" ht="46.5" customHeight="1" hidden="1">
      <c r="A97" s="144"/>
      <c r="B97" s="82" t="s">
        <v>84</v>
      </c>
      <c r="C97" s="88" t="s">
        <v>77</v>
      </c>
      <c r="D97" s="88" t="s">
        <v>13</v>
      </c>
      <c r="E97" s="88" t="s">
        <v>6</v>
      </c>
      <c r="F97" s="88" t="s">
        <v>133</v>
      </c>
      <c r="G97" s="88" t="s">
        <v>9</v>
      </c>
      <c r="H97" s="123">
        <v>0</v>
      </c>
      <c r="I97" s="123">
        <v>0</v>
      </c>
      <c r="K97" s="57"/>
    </row>
    <row r="98" spans="1:11" ht="60.75" customHeight="1" hidden="1">
      <c r="A98" s="144"/>
      <c r="B98" s="136" t="s">
        <v>153</v>
      </c>
      <c r="C98" s="88" t="s">
        <v>77</v>
      </c>
      <c r="D98" s="88" t="s">
        <v>13</v>
      </c>
      <c r="E98" s="88" t="s">
        <v>6</v>
      </c>
      <c r="F98" s="88" t="s">
        <v>133</v>
      </c>
      <c r="G98" s="88" t="s">
        <v>154</v>
      </c>
      <c r="H98" s="123">
        <v>0</v>
      </c>
      <c r="I98" s="123">
        <v>0</v>
      </c>
      <c r="K98" s="57"/>
    </row>
    <row r="99" spans="1:11" ht="37.5" customHeight="1" hidden="1">
      <c r="A99" s="144"/>
      <c r="B99" s="93" t="s">
        <v>88</v>
      </c>
      <c r="C99" s="88" t="s">
        <v>77</v>
      </c>
      <c r="D99" s="88" t="s">
        <v>13</v>
      </c>
      <c r="E99" s="88" t="s">
        <v>6</v>
      </c>
      <c r="F99" s="88" t="s">
        <v>133</v>
      </c>
      <c r="G99" s="88" t="s">
        <v>11</v>
      </c>
      <c r="H99" s="123">
        <v>0</v>
      </c>
      <c r="I99" s="123">
        <v>0</v>
      </c>
      <c r="K99" s="57"/>
    </row>
    <row r="100" spans="1:11" ht="36.75" customHeight="1">
      <c r="A100" s="144"/>
      <c r="B100" s="94" t="s">
        <v>63</v>
      </c>
      <c r="C100" s="98" t="s">
        <v>77</v>
      </c>
      <c r="D100" s="98" t="s">
        <v>13</v>
      </c>
      <c r="E100" s="98" t="s">
        <v>18</v>
      </c>
      <c r="F100" s="98"/>
      <c r="G100" s="90"/>
      <c r="H100" s="96" t="e">
        <f>H101</f>
        <v>#REF!</v>
      </c>
      <c r="I100" s="96">
        <f>I101</f>
        <v>2448.569</v>
      </c>
      <c r="K100" s="57"/>
    </row>
    <row r="101" spans="1:11" ht="51" customHeight="1">
      <c r="A101" s="144"/>
      <c r="B101" s="124" t="s">
        <v>184</v>
      </c>
      <c r="C101" s="88" t="s">
        <v>77</v>
      </c>
      <c r="D101" s="88" t="s">
        <v>13</v>
      </c>
      <c r="E101" s="88" t="s">
        <v>18</v>
      </c>
      <c r="F101" s="88" t="s">
        <v>141</v>
      </c>
      <c r="G101" s="87"/>
      <c r="H101" s="123" t="e">
        <f>H102</f>
        <v>#REF!</v>
      </c>
      <c r="I101" s="123">
        <f>I102</f>
        <v>2448.569</v>
      </c>
      <c r="K101" s="57"/>
    </row>
    <row r="102" spans="1:11" ht="48" customHeight="1">
      <c r="A102" s="144"/>
      <c r="B102" s="93" t="s">
        <v>186</v>
      </c>
      <c r="C102" s="88" t="s">
        <v>77</v>
      </c>
      <c r="D102" s="88" t="s">
        <v>13</v>
      </c>
      <c r="E102" s="88" t="s">
        <v>18</v>
      </c>
      <c r="F102" s="88" t="s">
        <v>137</v>
      </c>
      <c r="G102" s="87"/>
      <c r="H102" s="123" t="e">
        <f>H108+#REF!+#REF!</f>
        <v>#REF!</v>
      </c>
      <c r="I102" s="123">
        <f>I108+I103+I113</f>
        <v>2448.569</v>
      </c>
      <c r="K102" s="57"/>
    </row>
    <row r="103" spans="1:11" ht="66" customHeight="1">
      <c r="A103" s="144"/>
      <c r="B103" s="93" t="s">
        <v>336</v>
      </c>
      <c r="C103" s="88" t="s">
        <v>77</v>
      </c>
      <c r="D103" s="88" t="s">
        <v>13</v>
      </c>
      <c r="E103" s="88" t="s">
        <v>18</v>
      </c>
      <c r="F103" s="88" t="s">
        <v>138</v>
      </c>
      <c r="G103" s="87"/>
      <c r="H103" s="123"/>
      <c r="I103" s="123">
        <f>I104+I105+I106+I107</f>
        <v>167.97</v>
      </c>
      <c r="K103" s="57"/>
    </row>
    <row r="104" spans="1:11" ht="48" customHeight="1">
      <c r="A104" s="144"/>
      <c r="B104" s="93" t="s">
        <v>84</v>
      </c>
      <c r="C104" s="88" t="s">
        <v>77</v>
      </c>
      <c r="D104" s="88" t="s">
        <v>13</v>
      </c>
      <c r="E104" s="88" t="s">
        <v>18</v>
      </c>
      <c r="F104" s="88" t="s">
        <v>138</v>
      </c>
      <c r="G104" s="88">
        <v>121</v>
      </c>
      <c r="H104" s="123"/>
      <c r="I104" s="123">
        <v>94</v>
      </c>
      <c r="K104" s="57"/>
    </row>
    <row r="105" spans="1:11" ht="64.5" customHeight="1">
      <c r="A105" s="144"/>
      <c r="B105" s="93" t="s">
        <v>153</v>
      </c>
      <c r="C105" s="88" t="s">
        <v>77</v>
      </c>
      <c r="D105" s="88" t="s">
        <v>13</v>
      </c>
      <c r="E105" s="88" t="s">
        <v>18</v>
      </c>
      <c r="F105" s="88" t="s">
        <v>138</v>
      </c>
      <c r="G105" s="88">
        <v>129</v>
      </c>
      <c r="H105" s="123"/>
      <c r="I105" s="123">
        <v>28.4</v>
      </c>
      <c r="K105" s="57"/>
    </row>
    <row r="106" spans="1:11" ht="48" customHeight="1">
      <c r="A106" s="144"/>
      <c r="B106" s="93" t="s">
        <v>84</v>
      </c>
      <c r="C106" s="88" t="s">
        <v>77</v>
      </c>
      <c r="D106" s="88" t="s">
        <v>13</v>
      </c>
      <c r="E106" s="88" t="s">
        <v>18</v>
      </c>
      <c r="F106" s="88" t="s">
        <v>226</v>
      </c>
      <c r="G106" s="88" t="s">
        <v>9</v>
      </c>
      <c r="H106" s="123"/>
      <c r="I106" s="123">
        <v>35</v>
      </c>
      <c r="K106" s="57"/>
    </row>
    <row r="107" spans="1:11" ht="64.5" customHeight="1">
      <c r="A107" s="144"/>
      <c r="B107" s="93" t="s">
        <v>153</v>
      </c>
      <c r="C107" s="88" t="s">
        <v>77</v>
      </c>
      <c r="D107" s="88" t="s">
        <v>13</v>
      </c>
      <c r="E107" s="88" t="s">
        <v>18</v>
      </c>
      <c r="F107" s="88" t="s">
        <v>226</v>
      </c>
      <c r="G107" s="88" t="s">
        <v>154</v>
      </c>
      <c r="H107" s="123"/>
      <c r="I107" s="123">
        <v>10.57</v>
      </c>
      <c r="K107" s="57"/>
    </row>
    <row r="108" spans="1:11" ht="60.75" customHeight="1">
      <c r="A108" s="144"/>
      <c r="B108" s="93" t="s">
        <v>198</v>
      </c>
      <c r="C108" s="88" t="s">
        <v>77</v>
      </c>
      <c r="D108" s="88" t="s">
        <v>13</v>
      </c>
      <c r="E108" s="88" t="s">
        <v>18</v>
      </c>
      <c r="F108" s="88" t="s">
        <v>139</v>
      </c>
      <c r="G108" s="88" t="s">
        <v>74</v>
      </c>
      <c r="H108" s="123" t="e">
        <f>H109+H111+#REF!</f>
        <v>#REF!</v>
      </c>
      <c r="I108" s="123">
        <f>I109+I110+I111+I112</f>
        <v>1872.399</v>
      </c>
      <c r="K108" s="57"/>
    </row>
    <row r="109" spans="1:11" ht="46.5">
      <c r="A109" s="144"/>
      <c r="B109" s="93" t="s">
        <v>84</v>
      </c>
      <c r="C109" s="88" t="s">
        <v>77</v>
      </c>
      <c r="D109" s="88" t="s">
        <v>13</v>
      </c>
      <c r="E109" s="88" t="s">
        <v>18</v>
      </c>
      <c r="F109" s="88" t="s">
        <v>139</v>
      </c>
      <c r="G109" s="172">
        <v>121</v>
      </c>
      <c r="H109" s="123">
        <v>747.29</v>
      </c>
      <c r="I109" s="123">
        <v>1003.5</v>
      </c>
      <c r="K109" s="57"/>
    </row>
    <row r="110" spans="1:11" ht="51" customHeight="1">
      <c r="A110" s="144"/>
      <c r="B110" s="93" t="s">
        <v>84</v>
      </c>
      <c r="C110" s="88" t="s">
        <v>77</v>
      </c>
      <c r="D110" s="88" t="s">
        <v>13</v>
      </c>
      <c r="E110" s="88" t="s">
        <v>18</v>
      </c>
      <c r="F110" s="88" t="s">
        <v>225</v>
      </c>
      <c r="G110" s="172">
        <v>121</v>
      </c>
      <c r="H110" s="123"/>
      <c r="I110" s="123">
        <v>434.6</v>
      </c>
      <c r="K110" s="57"/>
    </row>
    <row r="111" spans="1:11" ht="61.5" customHeight="1">
      <c r="A111" s="144"/>
      <c r="B111" s="93" t="s">
        <v>153</v>
      </c>
      <c r="C111" s="88" t="s">
        <v>77</v>
      </c>
      <c r="D111" s="88" t="s">
        <v>13</v>
      </c>
      <c r="E111" s="88" t="s">
        <v>18</v>
      </c>
      <c r="F111" s="88" t="s">
        <v>139</v>
      </c>
      <c r="G111" s="172">
        <v>129</v>
      </c>
      <c r="H111" s="123">
        <v>225.75</v>
      </c>
      <c r="I111" s="123">
        <v>303</v>
      </c>
      <c r="K111" s="57"/>
    </row>
    <row r="112" spans="1:11" ht="63" customHeight="1">
      <c r="A112" s="144"/>
      <c r="B112" s="93" t="s">
        <v>153</v>
      </c>
      <c r="C112" s="88" t="s">
        <v>77</v>
      </c>
      <c r="D112" s="88" t="s">
        <v>13</v>
      </c>
      <c r="E112" s="88" t="s">
        <v>18</v>
      </c>
      <c r="F112" s="88" t="s">
        <v>349</v>
      </c>
      <c r="G112" s="172">
        <v>119</v>
      </c>
      <c r="H112" s="123"/>
      <c r="I112" s="123">
        <v>131.299</v>
      </c>
      <c r="K112" s="57"/>
    </row>
    <row r="113" spans="1:11" ht="63" customHeight="1">
      <c r="A113" s="144"/>
      <c r="B113" s="93" t="s">
        <v>337</v>
      </c>
      <c r="C113" s="88" t="s">
        <v>77</v>
      </c>
      <c r="D113" s="88" t="s">
        <v>13</v>
      </c>
      <c r="E113" s="88" t="s">
        <v>15</v>
      </c>
      <c r="F113" s="88" t="s">
        <v>133</v>
      </c>
      <c r="G113" s="88" t="s">
        <v>74</v>
      </c>
      <c r="H113" s="123"/>
      <c r="I113" s="123">
        <f>I114+I115+I116+I117</f>
        <v>408.2</v>
      </c>
      <c r="K113" s="57"/>
    </row>
    <row r="114" spans="1:11" ht="49.5" customHeight="1">
      <c r="A114" s="144"/>
      <c r="B114" s="93" t="s">
        <v>84</v>
      </c>
      <c r="C114" s="88" t="s">
        <v>77</v>
      </c>
      <c r="D114" s="88" t="s">
        <v>13</v>
      </c>
      <c r="E114" s="88" t="s">
        <v>18</v>
      </c>
      <c r="F114" s="88" t="s">
        <v>133</v>
      </c>
      <c r="G114" s="88" t="s">
        <v>9</v>
      </c>
      <c r="H114" s="123"/>
      <c r="I114" s="123">
        <v>219</v>
      </c>
      <c r="K114" s="57"/>
    </row>
    <row r="115" spans="1:11" ht="63" customHeight="1">
      <c r="A115" s="144"/>
      <c r="B115" s="93" t="s">
        <v>153</v>
      </c>
      <c r="C115" s="88" t="s">
        <v>77</v>
      </c>
      <c r="D115" s="88" t="s">
        <v>13</v>
      </c>
      <c r="E115" s="88" t="s">
        <v>18</v>
      </c>
      <c r="F115" s="88" t="s">
        <v>133</v>
      </c>
      <c r="G115" s="88" t="s">
        <v>154</v>
      </c>
      <c r="H115" s="123"/>
      <c r="I115" s="123">
        <v>66.15</v>
      </c>
      <c r="K115" s="57"/>
    </row>
    <row r="116" spans="1:11" ht="48.75" customHeight="1">
      <c r="A116" s="144"/>
      <c r="B116" s="93" t="s">
        <v>84</v>
      </c>
      <c r="C116" s="88" t="s">
        <v>77</v>
      </c>
      <c r="D116" s="88" t="s">
        <v>13</v>
      </c>
      <c r="E116" s="88" t="s">
        <v>18</v>
      </c>
      <c r="F116" s="88" t="s">
        <v>225</v>
      </c>
      <c r="G116" s="88" t="s">
        <v>9</v>
      </c>
      <c r="H116" s="123"/>
      <c r="I116" s="123">
        <v>94.5</v>
      </c>
      <c r="K116" s="57"/>
    </row>
    <row r="117" spans="1:11" ht="63" customHeight="1">
      <c r="A117" s="144"/>
      <c r="B117" s="93" t="s">
        <v>153</v>
      </c>
      <c r="C117" s="88" t="s">
        <v>77</v>
      </c>
      <c r="D117" s="88" t="s">
        <v>13</v>
      </c>
      <c r="E117" s="88" t="s">
        <v>18</v>
      </c>
      <c r="F117" s="88" t="s">
        <v>225</v>
      </c>
      <c r="G117" s="88" t="s">
        <v>154</v>
      </c>
      <c r="H117" s="123"/>
      <c r="I117" s="123">
        <v>28.55</v>
      </c>
      <c r="K117" s="57"/>
    </row>
    <row r="118" spans="1:11" ht="23.25" customHeight="1">
      <c r="A118" s="144"/>
      <c r="B118" s="94" t="s">
        <v>32</v>
      </c>
      <c r="C118" s="94"/>
      <c r="D118" s="94"/>
      <c r="E118" s="94"/>
      <c r="F118" s="94"/>
      <c r="G118" s="96"/>
      <c r="H118" s="96" t="e">
        <f>H9+H15+#REF!+H27+H31+H59+H71+H76+H83+H93+H100</f>
        <v>#REF!</v>
      </c>
      <c r="I118" s="96">
        <f>I9+I15+I27+I31+I59+I71+I76+I83+I100+I54</f>
        <v>5393.379000000001</v>
      </c>
      <c r="K118" s="57"/>
    </row>
    <row r="119" spans="9:11" ht="31.5" customHeight="1">
      <c r="I119" s="57"/>
      <c r="K119" s="57"/>
    </row>
    <row r="120" spans="9:11" ht="13.5" customHeight="1" hidden="1">
      <c r="I120" s="57"/>
      <c r="J120" s="78"/>
      <c r="K120" s="57"/>
    </row>
    <row r="121" spans="10:11" ht="55.5" customHeight="1">
      <c r="J121" s="78"/>
      <c r="K121" s="57"/>
    </row>
    <row r="122" ht="45.75" customHeight="1">
      <c r="K122" s="57"/>
    </row>
    <row r="123" spans="10:11" ht="45.75" customHeight="1">
      <c r="J123" s="78"/>
      <c r="K123" s="57"/>
    </row>
    <row r="124" ht="42" customHeight="1">
      <c r="K124" s="57"/>
    </row>
    <row r="125" ht="69.75" customHeight="1">
      <c r="K125" s="57"/>
    </row>
    <row r="126" ht="34.5" customHeight="1">
      <c r="K126" s="57"/>
    </row>
    <row r="127" ht="59.25" customHeight="1">
      <c r="K127" s="57"/>
    </row>
    <row r="128" ht="59.25" customHeight="1"/>
    <row r="129" ht="40.5" customHeight="1"/>
    <row r="130" ht="33.75" customHeight="1"/>
    <row r="131" ht="12.75" customHeight="1"/>
    <row r="132" ht="12.75">
      <c r="L132" s="78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view="pageBreakPreview" zoomScale="80" zoomScaleNormal="95" zoomScaleSheetLayoutView="80" workbookViewId="0" topLeftCell="A109">
      <selection activeCell="J87" sqref="J87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1.875" style="57" customWidth="1"/>
    <col min="8" max="8" width="19.625" style="57" hidden="1" customWidth="1"/>
    <col min="9" max="9" width="20.50390625" style="78" customWidth="1"/>
    <col min="10" max="10" width="15.50390625" style="57" customWidth="1"/>
    <col min="11" max="11" width="25.50390625" style="78" customWidth="1"/>
    <col min="12" max="12" width="16.375" style="57" customWidth="1"/>
    <col min="13" max="16384" width="9.125" style="57" customWidth="1"/>
  </cols>
  <sheetData>
    <row r="1" spans="2:11" ht="18" customHeight="1">
      <c r="B1" s="104"/>
      <c r="C1" s="104"/>
      <c r="D1" s="104"/>
      <c r="E1" s="104"/>
      <c r="F1" s="104"/>
      <c r="G1" s="288"/>
      <c r="H1" s="289"/>
      <c r="I1" s="245"/>
      <c r="K1" s="57"/>
    </row>
    <row r="2" spans="2:11" ht="73.5" customHeight="1">
      <c r="B2" s="104"/>
      <c r="C2" s="104"/>
      <c r="D2" s="104"/>
      <c r="E2" s="104"/>
      <c r="F2" s="104"/>
      <c r="G2" s="288" t="s">
        <v>342</v>
      </c>
      <c r="H2" s="288"/>
      <c r="I2" s="288"/>
      <c r="J2" s="288"/>
      <c r="K2" s="57"/>
    </row>
    <row r="3" spans="2:9" s="75" customFormat="1" ht="47.25" customHeight="1">
      <c r="B3" s="290" t="s">
        <v>341</v>
      </c>
      <c r="C3" s="291"/>
      <c r="D3" s="291"/>
      <c r="E3" s="291"/>
      <c r="F3" s="291"/>
      <c r="G3" s="291"/>
      <c r="H3" s="291"/>
      <c r="I3" s="245"/>
    </row>
    <row r="4" spans="2:10" s="75" customFormat="1" ht="14.25" customHeight="1">
      <c r="B4" s="102"/>
      <c r="C4" s="102"/>
      <c r="D4" s="102"/>
      <c r="E4" s="102"/>
      <c r="F4" s="102"/>
      <c r="G4" s="102"/>
      <c r="H4" s="102" t="s">
        <v>146</v>
      </c>
      <c r="J4" s="215" t="s">
        <v>43</v>
      </c>
    </row>
    <row r="5" spans="1:10" s="75" customFormat="1" ht="27.75" customHeight="1">
      <c r="A5" s="142"/>
      <c r="B5" s="25" t="s">
        <v>44</v>
      </c>
      <c r="C5" s="80" t="s">
        <v>147</v>
      </c>
      <c r="D5" s="80" t="s">
        <v>148</v>
      </c>
      <c r="E5" s="80" t="s">
        <v>149</v>
      </c>
      <c r="F5" s="80" t="s">
        <v>150</v>
      </c>
      <c r="G5" s="80" t="s">
        <v>151</v>
      </c>
      <c r="H5" s="24" t="s">
        <v>182</v>
      </c>
      <c r="I5" s="24" t="s">
        <v>238</v>
      </c>
      <c r="J5" s="216" t="s">
        <v>340</v>
      </c>
    </row>
    <row r="6" spans="1:10" s="76" customFormat="1" ht="18.75" customHeight="1">
      <c r="A6" s="143"/>
      <c r="B6" s="214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55">
        <v>7</v>
      </c>
      <c r="I6" s="214">
        <v>7</v>
      </c>
      <c r="J6" s="217">
        <v>8</v>
      </c>
    </row>
    <row r="7" spans="1:10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0" t="e">
        <f>H9+H15+H27+#REF!</f>
        <v>#REF!</v>
      </c>
      <c r="I7" s="197">
        <f>I9+I15+I27</f>
        <v>1916</v>
      </c>
      <c r="J7" s="197">
        <f>J9+J15+J27</f>
        <v>1916</v>
      </c>
    </row>
    <row r="8" spans="1:11" ht="14.25" customHeight="1" hidden="1">
      <c r="A8" s="144"/>
      <c r="B8" s="145" t="s">
        <v>158</v>
      </c>
      <c r="C8" s="92" t="s">
        <v>6</v>
      </c>
      <c r="D8" s="92"/>
      <c r="E8" s="92"/>
      <c r="F8" s="92" t="s">
        <v>74</v>
      </c>
      <c r="G8" s="85">
        <f>G9+G15+G27</f>
        <v>0</v>
      </c>
      <c r="H8" s="85" t="e">
        <f>H9+H15+H27</f>
        <v>#REF!</v>
      </c>
      <c r="I8" s="85">
        <f>I9+I15+I27</f>
        <v>1916</v>
      </c>
      <c r="J8" s="139"/>
      <c r="K8" s="57"/>
    </row>
    <row r="9" spans="1:11" ht="36" customHeight="1">
      <c r="A9" s="144"/>
      <c r="B9" s="137" t="s">
        <v>156</v>
      </c>
      <c r="C9" s="98" t="s">
        <v>77</v>
      </c>
      <c r="D9" s="98" t="s">
        <v>6</v>
      </c>
      <c r="E9" s="98" t="s">
        <v>15</v>
      </c>
      <c r="F9" s="98"/>
      <c r="G9" s="90"/>
      <c r="H9" s="96">
        <f aca="true" t="shared" si="0" ref="H9:J11">H10</f>
        <v>0</v>
      </c>
      <c r="I9" s="96">
        <f t="shared" si="0"/>
        <v>490</v>
      </c>
      <c r="J9" s="96">
        <f t="shared" si="0"/>
        <v>490</v>
      </c>
      <c r="K9" s="57"/>
    </row>
    <row r="10" spans="1:11" ht="18" customHeight="1">
      <c r="A10" s="144"/>
      <c r="B10" s="124" t="s">
        <v>157</v>
      </c>
      <c r="C10" s="88" t="s">
        <v>77</v>
      </c>
      <c r="D10" s="88" t="s">
        <v>6</v>
      </c>
      <c r="E10" s="88" t="s">
        <v>15</v>
      </c>
      <c r="F10" s="88" t="s">
        <v>140</v>
      </c>
      <c r="G10" s="87"/>
      <c r="H10" s="123">
        <f t="shared" si="0"/>
        <v>0</v>
      </c>
      <c r="I10" s="123">
        <f t="shared" si="0"/>
        <v>490</v>
      </c>
      <c r="J10" s="139">
        <v>490</v>
      </c>
      <c r="K10" s="57"/>
    </row>
    <row r="11" spans="1:10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159</v>
      </c>
      <c r="G11" s="87"/>
      <c r="H11" s="123">
        <f t="shared" si="0"/>
        <v>0</v>
      </c>
      <c r="I11" s="123">
        <f t="shared" si="0"/>
        <v>490</v>
      </c>
      <c r="J11" s="139">
        <v>490</v>
      </c>
    </row>
    <row r="12" spans="1:11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128</v>
      </c>
      <c r="G12" s="88" t="s">
        <v>74</v>
      </c>
      <c r="H12" s="123">
        <f>H13+H14</f>
        <v>0</v>
      </c>
      <c r="I12" s="123">
        <f>I13+I14</f>
        <v>490</v>
      </c>
      <c r="J12" s="139">
        <v>490</v>
      </c>
      <c r="K12" s="57"/>
    </row>
    <row r="13" spans="1:10" s="77" customFormat="1" ht="45.7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128</v>
      </c>
      <c r="G13" s="88" t="s">
        <v>9</v>
      </c>
      <c r="H13" s="123">
        <v>0</v>
      </c>
      <c r="I13" s="123">
        <v>376</v>
      </c>
      <c r="J13" s="139">
        <v>376</v>
      </c>
    </row>
    <row r="14" spans="1:11" ht="60" customHeight="1">
      <c r="A14" s="144"/>
      <c r="B14" s="93" t="s">
        <v>153</v>
      </c>
      <c r="C14" s="88" t="s">
        <v>77</v>
      </c>
      <c r="D14" s="88" t="s">
        <v>6</v>
      </c>
      <c r="E14" s="88" t="s">
        <v>15</v>
      </c>
      <c r="F14" s="88" t="s">
        <v>128</v>
      </c>
      <c r="G14" s="88" t="s">
        <v>154</v>
      </c>
      <c r="H14" s="123">
        <v>0</v>
      </c>
      <c r="I14" s="123">
        <v>114</v>
      </c>
      <c r="J14" s="139">
        <v>114</v>
      </c>
      <c r="K14" s="57"/>
    </row>
    <row r="15" spans="1:11" ht="64.5" customHeight="1">
      <c r="A15" s="144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 t="e">
        <f aca="true" t="shared" si="1" ref="H15:J16">H16</f>
        <v>#REF!</v>
      </c>
      <c r="I15" s="96">
        <f t="shared" si="1"/>
        <v>1425</v>
      </c>
      <c r="J15" s="96">
        <f t="shared" si="1"/>
        <v>1425</v>
      </c>
      <c r="K15" s="57"/>
    </row>
    <row r="16" spans="1:10" s="77" customFormat="1" ht="48" customHeight="1">
      <c r="A16" s="146"/>
      <c r="B16" s="93" t="s">
        <v>184</v>
      </c>
      <c r="C16" s="88" t="s">
        <v>77</v>
      </c>
      <c r="D16" s="88" t="s">
        <v>6</v>
      </c>
      <c r="E16" s="88" t="s">
        <v>7</v>
      </c>
      <c r="F16" s="88" t="s">
        <v>141</v>
      </c>
      <c r="G16" s="87"/>
      <c r="H16" s="123" t="e">
        <f t="shared" si="1"/>
        <v>#REF!</v>
      </c>
      <c r="I16" s="123">
        <f t="shared" si="1"/>
        <v>1425</v>
      </c>
      <c r="J16" s="123">
        <f t="shared" si="1"/>
        <v>1425</v>
      </c>
    </row>
    <row r="17" spans="1:11" ht="35.25" customHeight="1">
      <c r="A17" s="144"/>
      <c r="B17" s="93" t="s">
        <v>185</v>
      </c>
      <c r="C17" s="88" t="s">
        <v>77</v>
      </c>
      <c r="D17" s="88" t="s">
        <v>6</v>
      </c>
      <c r="E17" s="88" t="s">
        <v>7</v>
      </c>
      <c r="F17" s="88" t="s">
        <v>132</v>
      </c>
      <c r="G17" s="88" t="s">
        <v>74</v>
      </c>
      <c r="H17" s="123" t="e">
        <f>H18+H20+#REF!+H23+H24+H25+H26</f>
        <v>#REF!</v>
      </c>
      <c r="I17" s="123">
        <f>I18+I19+I20+I22+I23</f>
        <v>1425</v>
      </c>
      <c r="J17" s="123">
        <f>J18+J19+J20+J22+J23</f>
        <v>1425</v>
      </c>
      <c r="K17" s="57"/>
    </row>
    <row r="18" spans="1:11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131</v>
      </c>
      <c r="G18" s="88" t="s">
        <v>9</v>
      </c>
      <c r="H18" s="123">
        <v>39.64</v>
      </c>
      <c r="I18" s="123">
        <v>1040</v>
      </c>
      <c r="J18" s="139">
        <v>1040</v>
      </c>
      <c r="K18" s="57"/>
    </row>
    <row r="19" spans="1:11" ht="45" customHeight="1" hidden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227</v>
      </c>
      <c r="G19" s="88" t="s">
        <v>9</v>
      </c>
      <c r="H19" s="123"/>
      <c r="I19" s="123"/>
      <c r="J19" s="139"/>
      <c r="K19" s="57"/>
    </row>
    <row r="20" spans="1:11" ht="63" customHeight="1">
      <c r="A20" s="144"/>
      <c r="B20" s="83" t="s">
        <v>153</v>
      </c>
      <c r="C20" s="88" t="s">
        <v>77</v>
      </c>
      <c r="D20" s="88" t="s">
        <v>6</v>
      </c>
      <c r="E20" s="88" t="s">
        <v>7</v>
      </c>
      <c r="F20" s="88" t="s">
        <v>131</v>
      </c>
      <c r="G20" s="88" t="s">
        <v>154</v>
      </c>
      <c r="H20" s="123">
        <v>11.96</v>
      </c>
      <c r="I20" s="123">
        <v>315</v>
      </c>
      <c r="J20" s="139">
        <v>315</v>
      </c>
      <c r="K20" s="57"/>
    </row>
    <row r="21" spans="1:10" s="77" customFormat="1" ht="57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130</v>
      </c>
      <c r="G21" s="88" t="s">
        <v>86</v>
      </c>
      <c r="H21" s="96"/>
      <c r="I21" s="123">
        <f>7!H12</f>
        <v>21</v>
      </c>
      <c r="J21" s="139"/>
    </row>
    <row r="22" spans="1:10" s="77" customFormat="1" ht="66" customHeight="1" hidden="1">
      <c r="A22" s="146"/>
      <c r="B22" s="124" t="s">
        <v>153</v>
      </c>
      <c r="C22" s="88" t="s">
        <v>77</v>
      </c>
      <c r="D22" s="88" t="s">
        <v>6</v>
      </c>
      <c r="E22" s="88" t="s">
        <v>7</v>
      </c>
      <c r="F22" s="88" t="s">
        <v>227</v>
      </c>
      <c r="G22" s="88" t="s">
        <v>154</v>
      </c>
      <c r="H22" s="96"/>
      <c r="I22" s="123"/>
      <c r="J22" s="139"/>
    </row>
    <row r="23" spans="1:10" s="77" customFormat="1" ht="34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130</v>
      </c>
      <c r="G23" s="88" t="s">
        <v>11</v>
      </c>
      <c r="H23" s="123">
        <v>-73.57</v>
      </c>
      <c r="I23" s="123">
        <v>70</v>
      </c>
      <c r="J23" s="139">
        <v>70</v>
      </c>
    </row>
    <row r="24" spans="1:11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130</v>
      </c>
      <c r="G24" s="88" t="s">
        <v>12</v>
      </c>
      <c r="H24" s="123">
        <v>-4</v>
      </c>
      <c r="I24" s="123">
        <v>0</v>
      </c>
      <c r="J24" s="139"/>
      <c r="K24" s="57"/>
    </row>
    <row r="25" spans="1:11" ht="27.75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130</v>
      </c>
      <c r="G25" s="88" t="s">
        <v>81</v>
      </c>
      <c r="H25" s="123">
        <v>-7.5</v>
      </c>
      <c r="I25" s="123">
        <v>0</v>
      </c>
      <c r="J25" s="139"/>
      <c r="K25" s="57"/>
    </row>
    <row r="26" spans="1:11" ht="26.25" customHeight="1" hidden="1">
      <c r="A26" s="144"/>
      <c r="B26" s="93" t="s">
        <v>174</v>
      </c>
      <c r="C26" s="88" t="s">
        <v>77</v>
      </c>
      <c r="D26" s="88" t="s">
        <v>6</v>
      </c>
      <c r="E26" s="88" t="s">
        <v>7</v>
      </c>
      <c r="F26" s="88" t="s">
        <v>130</v>
      </c>
      <c r="G26" s="88" t="s">
        <v>175</v>
      </c>
      <c r="H26" s="123">
        <v>-5</v>
      </c>
      <c r="I26" s="123">
        <v>0</v>
      </c>
      <c r="J26" s="139"/>
      <c r="K26" s="57"/>
    </row>
    <row r="27" spans="1:11" ht="18" customHeight="1">
      <c r="A27" s="144"/>
      <c r="B27" s="94" t="s">
        <v>39</v>
      </c>
      <c r="C27" s="98" t="s">
        <v>77</v>
      </c>
      <c r="D27" s="98" t="s">
        <v>6</v>
      </c>
      <c r="E27" s="98" t="s">
        <v>13</v>
      </c>
      <c r="F27" s="88"/>
      <c r="G27" s="90"/>
      <c r="H27" s="96">
        <f aca="true" t="shared" si="2" ref="H27:J29">H28</f>
        <v>-9</v>
      </c>
      <c r="I27" s="96">
        <f t="shared" si="2"/>
        <v>1</v>
      </c>
      <c r="J27" s="96">
        <f t="shared" si="2"/>
        <v>1</v>
      </c>
      <c r="K27" s="57"/>
    </row>
    <row r="28" spans="1:11" ht="31.5" customHeight="1">
      <c r="A28" s="144"/>
      <c r="B28" s="93" t="s">
        <v>83</v>
      </c>
      <c r="C28" s="88" t="s">
        <v>77</v>
      </c>
      <c r="D28" s="88" t="s">
        <v>6</v>
      </c>
      <c r="E28" s="88" t="s">
        <v>13</v>
      </c>
      <c r="F28" s="88" t="s">
        <v>140</v>
      </c>
      <c r="G28" s="87"/>
      <c r="H28" s="123">
        <f t="shared" si="2"/>
        <v>-9</v>
      </c>
      <c r="I28" s="123">
        <f t="shared" si="2"/>
        <v>1</v>
      </c>
      <c r="J28" s="139">
        <v>1</v>
      </c>
      <c r="K28" s="57"/>
    </row>
    <row r="29" spans="1:11" ht="18" customHeight="1">
      <c r="A29" s="144"/>
      <c r="B29" s="124" t="s">
        <v>82</v>
      </c>
      <c r="C29" s="88" t="s">
        <v>77</v>
      </c>
      <c r="D29" s="88" t="s">
        <v>6</v>
      </c>
      <c r="E29" s="88" t="s">
        <v>13</v>
      </c>
      <c r="F29" s="88" t="s">
        <v>129</v>
      </c>
      <c r="G29" s="88" t="s">
        <v>74</v>
      </c>
      <c r="H29" s="123">
        <f t="shared" si="2"/>
        <v>-9</v>
      </c>
      <c r="I29" s="123">
        <f t="shared" si="2"/>
        <v>1</v>
      </c>
      <c r="J29" s="139">
        <v>1</v>
      </c>
      <c r="K29" s="57"/>
    </row>
    <row r="30" spans="1:11" ht="23.25" customHeight="1">
      <c r="A30" s="144"/>
      <c r="B30" s="93" t="s">
        <v>91</v>
      </c>
      <c r="C30" s="88" t="s">
        <v>77</v>
      </c>
      <c r="D30" s="88" t="s">
        <v>6</v>
      </c>
      <c r="E30" s="88" t="s">
        <v>13</v>
      </c>
      <c r="F30" s="88" t="s">
        <v>129</v>
      </c>
      <c r="G30" s="88" t="s">
        <v>14</v>
      </c>
      <c r="H30" s="123">
        <v>-9</v>
      </c>
      <c r="I30" s="123">
        <v>1</v>
      </c>
      <c r="J30" s="139">
        <v>1</v>
      </c>
      <c r="K30" s="57"/>
    </row>
    <row r="31" spans="1:11" ht="27" customHeight="1">
      <c r="A31" s="144"/>
      <c r="B31" s="147" t="s">
        <v>145</v>
      </c>
      <c r="C31" s="98" t="s">
        <v>15</v>
      </c>
      <c r="D31" s="98"/>
      <c r="E31" s="88"/>
      <c r="F31" s="88"/>
      <c r="G31" s="90"/>
      <c r="H31" s="96">
        <f>H47</f>
        <v>51.5</v>
      </c>
      <c r="I31" s="96">
        <f>I47</f>
        <v>140.1</v>
      </c>
      <c r="J31" s="96">
        <f>J47</f>
        <v>145.2</v>
      </c>
      <c r="K31" s="57"/>
    </row>
    <row r="32" spans="1:11" ht="39.75" customHeight="1" hidden="1">
      <c r="A32" s="144"/>
      <c r="B32" s="94" t="s">
        <v>136</v>
      </c>
      <c r="C32" s="98" t="s">
        <v>15</v>
      </c>
      <c r="D32" s="98" t="s">
        <v>16</v>
      </c>
      <c r="E32" s="88"/>
      <c r="F32" s="88"/>
      <c r="G32" s="90">
        <f>G33</f>
        <v>59.00000000000001</v>
      </c>
      <c r="H32" s="96">
        <v>59</v>
      </c>
      <c r="I32" s="96">
        <v>59</v>
      </c>
      <c r="J32" s="139"/>
      <c r="K32" s="57"/>
    </row>
    <row r="33" spans="1:11" ht="51" customHeight="1" hidden="1">
      <c r="A33" s="144"/>
      <c r="B33" s="93" t="s">
        <v>188</v>
      </c>
      <c r="C33" s="88" t="s">
        <v>15</v>
      </c>
      <c r="D33" s="88" t="s">
        <v>16</v>
      </c>
      <c r="E33" s="88" t="s">
        <v>141</v>
      </c>
      <c r="F33" s="88"/>
      <c r="G33" s="87">
        <f>G34</f>
        <v>59.00000000000001</v>
      </c>
      <c r="H33" s="123">
        <v>59</v>
      </c>
      <c r="I33" s="123">
        <v>59</v>
      </c>
      <c r="J33" s="139"/>
      <c r="K33" s="57"/>
    </row>
    <row r="34" spans="1:11" ht="13.5" customHeight="1" hidden="1">
      <c r="A34" s="144"/>
      <c r="B34" s="93" t="s">
        <v>190</v>
      </c>
      <c r="C34" s="88" t="s">
        <v>15</v>
      </c>
      <c r="D34" s="88" t="s">
        <v>16</v>
      </c>
      <c r="E34" s="88" t="s">
        <v>160</v>
      </c>
      <c r="F34" s="88"/>
      <c r="G34" s="87">
        <f>G35</f>
        <v>59.00000000000001</v>
      </c>
      <c r="H34" s="123">
        <v>59</v>
      </c>
      <c r="I34" s="123">
        <v>59</v>
      </c>
      <c r="J34" s="139"/>
      <c r="K34" s="57"/>
    </row>
    <row r="35" spans="1:11" ht="39.75" customHeight="1" hidden="1">
      <c r="A35" s="144"/>
      <c r="B35" s="93" t="s">
        <v>191</v>
      </c>
      <c r="C35" s="88" t="s">
        <v>15</v>
      </c>
      <c r="D35" s="88" t="s">
        <v>16</v>
      </c>
      <c r="E35" s="88" t="s">
        <v>135</v>
      </c>
      <c r="F35" s="88" t="s">
        <v>74</v>
      </c>
      <c r="G35" s="87">
        <f>G36+G37+G38</f>
        <v>59.00000000000001</v>
      </c>
      <c r="H35" s="123">
        <v>59</v>
      </c>
      <c r="I35" s="123">
        <v>59</v>
      </c>
      <c r="J35" s="139"/>
      <c r="K35" s="57"/>
    </row>
    <row r="36" spans="1:11" ht="42" customHeight="1" hidden="1">
      <c r="A36" s="144"/>
      <c r="B36" s="93" t="s">
        <v>84</v>
      </c>
      <c r="C36" s="88" t="s">
        <v>15</v>
      </c>
      <c r="D36" s="88" t="s">
        <v>16</v>
      </c>
      <c r="E36" s="88" t="s">
        <v>135</v>
      </c>
      <c r="F36" s="88" t="s">
        <v>9</v>
      </c>
      <c r="G36" s="87">
        <v>44.45</v>
      </c>
      <c r="H36" s="123">
        <v>44.45</v>
      </c>
      <c r="I36" s="123">
        <v>44.45</v>
      </c>
      <c r="J36" s="139"/>
      <c r="K36" s="57"/>
    </row>
    <row r="37" spans="1:11" ht="50.25" customHeight="1" hidden="1">
      <c r="A37" s="144"/>
      <c r="B37" s="124" t="s">
        <v>153</v>
      </c>
      <c r="C37" s="88" t="s">
        <v>15</v>
      </c>
      <c r="D37" s="88" t="s">
        <v>16</v>
      </c>
      <c r="E37" s="88" t="s">
        <v>135</v>
      </c>
      <c r="F37" s="88" t="s">
        <v>154</v>
      </c>
      <c r="G37" s="87">
        <v>13.45</v>
      </c>
      <c r="H37" s="123">
        <v>13.45</v>
      </c>
      <c r="I37" s="123">
        <v>13.45</v>
      </c>
      <c r="J37" s="139"/>
      <c r="K37" s="57"/>
    </row>
    <row r="38" spans="1:11" ht="24.75" customHeight="1" hidden="1">
      <c r="A38" s="144"/>
      <c r="B38" s="93" t="s">
        <v>88</v>
      </c>
      <c r="C38" s="88" t="s">
        <v>15</v>
      </c>
      <c r="D38" s="88" t="s">
        <v>16</v>
      </c>
      <c r="E38" s="88" t="s">
        <v>135</v>
      </c>
      <c r="F38" s="88" t="s">
        <v>11</v>
      </c>
      <c r="G38" s="87">
        <v>1.1</v>
      </c>
      <c r="H38" s="123">
        <v>1.1</v>
      </c>
      <c r="I38" s="123">
        <v>1.1</v>
      </c>
      <c r="J38" s="139"/>
      <c r="K38" s="57"/>
    </row>
    <row r="39" spans="1:11" ht="37.5" customHeight="1" hidden="1">
      <c r="A39" s="144"/>
      <c r="B39" s="94" t="s">
        <v>142</v>
      </c>
      <c r="C39" s="98" t="s">
        <v>7</v>
      </c>
      <c r="D39" s="88"/>
      <c r="E39" s="88"/>
      <c r="F39" s="88"/>
      <c r="G39" s="90">
        <f aca="true" t="shared" si="3" ref="G39:I41">G40</f>
        <v>172.20000000000002</v>
      </c>
      <c r="H39" s="96">
        <f t="shared" si="3"/>
        <v>172.20000000000002</v>
      </c>
      <c r="I39" s="96">
        <f t="shared" si="3"/>
        <v>172.20000000000002</v>
      </c>
      <c r="J39" s="139"/>
      <c r="K39" s="57"/>
    </row>
    <row r="40" spans="1:10" s="77" customFormat="1" ht="12.75" customHeight="1" hidden="1">
      <c r="A40" s="146"/>
      <c r="B40" s="124" t="s">
        <v>188</v>
      </c>
      <c r="C40" s="88" t="s">
        <v>7</v>
      </c>
      <c r="D40" s="88" t="s">
        <v>127</v>
      </c>
      <c r="E40" s="88" t="s">
        <v>141</v>
      </c>
      <c r="F40" s="88"/>
      <c r="G40" s="87">
        <f t="shared" si="3"/>
        <v>172.20000000000002</v>
      </c>
      <c r="H40" s="123">
        <f t="shared" si="3"/>
        <v>172.20000000000002</v>
      </c>
      <c r="I40" s="123">
        <f t="shared" si="3"/>
        <v>172.20000000000002</v>
      </c>
      <c r="J40" s="139"/>
    </row>
    <row r="41" spans="1:11" ht="25.5" customHeight="1" hidden="1">
      <c r="A41" s="144"/>
      <c r="B41" s="93" t="s">
        <v>190</v>
      </c>
      <c r="C41" s="88" t="s">
        <v>7</v>
      </c>
      <c r="D41" s="88" t="s">
        <v>127</v>
      </c>
      <c r="E41" s="88" t="s">
        <v>144</v>
      </c>
      <c r="F41" s="88"/>
      <c r="G41" s="87">
        <f t="shared" si="3"/>
        <v>172.20000000000002</v>
      </c>
      <c r="H41" s="123">
        <f t="shared" si="3"/>
        <v>172.20000000000002</v>
      </c>
      <c r="I41" s="123">
        <f t="shared" si="3"/>
        <v>172.20000000000002</v>
      </c>
      <c r="J41" s="139"/>
      <c r="K41" s="57"/>
    </row>
    <row r="42" spans="1:11" ht="38.25" customHeight="1" hidden="1">
      <c r="A42" s="144"/>
      <c r="B42" s="93" t="s">
        <v>161</v>
      </c>
      <c r="C42" s="88" t="s">
        <v>7</v>
      </c>
      <c r="D42" s="88" t="s">
        <v>127</v>
      </c>
      <c r="E42" s="88" t="s">
        <v>155</v>
      </c>
      <c r="F42" s="88" t="s">
        <v>74</v>
      </c>
      <c r="G42" s="87">
        <f>G43+G44</f>
        <v>172.20000000000002</v>
      </c>
      <c r="H42" s="123">
        <f>H43+H44</f>
        <v>172.20000000000002</v>
      </c>
      <c r="I42" s="123">
        <f>I43+I44</f>
        <v>172.20000000000002</v>
      </c>
      <c r="J42" s="139"/>
      <c r="K42" s="57"/>
    </row>
    <row r="43" spans="1:11" ht="26.25" customHeight="1" hidden="1">
      <c r="A43" s="144"/>
      <c r="B43" s="148" t="s">
        <v>84</v>
      </c>
      <c r="C43" s="88" t="s">
        <v>7</v>
      </c>
      <c r="D43" s="88" t="s">
        <v>127</v>
      </c>
      <c r="E43" s="88" t="s">
        <v>155</v>
      </c>
      <c r="F43" s="88" t="s">
        <v>9</v>
      </c>
      <c r="G43" s="87">
        <v>132.3</v>
      </c>
      <c r="H43" s="123">
        <v>132.3</v>
      </c>
      <c r="I43" s="123">
        <v>132.3</v>
      </c>
      <c r="J43" s="139"/>
      <c r="K43" s="57"/>
    </row>
    <row r="44" spans="1:11" ht="39" customHeight="1" hidden="1">
      <c r="A44" s="144"/>
      <c r="B44" s="93" t="s">
        <v>153</v>
      </c>
      <c r="C44" s="88" t="s">
        <v>7</v>
      </c>
      <c r="D44" s="88" t="s">
        <v>127</v>
      </c>
      <c r="E44" s="88" t="s">
        <v>155</v>
      </c>
      <c r="F44" s="88" t="s">
        <v>154</v>
      </c>
      <c r="G44" s="87">
        <v>39.9</v>
      </c>
      <c r="H44" s="123">
        <v>39.9</v>
      </c>
      <c r="I44" s="123">
        <v>39.9</v>
      </c>
      <c r="J44" s="139"/>
      <c r="K44" s="57"/>
    </row>
    <row r="45" spans="1:11" ht="26.25" customHeight="1" hidden="1">
      <c r="A45" s="144"/>
      <c r="B45" s="94" t="s">
        <v>35</v>
      </c>
      <c r="C45" s="98" t="s">
        <v>17</v>
      </c>
      <c r="D45" s="88"/>
      <c r="E45" s="88"/>
      <c r="F45" s="88"/>
      <c r="G45" s="90">
        <f>G77</f>
        <v>0</v>
      </c>
      <c r="H45" s="96">
        <f>H77</f>
        <v>-10</v>
      </c>
      <c r="I45" s="96">
        <f>I77</f>
        <v>5</v>
      </c>
      <c r="J45" s="139"/>
      <c r="K45" s="57"/>
    </row>
    <row r="46" spans="1:11" ht="24.75" customHeight="1" hidden="1">
      <c r="A46" s="144"/>
      <c r="B46" s="147" t="s">
        <v>145</v>
      </c>
      <c r="C46" s="98" t="s">
        <v>77</v>
      </c>
      <c r="D46" s="98" t="s">
        <v>15</v>
      </c>
      <c r="E46" s="88"/>
      <c r="F46" s="88"/>
      <c r="G46" s="90"/>
      <c r="H46" s="96">
        <v>59</v>
      </c>
      <c r="I46" s="96">
        <v>59</v>
      </c>
      <c r="J46" s="139"/>
      <c r="K46" s="57"/>
    </row>
    <row r="47" spans="1:11" ht="24.75" customHeight="1">
      <c r="A47" s="144"/>
      <c r="B47" s="94" t="s">
        <v>136</v>
      </c>
      <c r="C47" s="98" t="s">
        <v>77</v>
      </c>
      <c r="D47" s="98" t="s">
        <v>15</v>
      </c>
      <c r="E47" s="98" t="s">
        <v>16</v>
      </c>
      <c r="F47" s="88"/>
      <c r="G47" s="90"/>
      <c r="H47" s="96">
        <f aca="true" t="shared" si="4" ref="H47:J49">H48</f>
        <v>51.5</v>
      </c>
      <c r="I47" s="96">
        <f t="shared" si="4"/>
        <v>140.1</v>
      </c>
      <c r="J47" s="96">
        <f t="shared" si="4"/>
        <v>145.2</v>
      </c>
      <c r="K47" s="57"/>
    </row>
    <row r="48" spans="1:11" ht="36" customHeight="1">
      <c r="A48" s="144"/>
      <c r="B48" s="93" t="s">
        <v>188</v>
      </c>
      <c r="C48" s="88" t="s">
        <v>77</v>
      </c>
      <c r="D48" s="88" t="s">
        <v>15</v>
      </c>
      <c r="E48" s="88" t="s">
        <v>16</v>
      </c>
      <c r="F48" s="88" t="s">
        <v>141</v>
      </c>
      <c r="G48" s="87"/>
      <c r="H48" s="123">
        <f t="shared" si="4"/>
        <v>51.5</v>
      </c>
      <c r="I48" s="123">
        <f t="shared" si="4"/>
        <v>140.1</v>
      </c>
      <c r="J48" s="123">
        <f t="shared" si="4"/>
        <v>145.2</v>
      </c>
      <c r="K48" s="57"/>
    </row>
    <row r="49" spans="1:11" ht="49.5" customHeight="1">
      <c r="A49" s="144"/>
      <c r="B49" s="93" t="s">
        <v>190</v>
      </c>
      <c r="C49" s="88" t="s">
        <v>77</v>
      </c>
      <c r="D49" s="88" t="s">
        <v>15</v>
      </c>
      <c r="E49" s="88" t="s">
        <v>16</v>
      </c>
      <c r="F49" s="88" t="s">
        <v>160</v>
      </c>
      <c r="G49" s="87"/>
      <c r="H49" s="123">
        <f t="shared" si="4"/>
        <v>51.5</v>
      </c>
      <c r="I49" s="123">
        <f t="shared" si="4"/>
        <v>140.1</v>
      </c>
      <c r="J49" s="123">
        <f t="shared" si="4"/>
        <v>145.2</v>
      </c>
      <c r="K49" s="57"/>
    </row>
    <row r="50" spans="1:11" ht="77.25" customHeight="1">
      <c r="A50" s="144"/>
      <c r="B50" s="93" t="s">
        <v>191</v>
      </c>
      <c r="C50" s="88" t="s">
        <v>77</v>
      </c>
      <c r="D50" s="88" t="s">
        <v>15</v>
      </c>
      <c r="E50" s="88" t="s">
        <v>16</v>
      </c>
      <c r="F50" s="88" t="s">
        <v>135</v>
      </c>
      <c r="G50" s="88" t="s">
        <v>74</v>
      </c>
      <c r="H50" s="123">
        <f>H51+H52+H53</f>
        <v>51.5</v>
      </c>
      <c r="I50" s="123">
        <f>I51+I52+I53</f>
        <v>140.1</v>
      </c>
      <c r="J50" s="123">
        <f>J51+J52+J53</f>
        <v>145.2</v>
      </c>
      <c r="K50" s="57"/>
    </row>
    <row r="51" spans="1:11" ht="49.5" customHeight="1">
      <c r="A51" s="144"/>
      <c r="B51" s="93" t="s">
        <v>84</v>
      </c>
      <c r="C51" s="88" t="s">
        <v>77</v>
      </c>
      <c r="D51" s="88" t="s">
        <v>15</v>
      </c>
      <c r="E51" s="88" t="s">
        <v>16</v>
      </c>
      <c r="F51" s="88" t="s">
        <v>135</v>
      </c>
      <c r="G51" s="88" t="s">
        <v>9</v>
      </c>
      <c r="H51" s="123">
        <v>39.55</v>
      </c>
      <c r="I51" s="123">
        <v>107.6</v>
      </c>
      <c r="J51" s="139">
        <v>111.52</v>
      </c>
      <c r="K51" s="57"/>
    </row>
    <row r="52" spans="1:11" ht="66" customHeight="1">
      <c r="A52" s="144"/>
      <c r="B52" s="124" t="s">
        <v>153</v>
      </c>
      <c r="C52" s="88" t="s">
        <v>77</v>
      </c>
      <c r="D52" s="88" t="s">
        <v>15</v>
      </c>
      <c r="E52" s="88" t="s">
        <v>16</v>
      </c>
      <c r="F52" s="88" t="s">
        <v>135</v>
      </c>
      <c r="G52" s="88" t="s">
        <v>154</v>
      </c>
      <c r="H52" s="123">
        <v>11.95</v>
      </c>
      <c r="I52" s="123">
        <v>32.5</v>
      </c>
      <c r="J52" s="139">
        <v>33.68</v>
      </c>
      <c r="K52" s="57"/>
    </row>
    <row r="53" spans="1:11" ht="33" customHeight="1" hidden="1">
      <c r="A53" s="144"/>
      <c r="B53" s="93" t="s">
        <v>88</v>
      </c>
      <c r="C53" s="88" t="s">
        <v>77</v>
      </c>
      <c r="D53" s="88" t="s">
        <v>15</v>
      </c>
      <c r="E53" s="88" t="s">
        <v>16</v>
      </c>
      <c r="F53" s="88" t="s">
        <v>135</v>
      </c>
      <c r="G53" s="88" t="s">
        <v>11</v>
      </c>
      <c r="H53" s="123">
        <v>0</v>
      </c>
      <c r="I53" s="123">
        <v>0</v>
      </c>
      <c r="J53" s="139"/>
      <c r="K53" s="57"/>
    </row>
    <row r="54" spans="1:11" ht="49.5" customHeight="1">
      <c r="A54" s="144"/>
      <c r="B54" s="94" t="s">
        <v>274</v>
      </c>
      <c r="C54" s="98" t="s">
        <v>77</v>
      </c>
      <c r="D54" s="98" t="s">
        <v>16</v>
      </c>
      <c r="E54" s="98"/>
      <c r="F54" s="98"/>
      <c r="G54" s="98"/>
      <c r="H54" s="96"/>
      <c r="I54" s="96">
        <f>I55</f>
        <v>36</v>
      </c>
      <c r="J54" s="96">
        <f>J55</f>
        <v>36</v>
      </c>
      <c r="K54" s="57"/>
    </row>
    <row r="55" spans="1:11" ht="33" customHeight="1">
      <c r="A55" s="144"/>
      <c r="B55" s="93" t="s">
        <v>188</v>
      </c>
      <c r="C55" s="88" t="s">
        <v>77</v>
      </c>
      <c r="D55" s="88" t="s">
        <v>16</v>
      </c>
      <c r="E55" s="88" t="s">
        <v>256</v>
      </c>
      <c r="F55" s="88" t="s">
        <v>334</v>
      </c>
      <c r="G55" s="88"/>
      <c r="H55" s="123"/>
      <c r="I55" s="123">
        <f>I56</f>
        <v>36</v>
      </c>
      <c r="J55" s="123">
        <f>J56</f>
        <v>36</v>
      </c>
      <c r="K55" s="57"/>
    </row>
    <row r="56" spans="1:11" ht="48" customHeight="1">
      <c r="A56" s="144"/>
      <c r="B56" s="93" t="s">
        <v>199</v>
      </c>
      <c r="C56" s="88" t="s">
        <v>77</v>
      </c>
      <c r="D56" s="88" t="s">
        <v>16</v>
      </c>
      <c r="E56" s="88" t="s">
        <v>256</v>
      </c>
      <c r="F56" s="88" t="s">
        <v>166</v>
      </c>
      <c r="G56" s="88"/>
      <c r="H56" s="123"/>
      <c r="I56" s="123">
        <f>I57</f>
        <v>36</v>
      </c>
      <c r="J56" s="139">
        <f>I56</f>
        <v>36</v>
      </c>
      <c r="K56" s="57"/>
    </row>
    <row r="57" spans="1:11" ht="60.75" customHeight="1">
      <c r="A57" s="144"/>
      <c r="B57" s="93" t="s">
        <v>335</v>
      </c>
      <c r="C57" s="88" t="s">
        <v>77</v>
      </c>
      <c r="D57" s="88" t="s">
        <v>16</v>
      </c>
      <c r="E57" s="88" t="s">
        <v>256</v>
      </c>
      <c r="F57" s="88" t="s">
        <v>323</v>
      </c>
      <c r="G57" s="88" t="s">
        <v>74</v>
      </c>
      <c r="H57" s="123"/>
      <c r="I57" s="123">
        <f>I58</f>
        <v>36</v>
      </c>
      <c r="J57" s="139">
        <v>36</v>
      </c>
      <c r="K57" s="57"/>
    </row>
    <row r="58" spans="1:11" ht="33" customHeight="1">
      <c r="A58" s="144"/>
      <c r="B58" s="93" t="s">
        <v>88</v>
      </c>
      <c r="C58" s="88" t="s">
        <v>77</v>
      </c>
      <c r="D58" s="88" t="s">
        <v>16</v>
      </c>
      <c r="E58" s="88" t="s">
        <v>256</v>
      </c>
      <c r="F58" s="88" t="s">
        <v>323</v>
      </c>
      <c r="G58" s="88" t="s">
        <v>11</v>
      </c>
      <c r="H58" s="123"/>
      <c r="I58" s="123">
        <v>36</v>
      </c>
      <c r="J58" s="139">
        <v>36</v>
      </c>
      <c r="K58" s="57"/>
    </row>
    <row r="59" spans="1:11" ht="12.75" customHeight="1">
      <c r="A59" s="144"/>
      <c r="B59" s="94" t="s">
        <v>142</v>
      </c>
      <c r="C59" s="98" t="s">
        <v>77</v>
      </c>
      <c r="D59" s="98" t="s">
        <v>7</v>
      </c>
      <c r="E59" s="88"/>
      <c r="F59" s="88"/>
      <c r="G59" s="90"/>
      <c r="H59" s="96">
        <f>H67</f>
        <v>-83.6</v>
      </c>
      <c r="I59" s="96">
        <f>I67+I60</f>
        <v>1</v>
      </c>
      <c r="J59" s="96">
        <f>J67+J60</f>
        <v>1</v>
      </c>
      <c r="K59" s="57"/>
    </row>
    <row r="60" spans="1:11" ht="33" customHeight="1" hidden="1">
      <c r="A60" s="144"/>
      <c r="B60" s="124" t="s">
        <v>188</v>
      </c>
      <c r="C60" s="88" t="s">
        <v>77</v>
      </c>
      <c r="D60" s="88" t="s">
        <v>7</v>
      </c>
      <c r="E60" s="88" t="s">
        <v>280</v>
      </c>
      <c r="F60" s="88" t="s">
        <v>277</v>
      </c>
      <c r="G60" s="144"/>
      <c r="H60" s="144"/>
      <c r="I60" s="198">
        <f>I64</f>
        <v>0</v>
      </c>
      <c r="J60" s="139"/>
      <c r="K60" s="57"/>
    </row>
    <row r="61" spans="1:11" ht="46.5" customHeight="1" hidden="1">
      <c r="A61" s="144"/>
      <c r="B61" s="93" t="s">
        <v>199</v>
      </c>
      <c r="C61" s="88" t="s">
        <v>77</v>
      </c>
      <c r="D61" s="88" t="s">
        <v>7</v>
      </c>
      <c r="E61" s="88" t="s">
        <v>280</v>
      </c>
      <c r="F61" s="88" t="s">
        <v>278</v>
      </c>
      <c r="G61" s="87"/>
      <c r="H61" s="123">
        <f>H68+H62+H63</f>
        <v>-83.6</v>
      </c>
      <c r="I61" s="123">
        <f>I68</f>
        <v>1</v>
      </c>
      <c r="J61" s="139"/>
      <c r="K61" s="57"/>
    </row>
    <row r="62" spans="1:11" ht="46.5" customHeight="1" hidden="1">
      <c r="A62" s="144"/>
      <c r="B62" s="93" t="s">
        <v>281</v>
      </c>
      <c r="C62" s="88" t="s">
        <v>77</v>
      </c>
      <c r="D62" s="88" t="s">
        <v>7</v>
      </c>
      <c r="E62" s="88" t="s">
        <v>280</v>
      </c>
      <c r="F62" s="88" t="s">
        <v>279</v>
      </c>
      <c r="G62" s="87">
        <v>121</v>
      </c>
      <c r="H62" s="123">
        <v>0</v>
      </c>
      <c r="I62" s="123">
        <v>0</v>
      </c>
      <c r="J62" s="139"/>
      <c r="K62" s="57"/>
    </row>
    <row r="63" spans="1:11" ht="46.5" customHeight="1" hidden="1">
      <c r="A63" s="144"/>
      <c r="B63" s="93" t="s">
        <v>88</v>
      </c>
      <c r="C63" s="88" t="s">
        <v>77</v>
      </c>
      <c r="D63" s="88" t="s">
        <v>7</v>
      </c>
      <c r="E63" s="88" t="s">
        <v>280</v>
      </c>
      <c r="F63" s="88" t="s">
        <v>279</v>
      </c>
      <c r="G63" s="87">
        <v>129</v>
      </c>
      <c r="H63" s="123">
        <v>0</v>
      </c>
      <c r="I63" s="123">
        <v>0</v>
      </c>
      <c r="J63" s="139"/>
      <c r="K63" s="57"/>
    </row>
    <row r="64" spans="1:11" ht="46.5" customHeight="1" hidden="1">
      <c r="A64" s="144"/>
      <c r="B64" s="93" t="s">
        <v>199</v>
      </c>
      <c r="C64" s="88" t="s">
        <v>77</v>
      </c>
      <c r="D64" s="88" t="s">
        <v>7</v>
      </c>
      <c r="E64" s="88" t="s">
        <v>280</v>
      </c>
      <c r="F64" s="88" t="s">
        <v>278</v>
      </c>
      <c r="G64" s="87"/>
      <c r="H64" s="123"/>
      <c r="I64" s="123">
        <f>I65</f>
        <v>0</v>
      </c>
      <c r="J64" s="139"/>
      <c r="K64" s="57"/>
    </row>
    <row r="65" spans="1:11" ht="46.5" customHeight="1" hidden="1">
      <c r="A65" s="144"/>
      <c r="B65" s="93" t="s">
        <v>281</v>
      </c>
      <c r="C65" s="88" t="s">
        <v>77</v>
      </c>
      <c r="D65" s="88" t="s">
        <v>7</v>
      </c>
      <c r="E65" s="88" t="s">
        <v>280</v>
      </c>
      <c r="F65" s="88" t="s">
        <v>279</v>
      </c>
      <c r="G65" s="88" t="s">
        <v>74</v>
      </c>
      <c r="H65" s="123"/>
      <c r="I65" s="123"/>
      <c r="J65" s="139"/>
      <c r="K65" s="57"/>
    </row>
    <row r="66" spans="1:11" ht="33" customHeight="1" hidden="1">
      <c r="A66" s="144"/>
      <c r="B66" s="93" t="s">
        <v>88</v>
      </c>
      <c r="C66" s="88" t="s">
        <v>77</v>
      </c>
      <c r="D66" s="88" t="s">
        <v>7</v>
      </c>
      <c r="E66" s="88" t="s">
        <v>280</v>
      </c>
      <c r="F66" s="88" t="s">
        <v>279</v>
      </c>
      <c r="G66" s="88">
        <v>244</v>
      </c>
      <c r="H66" s="123"/>
      <c r="I66" s="123"/>
      <c r="J66" s="139"/>
      <c r="K66" s="57"/>
    </row>
    <row r="67" spans="1:11" ht="36" customHeight="1">
      <c r="A67" s="144"/>
      <c r="B67" s="124" t="s">
        <v>188</v>
      </c>
      <c r="C67" s="88" t="s">
        <v>77</v>
      </c>
      <c r="D67" s="88" t="s">
        <v>7</v>
      </c>
      <c r="E67" s="88" t="s">
        <v>127</v>
      </c>
      <c r="F67" s="88" t="s">
        <v>141</v>
      </c>
      <c r="G67" s="87"/>
      <c r="H67" s="123">
        <f>H61</f>
        <v>-83.6</v>
      </c>
      <c r="I67" s="123">
        <f>I61</f>
        <v>1</v>
      </c>
      <c r="J67" s="123">
        <v>1</v>
      </c>
      <c r="K67" s="57"/>
    </row>
    <row r="68" spans="1:11" ht="93.75" customHeight="1">
      <c r="A68" s="144"/>
      <c r="B68" s="93" t="s">
        <v>195</v>
      </c>
      <c r="C68" s="88" t="s">
        <v>77</v>
      </c>
      <c r="D68" s="88" t="s">
        <v>7</v>
      </c>
      <c r="E68" s="88" t="s">
        <v>127</v>
      </c>
      <c r="F68" s="88" t="s">
        <v>160</v>
      </c>
      <c r="G68" s="88" t="s">
        <v>74</v>
      </c>
      <c r="H68" s="123">
        <f>H69+H70</f>
        <v>-83.6</v>
      </c>
      <c r="I68" s="123">
        <f>I69+I70</f>
        <v>1</v>
      </c>
      <c r="J68" s="123">
        <f>J69+J70</f>
        <v>1</v>
      </c>
      <c r="K68" s="57"/>
    </row>
    <row r="69" spans="1:11" ht="29.25" customHeight="1" hidden="1">
      <c r="A69" s="144"/>
      <c r="B69" s="93" t="s">
        <v>88</v>
      </c>
      <c r="C69" s="88" t="s">
        <v>77</v>
      </c>
      <c r="D69" s="88" t="s">
        <v>7</v>
      </c>
      <c r="E69" s="88" t="s">
        <v>127</v>
      </c>
      <c r="F69" s="88" t="s">
        <v>325</v>
      </c>
      <c r="G69" s="88" t="s">
        <v>11</v>
      </c>
      <c r="H69" s="123">
        <v>-82.6</v>
      </c>
      <c r="I69" s="123">
        <v>0</v>
      </c>
      <c r="J69" s="139"/>
      <c r="K69" s="57"/>
    </row>
    <row r="70" spans="1:11" ht="30.75" customHeight="1">
      <c r="A70" s="144"/>
      <c r="B70" s="93" t="s">
        <v>163</v>
      </c>
      <c r="C70" s="88" t="s">
        <v>77</v>
      </c>
      <c r="D70" s="88" t="s">
        <v>7</v>
      </c>
      <c r="E70" s="88" t="s">
        <v>127</v>
      </c>
      <c r="F70" s="88" t="s">
        <v>325</v>
      </c>
      <c r="G70" s="88" t="s">
        <v>93</v>
      </c>
      <c r="H70" s="123">
        <v>-1</v>
      </c>
      <c r="I70" s="123">
        <v>1</v>
      </c>
      <c r="J70" s="139">
        <f>I70</f>
        <v>1</v>
      </c>
      <c r="K70" s="57"/>
    </row>
    <row r="71" spans="1:11" ht="16.5" customHeight="1">
      <c r="A71" s="144"/>
      <c r="B71" s="94" t="s">
        <v>36</v>
      </c>
      <c r="C71" s="98" t="s">
        <v>77</v>
      </c>
      <c r="D71" s="98" t="s">
        <v>18</v>
      </c>
      <c r="E71" s="98"/>
      <c r="F71" s="98"/>
      <c r="G71" s="98"/>
      <c r="H71" s="96">
        <f aca="true" t="shared" si="5" ref="H71:J74">H72</f>
        <v>-155.15</v>
      </c>
      <c r="I71" s="96">
        <f t="shared" si="5"/>
        <v>30</v>
      </c>
      <c r="J71" s="96">
        <f t="shared" si="5"/>
        <v>30</v>
      </c>
      <c r="K71" s="57"/>
    </row>
    <row r="72" spans="1:11" ht="33" customHeight="1">
      <c r="A72" s="144"/>
      <c r="B72" s="93" t="s">
        <v>192</v>
      </c>
      <c r="C72" s="88" t="s">
        <v>77</v>
      </c>
      <c r="D72" s="88" t="s">
        <v>18</v>
      </c>
      <c r="E72" s="88" t="s">
        <v>16</v>
      </c>
      <c r="F72" s="88" t="s">
        <v>141</v>
      </c>
      <c r="G72" s="88"/>
      <c r="H72" s="123">
        <f t="shared" si="5"/>
        <v>-155.15</v>
      </c>
      <c r="I72" s="123">
        <f t="shared" si="5"/>
        <v>30</v>
      </c>
      <c r="J72" s="139">
        <v>30</v>
      </c>
      <c r="K72" s="57"/>
    </row>
    <row r="73" spans="1:11" ht="47.25" customHeight="1">
      <c r="A73" s="144"/>
      <c r="B73" s="93" t="s">
        <v>199</v>
      </c>
      <c r="C73" s="88" t="s">
        <v>77</v>
      </c>
      <c r="D73" s="88" t="s">
        <v>18</v>
      </c>
      <c r="E73" s="88" t="s">
        <v>16</v>
      </c>
      <c r="F73" s="88" t="s">
        <v>166</v>
      </c>
      <c r="G73" s="88"/>
      <c r="H73" s="123">
        <f t="shared" si="5"/>
        <v>-155.15</v>
      </c>
      <c r="I73" s="123">
        <f t="shared" si="5"/>
        <v>30</v>
      </c>
      <c r="J73" s="139">
        <v>30</v>
      </c>
      <c r="K73" s="57"/>
    </row>
    <row r="74" spans="1:11" ht="78" customHeight="1">
      <c r="A74" s="144"/>
      <c r="B74" s="93" t="s">
        <v>193</v>
      </c>
      <c r="C74" s="88" t="s">
        <v>77</v>
      </c>
      <c r="D74" s="88" t="s">
        <v>18</v>
      </c>
      <c r="E74" s="88" t="s">
        <v>16</v>
      </c>
      <c r="F74" s="88" t="s">
        <v>167</v>
      </c>
      <c r="G74" s="88" t="s">
        <v>74</v>
      </c>
      <c r="H74" s="123">
        <f t="shared" si="5"/>
        <v>-155.15</v>
      </c>
      <c r="I74" s="123">
        <f t="shared" si="5"/>
        <v>30</v>
      </c>
      <c r="J74" s="139">
        <v>30</v>
      </c>
      <c r="K74" s="57"/>
    </row>
    <row r="75" spans="1:11" ht="33" customHeight="1">
      <c r="A75" s="144"/>
      <c r="B75" s="93" t="s">
        <v>88</v>
      </c>
      <c r="C75" s="88" t="s">
        <v>77</v>
      </c>
      <c r="D75" s="88" t="s">
        <v>18</v>
      </c>
      <c r="E75" s="88" t="s">
        <v>16</v>
      </c>
      <c r="F75" s="88" t="s">
        <v>167</v>
      </c>
      <c r="G75" s="88" t="s">
        <v>11</v>
      </c>
      <c r="H75" s="123">
        <v>-155.15</v>
      </c>
      <c r="I75" s="123">
        <v>30</v>
      </c>
      <c r="J75" s="139">
        <v>30</v>
      </c>
      <c r="K75" s="57"/>
    </row>
    <row r="76" spans="1:11" ht="18" customHeight="1">
      <c r="A76" s="144"/>
      <c r="B76" s="94" t="s">
        <v>35</v>
      </c>
      <c r="C76" s="98" t="s">
        <v>77</v>
      </c>
      <c r="D76" s="98" t="s">
        <v>17</v>
      </c>
      <c r="E76" s="88"/>
      <c r="F76" s="88"/>
      <c r="G76" s="90"/>
      <c r="H76" s="96">
        <f aca="true" t="shared" si="6" ref="H76:J78">H77</f>
        <v>-10</v>
      </c>
      <c r="I76" s="96">
        <f t="shared" si="6"/>
        <v>5</v>
      </c>
      <c r="J76" s="96">
        <f t="shared" si="6"/>
        <v>5</v>
      </c>
      <c r="K76" s="57"/>
    </row>
    <row r="77" spans="1:11" ht="30.75" customHeight="1">
      <c r="A77" s="144"/>
      <c r="B77" s="93" t="s">
        <v>188</v>
      </c>
      <c r="C77" s="88" t="s">
        <v>77</v>
      </c>
      <c r="D77" s="88" t="s">
        <v>17</v>
      </c>
      <c r="E77" s="88" t="s">
        <v>17</v>
      </c>
      <c r="F77" s="88" t="s">
        <v>141</v>
      </c>
      <c r="G77" s="97"/>
      <c r="H77" s="150">
        <f t="shared" si="6"/>
        <v>-10</v>
      </c>
      <c r="I77" s="150">
        <f t="shared" si="6"/>
        <v>5</v>
      </c>
      <c r="J77" s="139">
        <v>5</v>
      </c>
      <c r="K77" s="57"/>
    </row>
    <row r="78" spans="1:11" ht="47.25" customHeight="1">
      <c r="A78" s="144"/>
      <c r="B78" s="148" t="s">
        <v>186</v>
      </c>
      <c r="C78" s="88" t="s">
        <v>77</v>
      </c>
      <c r="D78" s="88" t="s">
        <v>17</v>
      </c>
      <c r="E78" s="88" t="s">
        <v>17</v>
      </c>
      <c r="F78" s="88" t="s">
        <v>137</v>
      </c>
      <c r="G78" s="87"/>
      <c r="H78" s="123">
        <f t="shared" si="6"/>
        <v>-10</v>
      </c>
      <c r="I78" s="123">
        <f>I79</f>
        <v>5</v>
      </c>
      <c r="J78" s="139">
        <v>5</v>
      </c>
      <c r="K78" s="57"/>
    </row>
    <row r="79" spans="1:11" ht="63.75" customHeight="1">
      <c r="A79" s="144"/>
      <c r="B79" s="93" t="s">
        <v>187</v>
      </c>
      <c r="C79" s="88" t="s">
        <v>77</v>
      </c>
      <c r="D79" s="88" t="s">
        <v>17</v>
      </c>
      <c r="E79" s="88" t="s">
        <v>17</v>
      </c>
      <c r="F79" s="88" t="s">
        <v>138</v>
      </c>
      <c r="G79" s="88" t="s">
        <v>74</v>
      </c>
      <c r="H79" s="123">
        <f>H80+H81+H82</f>
        <v>-10</v>
      </c>
      <c r="I79" s="123">
        <f>I82</f>
        <v>5</v>
      </c>
      <c r="J79" s="139">
        <v>5</v>
      </c>
      <c r="K79" s="57"/>
    </row>
    <row r="80" spans="1:11" ht="51.75" customHeight="1" hidden="1">
      <c r="A80" s="144"/>
      <c r="B80" s="93" t="s">
        <v>84</v>
      </c>
      <c r="C80" s="88" t="s">
        <v>77</v>
      </c>
      <c r="D80" s="88" t="s">
        <v>17</v>
      </c>
      <c r="E80" s="88" t="s">
        <v>17</v>
      </c>
      <c r="F80" s="88" t="s">
        <v>138</v>
      </c>
      <c r="G80" s="88" t="s">
        <v>9</v>
      </c>
      <c r="H80" s="123">
        <v>0</v>
      </c>
      <c r="I80" s="123">
        <v>0</v>
      </c>
      <c r="J80" s="139"/>
      <c r="K80" s="57"/>
    </row>
    <row r="81" spans="1:11" ht="63.75" customHeight="1" hidden="1">
      <c r="A81" s="144"/>
      <c r="B81" s="93" t="s">
        <v>153</v>
      </c>
      <c r="C81" s="88" t="s">
        <v>77</v>
      </c>
      <c r="D81" s="88" t="s">
        <v>17</v>
      </c>
      <c r="E81" s="88" t="s">
        <v>17</v>
      </c>
      <c r="F81" s="88" t="s">
        <v>138</v>
      </c>
      <c r="G81" s="88" t="s">
        <v>154</v>
      </c>
      <c r="H81" s="123">
        <v>0</v>
      </c>
      <c r="I81" s="123">
        <v>0</v>
      </c>
      <c r="J81" s="139"/>
      <c r="K81" s="57"/>
    </row>
    <row r="82" spans="1:11" ht="33" customHeight="1">
      <c r="A82" s="144"/>
      <c r="B82" s="93" t="s">
        <v>88</v>
      </c>
      <c r="C82" s="88" t="s">
        <v>77</v>
      </c>
      <c r="D82" s="88" t="s">
        <v>17</v>
      </c>
      <c r="E82" s="88" t="s">
        <v>17</v>
      </c>
      <c r="F82" s="88" t="s">
        <v>138</v>
      </c>
      <c r="G82" s="88" t="s">
        <v>11</v>
      </c>
      <c r="H82" s="150">
        <v>-10</v>
      </c>
      <c r="I82" s="150">
        <v>5</v>
      </c>
      <c r="J82" s="139">
        <v>5</v>
      </c>
      <c r="K82" s="57"/>
    </row>
    <row r="83" spans="1:11" ht="12.75" customHeight="1">
      <c r="A83" s="144"/>
      <c r="B83" s="94" t="s">
        <v>162</v>
      </c>
      <c r="C83" s="98" t="s">
        <v>77</v>
      </c>
      <c r="D83" s="98" t="s">
        <v>19</v>
      </c>
      <c r="E83" s="98"/>
      <c r="F83" s="98"/>
      <c r="G83" s="99"/>
      <c r="H83" s="151">
        <f aca="true" t="shared" si="7" ref="H83:J84">H84</f>
        <v>-333.03</v>
      </c>
      <c r="I83" s="151">
        <f t="shared" si="7"/>
        <v>611.52</v>
      </c>
      <c r="J83" s="151">
        <f t="shared" si="7"/>
        <v>516.3299999999999</v>
      </c>
      <c r="K83" s="57"/>
    </row>
    <row r="84" spans="1:11" ht="32.25" customHeight="1">
      <c r="A84" s="144"/>
      <c r="B84" s="93" t="s">
        <v>188</v>
      </c>
      <c r="C84" s="88" t="s">
        <v>77</v>
      </c>
      <c r="D84" s="88" t="s">
        <v>19</v>
      </c>
      <c r="E84" s="88" t="s">
        <v>6</v>
      </c>
      <c r="F84" s="88" t="s">
        <v>141</v>
      </c>
      <c r="G84" s="97"/>
      <c r="H84" s="150">
        <f t="shared" si="7"/>
        <v>-333.03</v>
      </c>
      <c r="I84" s="150">
        <f t="shared" si="7"/>
        <v>611.52</v>
      </c>
      <c r="J84" s="150">
        <f t="shared" si="7"/>
        <v>516.3299999999999</v>
      </c>
      <c r="K84" s="57"/>
    </row>
    <row r="85" spans="1:11" ht="60.75" customHeight="1">
      <c r="A85" s="144"/>
      <c r="B85" s="93" t="s">
        <v>189</v>
      </c>
      <c r="C85" s="88" t="s">
        <v>77</v>
      </c>
      <c r="D85" s="88" t="s">
        <v>19</v>
      </c>
      <c r="E85" s="88" t="s">
        <v>6</v>
      </c>
      <c r="F85" s="88" t="s">
        <v>139</v>
      </c>
      <c r="G85" s="88" t="s">
        <v>74</v>
      </c>
      <c r="H85" s="150">
        <f>H86+H87+H89+H90+H91+H92</f>
        <v>-333.03</v>
      </c>
      <c r="I85" s="150">
        <f>I86+I87+I89+I90+I91+I92+I88</f>
        <v>611.52</v>
      </c>
      <c r="J85" s="150">
        <f>J86+J87+J89+J90+J91+J92+J88</f>
        <v>516.3299999999999</v>
      </c>
      <c r="K85" s="57"/>
    </row>
    <row r="86" spans="1:11" ht="50.25" customHeight="1" hidden="1">
      <c r="A86" s="144"/>
      <c r="B86" s="93" t="s">
        <v>87</v>
      </c>
      <c r="C86" s="88" t="s">
        <v>77</v>
      </c>
      <c r="D86" s="88" t="s">
        <v>19</v>
      </c>
      <c r="E86" s="88" t="s">
        <v>6</v>
      </c>
      <c r="F86" s="88" t="s">
        <v>139</v>
      </c>
      <c r="G86" s="88" t="s">
        <v>10</v>
      </c>
      <c r="H86" s="150">
        <v>-10</v>
      </c>
      <c r="I86" s="150">
        <v>0</v>
      </c>
      <c r="J86" s="139"/>
      <c r="K86" s="57"/>
    </row>
    <row r="87" spans="1:11" ht="32.25" customHeight="1">
      <c r="A87" s="144"/>
      <c r="B87" s="124" t="s">
        <v>88</v>
      </c>
      <c r="C87" s="88" t="s">
        <v>77</v>
      </c>
      <c r="D87" s="88" t="s">
        <v>19</v>
      </c>
      <c r="E87" s="88" t="s">
        <v>6</v>
      </c>
      <c r="F87" s="88" t="s">
        <v>139</v>
      </c>
      <c r="G87" s="88" t="s">
        <v>11</v>
      </c>
      <c r="H87" s="123">
        <v>-292.53</v>
      </c>
      <c r="I87" s="123">
        <v>381.52</v>
      </c>
      <c r="J87" s="139">
        <v>286.33</v>
      </c>
      <c r="K87" s="57"/>
    </row>
    <row r="88" spans="1:11" ht="21" customHeight="1">
      <c r="A88" s="144"/>
      <c r="B88" s="124" t="s">
        <v>321</v>
      </c>
      <c r="C88" s="88" t="s">
        <v>77</v>
      </c>
      <c r="D88" s="88" t="s">
        <v>19</v>
      </c>
      <c r="E88" s="88" t="s">
        <v>6</v>
      </c>
      <c r="F88" s="88" t="s">
        <v>139</v>
      </c>
      <c r="G88" s="88" t="s">
        <v>322</v>
      </c>
      <c r="H88" s="123"/>
      <c r="I88" s="123">
        <v>160</v>
      </c>
      <c r="J88" s="139">
        <v>160</v>
      </c>
      <c r="K88" s="57"/>
    </row>
    <row r="89" spans="1:11" ht="31.5" customHeight="1">
      <c r="A89" s="144"/>
      <c r="B89" s="93" t="s">
        <v>163</v>
      </c>
      <c r="C89" s="88" t="s">
        <v>77</v>
      </c>
      <c r="D89" s="88" t="s">
        <v>19</v>
      </c>
      <c r="E89" s="88" t="s">
        <v>6</v>
      </c>
      <c r="F89" s="88" t="s">
        <v>139</v>
      </c>
      <c r="G89" s="88" t="s">
        <v>93</v>
      </c>
      <c r="H89" s="123">
        <v>-10</v>
      </c>
      <c r="I89" s="123">
        <v>10</v>
      </c>
      <c r="J89" s="139">
        <v>10</v>
      </c>
      <c r="K89" s="57"/>
    </row>
    <row r="90" spans="1:11" ht="31.5" customHeight="1">
      <c r="A90" s="144"/>
      <c r="B90" s="93" t="s">
        <v>89</v>
      </c>
      <c r="C90" s="88" t="s">
        <v>77</v>
      </c>
      <c r="D90" s="88" t="s">
        <v>19</v>
      </c>
      <c r="E90" s="88" t="s">
        <v>6</v>
      </c>
      <c r="F90" s="88" t="s">
        <v>139</v>
      </c>
      <c r="G90" s="88" t="s">
        <v>12</v>
      </c>
      <c r="H90" s="123">
        <v>-4</v>
      </c>
      <c r="I90" s="123">
        <v>40</v>
      </c>
      <c r="J90" s="139">
        <v>40</v>
      </c>
      <c r="K90" s="57"/>
    </row>
    <row r="91" spans="1:11" ht="21" customHeight="1">
      <c r="A91" s="144"/>
      <c r="B91" s="93" t="s">
        <v>90</v>
      </c>
      <c r="C91" s="88" t="s">
        <v>77</v>
      </c>
      <c r="D91" s="88" t="s">
        <v>19</v>
      </c>
      <c r="E91" s="88" t="s">
        <v>6</v>
      </c>
      <c r="F91" s="88" t="s">
        <v>139</v>
      </c>
      <c r="G91" s="88" t="s">
        <v>81</v>
      </c>
      <c r="H91" s="123">
        <v>-6.5</v>
      </c>
      <c r="I91" s="123">
        <v>10</v>
      </c>
      <c r="J91" s="139">
        <v>10</v>
      </c>
      <c r="K91" s="57"/>
    </row>
    <row r="92" spans="1:11" ht="18" customHeight="1">
      <c r="A92" s="144"/>
      <c r="B92" s="93" t="s">
        <v>174</v>
      </c>
      <c r="C92" s="88" t="s">
        <v>77</v>
      </c>
      <c r="D92" s="88" t="s">
        <v>19</v>
      </c>
      <c r="E92" s="88" t="s">
        <v>6</v>
      </c>
      <c r="F92" s="88" t="s">
        <v>139</v>
      </c>
      <c r="G92" s="88" t="s">
        <v>175</v>
      </c>
      <c r="H92" s="123">
        <v>-10</v>
      </c>
      <c r="I92" s="123">
        <v>10</v>
      </c>
      <c r="J92" s="139">
        <v>10</v>
      </c>
      <c r="K92" s="57"/>
    </row>
    <row r="93" spans="1:11" ht="26.25" customHeight="1" hidden="1">
      <c r="A93" s="144"/>
      <c r="B93" s="94" t="s">
        <v>60</v>
      </c>
      <c r="C93" s="98" t="s">
        <v>77</v>
      </c>
      <c r="D93" s="98" t="s">
        <v>13</v>
      </c>
      <c r="E93" s="98"/>
      <c r="F93" s="98"/>
      <c r="G93" s="98"/>
      <c r="H93" s="96">
        <f aca="true" t="shared" si="8" ref="H93:I95">H94</f>
        <v>0</v>
      </c>
      <c r="I93" s="96">
        <f t="shared" si="8"/>
        <v>0</v>
      </c>
      <c r="J93" s="139"/>
      <c r="K93" s="57"/>
    </row>
    <row r="94" spans="1:11" ht="26.25" customHeight="1" hidden="1">
      <c r="A94" s="144"/>
      <c r="B94" s="93" t="s">
        <v>62</v>
      </c>
      <c r="C94" s="88" t="s">
        <v>77</v>
      </c>
      <c r="D94" s="88" t="s">
        <v>13</v>
      </c>
      <c r="E94" s="88" t="s">
        <v>6</v>
      </c>
      <c r="F94" s="88"/>
      <c r="G94" s="88"/>
      <c r="H94" s="123">
        <f t="shared" si="8"/>
        <v>0</v>
      </c>
      <c r="I94" s="123">
        <f t="shared" si="8"/>
        <v>0</v>
      </c>
      <c r="J94" s="139"/>
      <c r="K94" s="57"/>
    </row>
    <row r="95" spans="1:11" ht="46.5" customHeight="1" hidden="1">
      <c r="A95" s="144"/>
      <c r="B95" s="82" t="s">
        <v>188</v>
      </c>
      <c r="C95" s="88" t="s">
        <v>77</v>
      </c>
      <c r="D95" s="88" t="s">
        <v>13</v>
      </c>
      <c r="E95" s="88" t="s">
        <v>6</v>
      </c>
      <c r="F95" s="88" t="s">
        <v>141</v>
      </c>
      <c r="G95" s="88"/>
      <c r="H95" s="123">
        <f t="shared" si="8"/>
        <v>0</v>
      </c>
      <c r="I95" s="123">
        <f t="shared" si="8"/>
        <v>0</v>
      </c>
      <c r="J95" s="139"/>
      <c r="K95" s="57"/>
    </row>
    <row r="96" spans="1:11" ht="50.25" customHeight="1" hidden="1">
      <c r="A96" s="144"/>
      <c r="B96" s="82" t="s">
        <v>186</v>
      </c>
      <c r="C96" s="88" t="s">
        <v>77</v>
      </c>
      <c r="D96" s="88" t="s">
        <v>13</v>
      </c>
      <c r="E96" s="88" t="s">
        <v>6</v>
      </c>
      <c r="F96" s="88" t="s">
        <v>133</v>
      </c>
      <c r="G96" s="88" t="s">
        <v>74</v>
      </c>
      <c r="H96" s="123">
        <f>H97+H98+H99</f>
        <v>0</v>
      </c>
      <c r="I96" s="123">
        <f>I97+I98+I99</f>
        <v>0</v>
      </c>
      <c r="J96" s="139"/>
      <c r="K96" s="57"/>
    </row>
    <row r="97" spans="1:11" ht="46.5" customHeight="1" hidden="1">
      <c r="A97" s="144"/>
      <c r="B97" s="82" t="s">
        <v>84</v>
      </c>
      <c r="C97" s="88" t="s">
        <v>77</v>
      </c>
      <c r="D97" s="88" t="s">
        <v>13</v>
      </c>
      <c r="E97" s="88" t="s">
        <v>6</v>
      </c>
      <c r="F97" s="88" t="s">
        <v>133</v>
      </c>
      <c r="G97" s="88" t="s">
        <v>9</v>
      </c>
      <c r="H97" s="123">
        <v>0</v>
      </c>
      <c r="I97" s="123">
        <v>0</v>
      </c>
      <c r="J97" s="139"/>
      <c r="K97" s="57"/>
    </row>
    <row r="98" spans="1:11" ht="60.75" customHeight="1" hidden="1">
      <c r="A98" s="144"/>
      <c r="B98" s="136" t="s">
        <v>153</v>
      </c>
      <c r="C98" s="88" t="s">
        <v>77</v>
      </c>
      <c r="D98" s="88" t="s">
        <v>13</v>
      </c>
      <c r="E98" s="88" t="s">
        <v>6</v>
      </c>
      <c r="F98" s="88" t="s">
        <v>133</v>
      </c>
      <c r="G98" s="88" t="s">
        <v>154</v>
      </c>
      <c r="H98" s="123">
        <v>0</v>
      </c>
      <c r="I98" s="123">
        <v>0</v>
      </c>
      <c r="J98" s="139"/>
      <c r="K98" s="57"/>
    </row>
    <row r="99" spans="1:11" ht="37.5" customHeight="1" hidden="1">
      <c r="A99" s="144"/>
      <c r="B99" s="93" t="s">
        <v>88</v>
      </c>
      <c r="C99" s="88" t="s">
        <v>77</v>
      </c>
      <c r="D99" s="88" t="s">
        <v>13</v>
      </c>
      <c r="E99" s="88" t="s">
        <v>6</v>
      </c>
      <c r="F99" s="88" t="s">
        <v>133</v>
      </c>
      <c r="G99" s="88" t="s">
        <v>11</v>
      </c>
      <c r="H99" s="123">
        <v>0</v>
      </c>
      <c r="I99" s="123">
        <v>0</v>
      </c>
      <c r="J99" s="139"/>
      <c r="K99" s="57"/>
    </row>
    <row r="100" spans="1:11" ht="36.75" customHeight="1">
      <c r="A100" s="144"/>
      <c r="B100" s="94" t="s">
        <v>63</v>
      </c>
      <c r="C100" s="98" t="s">
        <v>77</v>
      </c>
      <c r="D100" s="98" t="s">
        <v>13</v>
      </c>
      <c r="E100" s="98" t="s">
        <v>18</v>
      </c>
      <c r="F100" s="98"/>
      <c r="G100" s="90"/>
      <c r="H100" s="96" t="e">
        <f aca="true" t="shared" si="9" ref="H100:J101">H101</f>
        <v>#REF!</v>
      </c>
      <c r="I100" s="96">
        <f t="shared" si="9"/>
        <v>1704</v>
      </c>
      <c r="J100" s="96">
        <f t="shared" si="9"/>
        <v>1704</v>
      </c>
      <c r="K100" s="57"/>
    </row>
    <row r="101" spans="1:11" ht="51" customHeight="1">
      <c r="A101" s="144"/>
      <c r="B101" s="124" t="s">
        <v>184</v>
      </c>
      <c r="C101" s="88" t="s">
        <v>77</v>
      </c>
      <c r="D101" s="88" t="s">
        <v>13</v>
      </c>
      <c r="E101" s="88" t="s">
        <v>18</v>
      </c>
      <c r="F101" s="88" t="s">
        <v>141</v>
      </c>
      <c r="G101" s="87"/>
      <c r="H101" s="123" t="e">
        <f t="shared" si="9"/>
        <v>#REF!</v>
      </c>
      <c r="I101" s="123">
        <f t="shared" si="9"/>
        <v>1704</v>
      </c>
      <c r="J101" s="123">
        <f t="shared" si="9"/>
        <v>1704</v>
      </c>
      <c r="K101" s="57"/>
    </row>
    <row r="102" spans="1:11" ht="48" customHeight="1">
      <c r="A102" s="144"/>
      <c r="B102" s="93" t="s">
        <v>186</v>
      </c>
      <c r="C102" s="88" t="s">
        <v>77</v>
      </c>
      <c r="D102" s="88" t="s">
        <v>13</v>
      </c>
      <c r="E102" s="88" t="s">
        <v>18</v>
      </c>
      <c r="F102" s="88" t="s">
        <v>137</v>
      </c>
      <c r="G102" s="87"/>
      <c r="H102" s="123" t="e">
        <f>H106+#REF!+#REF!</f>
        <v>#REF!</v>
      </c>
      <c r="I102" s="123">
        <f>I106+I103+I112</f>
        <v>1704</v>
      </c>
      <c r="J102" s="123">
        <f>J106+J103+J112</f>
        <v>1704</v>
      </c>
      <c r="K102" s="57"/>
    </row>
    <row r="103" spans="1:11" ht="66" customHeight="1">
      <c r="A103" s="144"/>
      <c r="B103" s="93" t="s">
        <v>336</v>
      </c>
      <c r="C103" s="88" t="s">
        <v>77</v>
      </c>
      <c r="D103" s="88" t="s">
        <v>13</v>
      </c>
      <c r="E103" s="88" t="s">
        <v>18</v>
      </c>
      <c r="F103" s="88" t="s">
        <v>138</v>
      </c>
      <c r="G103" s="87"/>
      <c r="H103" s="123"/>
      <c r="I103" s="123">
        <f>I104+I105</f>
        <v>124</v>
      </c>
      <c r="J103" s="123">
        <f>J104+J105</f>
        <v>124</v>
      </c>
      <c r="K103" s="57"/>
    </row>
    <row r="104" spans="1:11" ht="48" customHeight="1">
      <c r="A104" s="144"/>
      <c r="B104" s="93" t="s">
        <v>84</v>
      </c>
      <c r="C104" s="88" t="s">
        <v>77</v>
      </c>
      <c r="D104" s="88" t="s">
        <v>13</v>
      </c>
      <c r="E104" s="88" t="s">
        <v>18</v>
      </c>
      <c r="F104" s="88" t="s">
        <v>138</v>
      </c>
      <c r="G104" s="88">
        <v>121</v>
      </c>
      <c r="H104" s="123"/>
      <c r="I104" s="123">
        <v>95</v>
      </c>
      <c r="J104" s="139">
        <v>95</v>
      </c>
      <c r="K104" s="57"/>
    </row>
    <row r="105" spans="1:11" ht="68.25" customHeight="1">
      <c r="A105" s="144"/>
      <c r="B105" s="93" t="s">
        <v>153</v>
      </c>
      <c r="C105" s="88" t="s">
        <v>77</v>
      </c>
      <c r="D105" s="88" t="s">
        <v>13</v>
      </c>
      <c r="E105" s="88" t="s">
        <v>18</v>
      </c>
      <c r="F105" s="88" t="s">
        <v>138</v>
      </c>
      <c r="G105" s="88">
        <v>129</v>
      </c>
      <c r="H105" s="123"/>
      <c r="I105" s="123">
        <v>29</v>
      </c>
      <c r="J105" s="139">
        <v>29</v>
      </c>
      <c r="K105" s="57"/>
    </row>
    <row r="106" spans="1:11" ht="60.75" customHeight="1">
      <c r="A106" s="144"/>
      <c r="B106" s="93" t="s">
        <v>198</v>
      </c>
      <c r="C106" s="88" t="s">
        <v>77</v>
      </c>
      <c r="D106" s="88" t="s">
        <v>13</v>
      </c>
      <c r="E106" s="88" t="s">
        <v>18</v>
      </c>
      <c r="F106" s="88" t="s">
        <v>139</v>
      </c>
      <c r="G106" s="88" t="s">
        <v>74</v>
      </c>
      <c r="H106" s="123">
        <f>H107+H109+H110</f>
        <v>950.04</v>
      </c>
      <c r="I106" s="123">
        <f>I107+I108+I109+I111</f>
        <v>1323</v>
      </c>
      <c r="J106" s="123">
        <f>J107+J108+J109+J111</f>
        <v>1323</v>
      </c>
      <c r="K106" s="57"/>
    </row>
    <row r="107" spans="1:11" ht="51" customHeight="1">
      <c r="A107" s="144"/>
      <c r="B107" s="93" t="s">
        <v>84</v>
      </c>
      <c r="C107" s="88" t="s">
        <v>77</v>
      </c>
      <c r="D107" s="88" t="s">
        <v>13</v>
      </c>
      <c r="E107" s="88" t="s">
        <v>18</v>
      </c>
      <c r="F107" s="88" t="s">
        <v>139</v>
      </c>
      <c r="G107" s="172">
        <v>121</v>
      </c>
      <c r="H107" s="123">
        <v>747.29</v>
      </c>
      <c r="I107" s="123">
        <v>1015</v>
      </c>
      <c r="J107" s="139">
        <v>1015</v>
      </c>
      <c r="K107" s="57"/>
    </row>
    <row r="108" spans="1:11" ht="51" customHeight="1" hidden="1">
      <c r="A108" s="144"/>
      <c r="B108" s="93" t="s">
        <v>84</v>
      </c>
      <c r="C108" s="88" t="s">
        <v>77</v>
      </c>
      <c r="D108" s="88" t="s">
        <v>13</v>
      </c>
      <c r="E108" s="88" t="s">
        <v>18</v>
      </c>
      <c r="F108" s="88" t="s">
        <v>225</v>
      </c>
      <c r="G108" s="172">
        <v>111</v>
      </c>
      <c r="H108" s="123"/>
      <c r="I108" s="123"/>
      <c r="J108" s="139"/>
      <c r="K108" s="57"/>
    </row>
    <row r="109" spans="1:11" ht="61.5" customHeight="1">
      <c r="A109" s="144"/>
      <c r="B109" s="93" t="s">
        <v>153</v>
      </c>
      <c r="C109" s="88" t="s">
        <v>77</v>
      </c>
      <c r="D109" s="88" t="s">
        <v>13</v>
      </c>
      <c r="E109" s="88" t="s">
        <v>18</v>
      </c>
      <c r="F109" s="88" t="s">
        <v>139</v>
      </c>
      <c r="G109" s="172">
        <v>129</v>
      </c>
      <c r="H109" s="123">
        <v>225.75</v>
      </c>
      <c r="I109" s="123">
        <v>308</v>
      </c>
      <c r="J109" s="139">
        <v>308</v>
      </c>
      <c r="K109" s="57"/>
    </row>
    <row r="110" spans="1:11" ht="37.5" customHeight="1" hidden="1">
      <c r="A110" s="144"/>
      <c r="B110" s="93" t="s">
        <v>88</v>
      </c>
      <c r="C110" s="88" t="s">
        <v>13</v>
      </c>
      <c r="D110" s="88" t="s">
        <v>13</v>
      </c>
      <c r="E110" s="88" t="s">
        <v>18</v>
      </c>
      <c r="F110" s="88" t="s">
        <v>133</v>
      </c>
      <c r="G110" s="172">
        <v>244</v>
      </c>
      <c r="H110" s="123">
        <v>-23</v>
      </c>
      <c r="I110" s="123">
        <f>7!H61</f>
        <v>28.55</v>
      </c>
      <c r="J110" s="139"/>
      <c r="K110" s="57"/>
    </row>
    <row r="111" spans="1:11" ht="63" customHeight="1" hidden="1">
      <c r="A111" s="144"/>
      <c r="B111" s="93" t="s">
        <v>153</v>
      </c>
      <c r="C111" s="88" t="s">
        <v>77</v>
      </c>
      <c r="D111" s="88" t="s">
        <v>13</v>
      </c>
      <c r="E111" s="88" t="s">
        <v>18</v>
      </c>
      <c r="F111" s="88" t="s">
        <v>225</v>
      </c>
      <c r="G111" s="172">
        <v>119</v>
      </c>
      <c r="H111" s="123"/>
      <c r="I111" s="123"/>
      <c r="J111" s="139"/>
      <c r="K111" s="57"/>
    </row>
    <row r="112" spans="1:11" ht="63" customHeight="1">
      <c r="A112" s="144"/>
      <c r="B112" s="93" t="s">
        <v>337</v>
      </c>
      <c r="C112" s="88" t="s">
        <v>77</v>
      </c>
      <c r="D112" s="88" t="s">
        <v>13</v>
      </c>
      <c r="E112" s="88" t="s">
        <v>15</v>
      </c>
      <c r="F112" s="88" t="s">
        <v>133</v>
      </c>
      <c r="G112" s="88" t="s">
        <v>74</v>
      </c>
      <c r="H112" s="123"/>
      <c r="I112" s="123">
        <f>I113+I114</f>
        <v>257</v>
      </c>
      <c r="J112" s="123">
        <f>J113+J114</f>
        <v>257</v>
      </c>
      <c r="K112" s="57"/>
    </row>
    <row r="113" spans="1:11" ht="49.5" customHeight="1">
      <c r="A113" s="144"/>
      <c r="B113" s="93" t="s">
        <v>84</v>
      </c>
      <c r="C113" s="88" t="s">
        <v>77</v>
      </c>
      <c r="D113" s="88" t="s">
        <v>13</v>
      </c>
      <c r="E113" s="88" t="s">
        <v>18</v>
      </c>
      <c r="F113" s="88" t="s">
        <v>133</v>
      </c>
      <c r="G113" s="88" t="s">
        <v>9</v>
      </c>
      <c r="H113" s="123"/>
      <c r="I113" s="123">
        <v>197</v>
      </c>
      <c r="J113" s="139">
        <v>197</v>
      </c>
      <c r="K113" s="57"/>
    </row>
    <row r="114" spans="1:11" ht="63" customHeight="1">
      <c r="A114" s="144"/>
      <c r="B114" s="93" t="s">
        <v>153</v>
      </c>
      <c r="C114" s="88" t="s">
        <v>77</v>
      </c>
      <c r="D114" s="88" t="s">
        <v>13</v>
      </c>
      <c r="E114" s="88" t="s">
        <v>18</v>
      </c>
      <c r="F114" s="88" t="s">
        <v>133</v>
      </c>
      <c r="G114" s="88" t="s">
        <v>154</v>
      </c>
      <c r="H114" s="123"/>
      <c r="I114" s="123">
        <v>60</v>
      </c>
      <c r="J114" s="139">
        <v>60</v>
      </c>
      <c r="K114" s="57"/>
    </row>
    <row r="115" spans="1:11" ht="21" customHeight="1">
      <c r="A115" s="133"/>
      <c r="B115" s="94" t="s">
        <v>134</v>
      </c>
      <c r="C115" s="98" t="s">
        <v>77</v>
      </c>
      <c r="D115" s="98" t="s">
        <v>95</v>
      </c>
      <c r="E115" s="98" t="s">
        <v>95</v>
      </c>
      <c r="F115" s="98" t="s">
        <v>343</v>
      </c>
      <c r="G115" s="101" t="s">
        <v>74</v>
      </c>
      <c r="H115" s="151">
        <f>H116</f>
        <v>127</v>
      </c>
      <c r="I115" s="151">
        <f>I116</f>
        <v>113.94</v>
      </c>
      <c r="J115" s="151">
        <f>J116</f>
        <v>229.13</v>
      </c>
      <c r="K115" s="57"/>
    </row>
    <row r="116" spans="1:11" ht="19.5" customHeight="1">
      <c r="A116" s="133"/>
      <c r="B116" s="93" t="s">
        <v>134</v>
      </c>
      <c r="C116" s="88" t="s">
        <v>77</v>
      </c>
      <c r="D116" s="88" t="s">
        <v>95</v>
      </c>
      <c r="E116" s="88" t="s">
        <v>95</v>
      </c>
      <c r="F116" s="88" t="s">
        <v>328</v>
      </c>
      <c r="G116" s="100">
        <v>999</v>
      </c>
      <c r="H116" s="150">
        <v>127</v>
      </c>
      <c r="I116" s="150">
        <v>113.94</v>
      </c>
      <c r="J116" s="150">
        <v>229.13</v>
      </c>
      <c r="K116" s="57"/>
    </row>
    <row r="117" spans="1:11" ht="23.25" customHeight="1">
      <c r="A117" s="144"/>
      <c r="B117" s="94" t="s">
        <v>32</v>
      </c>
      <c r="C117" s="94"/>
      <c r="D117" s="94"/>
      <c r="E117" s="94"/>
      <c r="F117" s="94"/>
      <c r="G117" s="96"/>
      <c r="H117" s="96" t="e">
        <f>H9+H15+#REF!+H27+H31+H59+H71+H76+H83+H93+H100</f>
        <v>#REF!</v>
      </c>
      <c r="I117" s="96">
        <f>I9+I15+I27+I31+I59+I71+I76+I83+I100+I54+I115</f>
        <v>4557.5599999999995</v>
      </c>
      <c r="J117" s="96">
        <f>J9+J15+J27+J31+J59+J71+J76+J83+J100+J54+J115</f>
        <v>4582.66</v>
      </c>
      <c r="K117" s="57"/>
    </row>
    <row r="118" spans="9:11" ht="31.5" customHeight="1">
      <c r="I118" s="57"/>
      <c r="K118" s="57"/>
    </row>
    <row r="119" spans="9:11" ht="13.5" customHeight="1" hidden="1">
      <c r="I119" s="57"/>
      <c r="J119" s="78"/>
      <c r="K119" s="57"/>
    </row>
    <row r="120" spans="10:11" ht="55.5" customHeight="1">
      <c r="J120" s="78"/>
      <c r="K120" s="57"/>
    </row>
    <row r="121" ht="45.75" customHeight="1">
      <c r="K121" s="57"/>
    </row>
    <row r="122" spans="10:11" ht="45.75" customHeight="1">
      <c r="J122" s="78"/>
      <c r="K122" s="57"/>
    </row>
    <row r="123" ht="42" customHeight="1">
      <c r="K123" s="57"/>
    </row>
    <row r="124" ht="69.75" customHeight="1">
      <c r="K124" s="57"/>
    </row>
    <row r="125" ht="34.5" customHeight="1">
      <c r="K125" s="57"/>
    </row>
    <row r="126" ht="59.25" customHeight="1">
      <c r="K126" s="57"/>
    </row>
    <row r="127" ht="59.25" customHeight="1"/>
    <row r="128" ht="40.5" customHeight="1"/>
    <row r="129" ht="33.75" customHeight="1"/>
    <row r="130" ht="12.75" customHeight="1"/>
    <row r="131" ht="12.75">
      <c r="L131" s="78"/>
    </row>
  </sheetData>
  <sheetProtection/>
  <mergeCells count="3">
    <mergeCell ref="G1:I1"/>
    <mergeCell ref="B3:I3"/>
    <mergeCell ref="G2:J2"/>
  </mergeCells>
  <printOptions/>
  <pageMargins left="0.7" right="0.7" top="0.75" bottom="0.75" header="0.3" footer="0.3"/>
  <pageSetup fitToHeight="0" fitToWidth="1" horizontalDpi="600" verticalDpi="600" orientation="portrait" paperSize="9" scale="6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G20" sqref="G20"/>
    </sheetView>
  </sheetViews>
  <sheetFormatPr defaultColWidth="9.00390625" defaultRowHeight="12.75"/>
  <cols>
    <col min="2" max="2" width="62.875" style="0" customWidth="1"/>
    <col min="3" max="3" width="26.125" style="0" customWidth="1"/>
  </cols>
  <sheetData>
    <row r="1" spans="1:3" ht="87" customHeight="1">
      <c r="A1" s="199"/>
      <c r="B1" s="293" t="s">
        <v>315</v>
      </c>
      <c r="C1" s="293"/>
    </row>
    <row r="2" spans="1:3" ht="12.75">
      <c r="A2" s="199"/>
      <c r="B2" s="8"/>
      <c r="C2" s="200"/>
    </row>
    <row r="3" spans="1:3" ht="104.25" customHeight="1">
      <c r="A3" s="292" t="s">
        <v>316</v>
      </c>
      <c r="B3" s="292"/>
      <c r="C3" s="292"/>
    </row>
    <row r="4" spans="1:3" ht="15.75" thickBot="1">
      <c r="A4" s="13"/>
      <c r="B4" s="14"/>
      <c r="C4" s="201" t="s">
        <v>66</v>
      </c>
    </row>
    <row r="5" spans="1:3" ht="34.5">
      <c r="A5" s="202" t="s">
        <v>311</v>
      </c>
      <c r="B5" s="203" t="s">
        <v>312</v>
      </c>
      <c r="C5" s="204" t="s">
        <v>313</v>
      </c>
    </row>
    <row r="6" spans="1:3" ht="30.75">
      <c r="A6" s="219">
        <v>1</v>
      </c>
      <c r="B6" s="220" t="s">
        <v>188</v>
      </c>
      <c r="C6" s="223">
        <v>4902.38</v>
      </c>
    </row>
    <row r="7" spans="1:3" ht="18">
      <c r="A7" s="206"/>
      <c r="B7" s="207" t="s">
        <v>314</v>
      </c>
      <c r="C7" s="205">
        <f>C6</f>
        <v>4902.38</v>
      </c>
    </row>
  </sheetData>
  <sheetProtection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60" zoomScalePageLayoutView="0" workbookViewId="0" topLeftCell="A1">
      <selection activeCell="D33" sqref="D33"/>
    </sheetView>
  </sheetViews>
  <sheetFormatPr defaultColWidth="9.00390625" defaultRowHeight="12.75"/>
  <cols>
    <col min="2" max="2" width="70.00390625" style="0" customWidth="1"/>
    <col min="3" max="3" width="25.25390625" style="0" customWidth="1"/>
    <col min="4" max="4" width="22.125" style="0" customWidth="1"/>
  </cols>
  <sheetData>
    <row r="1" spans="1:4" ht="66" customHeight="1">
      <c r="A1" s="199"/>
      <c r="B1" s="208"/>
      <c r="C1" s="293" t="s">
        <v>319</v>
      </c>
      <c r="D1" s="293"/>
    </row>
    <row r="2" spans="1:3" ht="12.75">
      <c r="A2" s="199"/>
      <c r="B2" s="8"/>
      <c r="C2" s="200"/>
    </row>
    <row r="3" spans="1:4" ht="38.25" customHeight="1">
      <c r="A3" s="292" t="s">
        <v>320</v>
      </c>
      <c r="B3" s="292"/>
      <c r="C3" s="292"/>
      <c r="D3" s="292"/>
    </row>
    <row r="4" spans="1:4" ht="19.5" customHeight="1" thickBot="1">
      <c r="A4" s="13"/>
      <c r="B4" s="14"/>
      <c r="C4" s="294" t="s">
        <v>66</v>
      </c>
      <c r="D4" s="294"/>
    </row>
    <row r="5" spans="1:4" ht="30.75" customHeight="1">
      <c r="A5" s="202" t="s">
        <v>311</v>
      </c>
      <c r="B5" s="203" t="s">
        <v>312</v>
      </c>
      <c r="C5" s="209" t="s">
        <v>317</v>
      </c>
      <c r="D5" s="211" t="s">
        <v>318</v>
      </c>
    </row>
    <row r="6" spans="1:4" ht="39.75" customHeight="1">
      <c r="A6" s="219">
        <v>1</v>
      </c>
      <c r="B6" s="220" t="s">
        <v>188</v>
      </c>
      <c r="C6" s="221">
        <v>3952.62</v>
      </c>
      <c r="D6" s="222">
        <v>3862.53</v>
      </c>
    </row>
    <row r="7" spans="1:4" ht="18" thickBot="1">
      <c r="A7" s="206"/>
      <c r="B7" s="207" t="s">
        <v>314</v>
      </c>
      <c r="C7" s="210">
        <f>C6</f>
        <v>3952.62</v>
      </c>
      <c r="D7" s="218">
        <f>D6</f>
        <v>3862.53</v>
      </c>
    </row>
  </sheetData>
  <sheetProtection/>
  <mergeCells count="3">
    <mergeCell ref="C4:D4"/>
    <mergeCell ref="C1:D1"/>
    <mergeCell ref="A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1">
      <selection activeCell="A83" sqref="A83: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295"/>
      <c r="C1" s="295"/>
      <c r="D1" s="295"/>
      <c r="E1" s="295"/>
      <c r="F1" s="295"/>
      <c r="G1" s="288"/>
      <c r="H1" s="289"/>
      <c r="I1" s="289"/>
      <c r="J1" s="245"/>
    </row>
    <row r="2" spans="2:10" ht="57" customHeight="1">
      <c r="B2" s="104"/>
      <c r="C2" s="104"/>
      <c r="D2" s="104"/>
      <c r="E2" s="104"/>
      <c r="F2" s="104"/>
      <c r="G2" s="288" t="s">
        <v>338</v>
      </c>
      <c r="H2" s="256"/>
      <c r="I2" s="256"/>
      <c r="J2" s="245"/>
    </row>
    <row r="3" spans="2:10" ht="54" customHeight="1">
      <c r="B3" s="290" t="s">
        <v>339</v>
      </c>
      <c r="C3" s="291"/>
      <c r="D3" s="291"/>
      <c r="E3" s="291"/>
      <c r="F3" s="291"/>
      <c r="G3" s="291"/>
      <c r="H3" s="291"/>
      <c r="I3" s="291"/>
      <c r="J3" s="245"/>
    </row>
    <row r="4" spans="2:10" ht="12.75">
      <c r="B4" s="102"/>
      <c r="C4" s="102"/>
      <c r="D4" s="102"/>
      <c r="E4" s="102"/>
      <c r="F4" s="102"/>
      <c r="G4" s="102"/>
      <c r="H4" s="102"/>
      <c r="I4" s="152"/>
      <c r="J4" s="154" t="s">
        <v>146</v>
      </c>
    </row>
    <row r="5" spans="1:10" ht="30.75">
      <c r="A5" s="153"/>
      <c r="B5" s="149" t="s">
        <v>44</v>
      </c>
      <c r="C5" s="80" t="s">
        <v>147</v>
      </c>
      <c r="D5" s="80" t="s">
        <v>148</v>
      </c>
      <c r="E5" s="80" t="s">
        <v>149</v>
      </c>
      <c r="F5" s="80" t="s">
        <v>150</v>
      </c>
      <c r="G5" s="80" t="s">
        <v>151</v>
      </c>
      <c r="H5" s="155" t="s">
        <v>182</v>
      </c>
      <c r="I5" s="155" t="s">
        <v>238</v>
      </c>
      <c r="J5" s="155" t="s">
        <v>294</v>
      </c>
    </row>
    <row r="6" spans="1:10" ht="15">
      <c r="A6" s="133"/>
      <c r="B6" s="21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49">
        <v>7</v>
      </c>
      <c r="I6" s="214">
        <v>7</v>
      </c>
      <c r="J6" s="214">
        <v>8</v>
      </c>
    </row>
    <row r="7" spans="1:10" ht="32.25" customHeight="1">
      <c r="A7" s="133"/>
      <c r="B7" s="94" t="s">
        <v>97</v>
      </c>
      <c r="C7" s="98"/>
      <c r="D7" s="98"/>
      <c r="E7" s="98"/>
      <c r="F7" s="98"/>
      <c r="G7" s="90"/>
      <c r="H7" s="90"/>
      <c r="I7" s="90"/>
      <c r="J7" s="90"/>
    </row>
    <row r="8" spans="1:10" ht="19.5" customHeight="1">
      <c r="A8" s="133"/>
      <c r="B8" s="94" t="s">
        <v>158</v>
      </c>
      <c r="C8" s="98" t="s">
        <v>6</v>
      </c>
      <c r="D8" s="98"/>
      <c r="E8" s="98"/>
      <c r="F8" s="98"/>
      <c r="G8" s="98"/>
      <c r="H8" s="96">
        <f>H9+H15+H32+H29</f>
        <v>0</v>
      </c>
      <c r="I8" s="96">
        <f>I9+I15+I29</f>
        <v>1915</v>
      </c>
      <c r="J8" s="96">
        <f>J9+J15+J29</f>
        <v>1915</v>
      </c>
    </row>
    <row r="9" spans="1:10" ht="37.5" customHeight="1">
      <c r="A9" s="133"/>
      <c r="B9" s="124" t="s">
        <v>156</v>
      </c>
      <c r="C9" s="88" t="s">
        <v>77</v>
      </c>
      <c r="D9" s="88" t="s">
        <v>6</v>
      </c>
      <c r="E9" s="88" t="s">
        <v>15</v>
      </c>
      <c r="F9" s="88"/>
      <c r="G9" s="87"/>
      <c r="H9" s="123">
        <f aca="true" t="shared" si="0" ref="H9:J11">H10</f>
        <v>0</v>
      </c>
      <c r="I9" s="123">
        <f t="shared" si="0"/>
        <v>490</v>
      </c>
      <c r="J9" s="123">
        <f t="shared" si="0"/>
        <v>490</v>
      </c>
    </row>
    <row r="10" spans="1:10" ht="24.75" customHeight="1">
      <c r="A10" s="133"/>
      <c r="B10" s="124" t="s">
        <v>157</v>
      </c>
      <c r="C10" s="88" t="s">
        <v>77</v>
      </c>
      <c r="D10" s="88" t="s">
        <v>6</v>
      </c>
      <c r="E10" s="88" t="s">
        <v>15</v>
      </c>
      <c r="F10" s="88" t="s">
        <v>140</v>
      </c>
      <c r="G10" s="87"/>
      <c r="H10" s="123">
        <f t="shared" si="0"/>
        <v>0</v>
      </c>
      <c r="I10" s="123">
        <f t="shared" si="0"/>
        <v>490</v>
      </c>
      <c r="J10" s="123">
        <f t="shared" si="0"/>
        <v>490</v>
      </c>
    </row>
    <row r="11" spans="1:10" ht="32.25" customHeight="1">
      <c r="A11" s="133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159</v>
      </c>
      <c r="G11" s="87"/>
      <c r="H11" s="123">
        <f t="shared" si="0"/>
        <v>0</v>
      </c>
      <c r="I11" s="123">
        <f t="shared" si="0"/>
        <v>490</v>
      </c>
      <c r="J11" s="123">
        <f t="shared" si="0"/>
        <v>490</v>
      </c>
    </row>
    <row r="12" spans="1:10" ht="35.25" customHeight="1">
      <c r="A12" s="133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128</v>
      </c>
      <c r="G12" s="88" t="s">
        <v>74</v>
      </c>
      <c r="H12" s="123">
        <f>H13+H14</f>
        <v>0</v>
      </c>
      <c r="I12" s="123">
        <f>I13+I14</f>
        <v>490</v>
      </c>
      <c r="J12" s="123">
        <f>J13+J14</f>
        <v>490</v>
      </c>
    </row>
    <row r="13" spans="1:10" ht="48" customHeight="1">
      <c r="A13" s="133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128</v>
      </c>
      <c r="G13" s="88" t="s">
        <v>9</v>
      </c>
      <c r="H13" s="123">
        <v>0</v>
      </c>
      <c r="I13" s="123">
        <v>376</v>
      </c>
      <c r="J13" s="123">
        <v>376</v>
      </c>
    </row>
    <row r="14" spans="1:10" ht="62.25" customHeight="1">
      <c r="A14" s="133"/>
      <c r="B14" s="93" t="s">
        <v>153</v>
      </c>
      <c r="C14" s="88" t="s">
        <v>77</v>
      </c>
      <c r="D14" s="88" t="s">
        <v>6</v>
      </c>
      <c r="E14" s="88" t="s">
        <v>15</v>
      </c>
      <c r="F14" s="88" t="s">
        <v>128</v>
      </c>
      <c r="G14" s="88" t="s">
        <v>154</v>
      </c>
      <c r="H14" s="123">
        <v>0</v>
      </c>
      <c r="I14" s="123">
        <v>114</v>
      </c>
      <c r="J14" s="123">
        <v>114</v>
      </c>
    </row>
    <row r="15" spans="1:10" ht="61.5" customHeight="1">
      <c r="A15" s="133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>
        <f aca="true" t="shared" si="1" ref="H15:J16">H16</f>
        <v>0</v>
      </c>
      <c r="I15" s="96">
        <f t="shared" si="1"/>
        <v>1425</v>
      </c>
      <c r="J15" s="96">
        <f t="shared" si="1"/>
        <v>1425</v>
      </c>
    </row>
    <row r="16" spans="1:10" ht="45" customHeight="1">
      <c r="A16" s="133"/>
      <c r="B16" s="93" t="s">
        <v>184</v>
      </c>
      <c r="C16" s="88" t="s">
        <v>77</v>
      </c>
      <c r="D16" s="88" t="s">
        <v>6</v>
      </c>
      <c r="E16" s="88" t="s">
        <v>7</v>
      </c>
      <c r="F16" s="88" t="s">
        <v>141</v>
      </c>
      <c r="G16" s="87"/>
      <c r="H16" s="123">
        <f t="shared" si="1"/>
        <v>0</v>
      </c>
      <c r="I16" s="123">
        <f t="shared" si="1"/>
        <v>1425</v>
      </c>
      <c r="J16" s="123">
        <f t="shared" si="1"/>
        <v>1425</v>
      </c>
    </row>
    <row r="17" spans="1:10" ht="36" customHeight="1">
      <c r="A17" s="133"/>
      <c r="B17" s="93" t="s">
        <v>194</v>
      </c>
      <c r="C17" s="88" t="s">
        <v>77</v>
      </c>
      <c r="D17" s="88" t="s">
        <v>6</v>
      </c>
      <c r="E17" s="88" t="s">
        <v>7</v>
      </c>
      <c r="F17" s="88" t="s">
        <v>132</v>
      </c>
      <c r="G17" s="87"/>
      <c r="H17" s="123">
        <f>H18+H20+H23+H25+H26+H27+H28</f>
        <v>0</v>
      </c>
      <c r="I17" s="123">
        <f>I18+I20+I23+I25+I26+I27+I28+I19+I24</f>
        <v>1425</v>
      </c>
      <c r="J17" s="123">
        <f>J18+J20+J23+J25+J26+J27+J28+J19+J24</f>
        <v>1425</v>
      </c>
    </row>
    <row r="18" spans="1:10" ht="48" customHeight="1">
      <c r="A18" s="133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131</v>
      </c>
      <c r="G18" s="88" t="s">
        <v>9</v>
      </c>
      <c r="H18" s="123">
        <v>0</v>
      </c>
      <c r="I18" s="123">
        <v>1040</v>
      </c>
      <c r="J18" s="123">
        <v>1040</v>
      </c>
    </row>
    <row r="19" spans="1:10" ht="48" customHeight="1" hidden="1">
      <c r="A19" s="133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224</v>
      </c>
      <c r="G19" s="88" t="s">
        <v>9</v>
      </c>
      <c r="H19" s="123">
        <v>44</v>
      </c>
      <c r="I19" s="123">
        <v>0</v>
      </c>
      <c r="J19" s="123">
        <v>0</v>
      </c>
    </row>
    <row r="20" spans="1:10" ht="62.25">
      <c r="A20" s="133"/>
      <c r="B20" s="83" t="s">
        <v>153</v>
      </c>
      <c r="C20" s="88" t="s">
        <v>77</v>
      </c>
      <c r="D20" s="88" t="s">
        <v>6</v>
      </c>
      <c r="E20" s="88" t="s">
        <v>7</v>
      </c>
      <c r="F20" s="88" t="s">
        <v>131</v>
      </c>
      <c r="G20" s="88" t="s">
        <v>154</v>
      </c>
      <c r="H20" s="123">
        <v>0</v>
      </c>
      <c r="I20" s="123">
        <v>315</v>
      </c>
      <c r="J20" s="123">
        <v>315</v>
      </c>
    </row>
    <row r="21" spans="1:10" ht="30.75" hidden="1">
      <c r="A21" s="133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130</v>
      </c>
      <c r="G21" s="88" t="s">
        <v>86</v>
      </c>
      <c r="H21" s="96"/>
      <c r="I21" s="96"/>
      <c r="J21" s="96"/>
    </row>
    <row r="22" spans="1:10" ht="30.75" hidden="1">
      <c r="A22" s="133"/>
      <c r="B22" s="124" t="s">
        <v>85</v>
      </c>
      <c r="C22" s="88" t="s">
        <v>77</v>
      </c>
      <c r="D22" s="88" t="s">
        <v>6</v>
      </c>
      <c r="E22" s="88" t="s">
        <v>7</v>
      </c>
      <c r="F22" s="88" t="s">
        <v>130</v>
      </c>
      <c r="G22" s="88" t="s">
        <v>86</v>
      </c>
      <c r="H22" s="96"/>
      <c r="I22" s="96"/>
      <c r="J22" s="96"/>
    </row>
    <row r="23" spans="1:10" ht="55.5" customHeight="1" hidden="1">
      <c r="A23" s="133"/>
      <c r="B23" s="93" t="s">
        <v>87</v>
      </c>
      <c r="C23" s="88" t="s">
        <v>77</v>
      </c>
      <c r="D23" s="88" t="s">
        <v>6</v>
      </c>
      <c r="E23" s="88" t="s">
        <v>7</v>
      </c>
      <c r="F23" s="88" t="s">
        <v>130</v>
      </c>
      <c r="G23" s="88" t="s">
        <v>10</v>
      </c>
      <c r="H23" s="123">
        <v>0</v>
      </c>
      <c r="I23" s="123">
        <v>0</v>
      </c>
      <c r="J23" s="123">
        <v>0</v>
      </c>
    </row>
    <row r="24" spans="1:10" ht="55.5" customHeight="1" hidden="1">
      <c r="A24" s="133"/>
      <c r="B24" s="93" t="s">
        <v>153</v>
      </c>
      <c r="C24" s="88" t="s">
        <v>77</v>
      </c>
      <c r="D24" s="88" t="s">
        <v>6</v>
      </c>
      <c r="E24" s="88" t="s">
        <v>7</v>
      </c>
      <c r="F24" s="88" t="s">
        <v>224</v>
      </c>
      <c r="G24" s="88" t="s">
        <v>154</v>
      </c>
      <c r="H24" s="123"/>
      <c r="I24" s="123">
        <v>0</v>
      </c>
      <c r="J24" s="123">
        <v>0</v>
      </c>
    </row>
    <row r="25" spans="1:10" ht="37.5" customHeight="1">
      <c r="A25" s="133"/>
      <c r="B25" s="93" t="s">
        <v>88</v>
      </c>
      <c r="C25" s="88" t="s">
        <v>77</v>
      </c>
      <c r="D25" s="88" t="s">
        <v>6</v>
      </c>
      <c r="E25" s="88" t="s">
        <v>7</v>
      </c>
      <c r="F25" s="88" t="s">
        <v>130</v>
      </c>
      <c r="G25" s="88" t="s">
        <v>11</v>
      </c>
      <c r="H25" s="123">
        <v>0</v>
      </c>
      <c r="I25" s="123">
        <v>70</v>
      </c>
      <c r="J25" s="123">
        <v>70</v>
      </c>
    </row>
    <row r="26" spans="1:10" ht="30" customHeight="1" hidden="1">
      <c r="A26" s="133"/>
      <c r="B26" s="93" t="s">
        <v>89</v>
      </c>
      <c r="C26" s="88" t="s">
        <v>77</v>
      </c>
      <c r="D26" s="88" t="s">
        <v>6</v>
      </c>
      <c r="E26" s="88" t="s">
        <v>7</v>
      </c>
      <c r="F26" s="88" t="s">
        <v>130</v>
      </c>
      <c r="G26" s="88" t="s">
        <v>12</v>
      </c>
      <c r="H26" s="123">
        <v>0</v>
      </c>
      <c r="I26" s="123">
        <v>0</v>
      </c>
      <c r="J26" s="123">
        <v>0</v>
      </c>
    </row>
    <row r="27" spans="1:10" ht="28.5" customHeight="1" hidden="1">
      <c r="A27" s="133"/>
      <c r="B27" s="93" t="s">
        <v>90</v>
      </c>
      <c r="C27" s="88" t="s">
        <v>77</v>
      </c>
      <c r="D27" s="88" t="s">
        <v>6</v>
      </c>
      <c r="E27" s="88" t="s">
        <v>7</v>
      </c>
      <c r="F27" s="88" t="s">
        <v>130</v>
      </c>
      <c r="G27" s="88" t="s">
        <v>81</v>
      </c>
      <c r="H27" s="123">
        <v>0</v>
      </c>
      <c r="I27" s="123">
        <v>0</v>
      </c>
      <c r="J27" s="123">
        <v>0</v>
      </c>
    </row>
    <row r="28" spans="1:10" ht="28.5" customHeight="1" hidden="1">
      <c r="A28" s="133"/>
      <c r="B28" s="93" t="s">
        <v>174</v>
      </c>
      <c r="C28" s="88" t="s">
        <v>77</v>
      </c>
      <c r="D28" s="88" t="s">
        <v>6</v>
      </c>
      <c r="E28" s="88" t="s">
        <v>7</v>
      </c>
      <c r="F28" s="88" t="s">
        <v>130</v>
      </c>
      <c r="G28" s="88" t="s">
        <v>175</v>
      </c>
      <c r="H28" s="123">
        <v>0</v>
      </c>
      <c r="I28" s="123">
        <v>0</v>
      </c>
      <c r="J28" s="123">
        <v>0</v>
      </c>
    </row>
    <row r="29" spans="1:10" ht="28.5" customHeight="1" hidden="1">
      <c r="A29" s="133"/>
      <c r="B29" s="94" t="s">
        <v>178</v>
      </c>
      <c r="C29" s="98" t="s">
        <v>77</v>
      </c>
      <c r="D29" s="98" t="s">
        <v>6</v>
      </c>
      <c r="E29" s="98" t="s">
        <v>17</v>
      </c>
      <c r="F29" s="98"/>
      <c r="G29" s="98"/>
      <c r="H29" s="96">
        <f>H30</f>
        <v>0</v>
      </c>
      <c r="I29" s="96">
        <f>I30</f>
        <v>0</v>
      </c>
      <c r="J29" s="96">
        <f>J30</f>
        <v>0</v>
      </c>
    </row>
    <row r="30" spans="1:10" ht="28.5" customHeight="1" hidden="1">
      <c r="A30" s="133"/>
      <c r="B30" s="93" t="s">
        <v>83</v>
      </c>
      <c r="C30" s="88" t="s">
        <v>77</v>
      </c>
      <c r="D30" s="88" t="s">
        <v>6</v>
      </c>
      <c r="E30" s="88" t="s">
        <v>17</v>
      </c>
      <c r="F30" s="88" t="s">
        <v>140</v>
      </c>
      <c r="G30" s="88" t="s">
        <v>74</v>
      </c>
      <c r="H30" s="123">
        <f>H31</f>
        <v>0</v>
      </c>
      <c r="I30" s="123">
        <v>0</v>
      </c>
      <c r="J30" s="123">
        <v>0</v>
      </c>
    </row>
    <row r="31" spans="1:10" ht="28.5" customHeight="1" hidden="1">
      <c r="A31" s="133"/>
      <c r="B31" s="93" t="s">
        <v>178</v>
      </c>
      <c r="C31" s="88" t="s">
        <v>77</v>
      </c>
      <c r="D31" s="88" t="s">
        <v>6</v>
      </c>
      <c r="E31" s="88" t="s">
        <v>17</v>
      </c>
      <c r="F31" s="88" t="s">
        <v>179</v>
      </c>
      <c r="G31" s="88" t="s">
        <v>180</v>
      </c>
      <c r="H31" s="123">
        <v>0</v>
      </c>
      <c r="I31" s="123"/>
      <c r="J31" s="123">
        <v>0</v>
      </c>
    </row>
    <row r="32" spans="1:10" ht="13.5" customHeight="1">
      <c r="A32" s="133"/>
      <c r="B32" s="94" t="s">
        <v>39</v>
      </c>
      <c r="C32" s="98" t="s">
        <v>77</v>
      </c>
      <c r="D32" s="98" t="s">
        <v>6</v>
      </c>
      <c r="E32" s="98" t="s">
        <v>13</v>
      </c>
      <c r="F32" s="88"/>
      <c r="G32" s="90"/>
      <c r="H32" s="96">
        <f aca="true" t="shared" si="2" ref="H32:J34">H33</f>
        <v>0</v>
      </c>
      <c r="I32" s="96">
        <f t="shared" si="2"/>
        <v>1</v>
      </c>
      <c r="J32" s="96">
        <f t="shared" si="2"/>
        <v>1</v>
      </c>
    </row>
    <row r="33" spans="1:10" ht="30.75" customHeight="1">
      <c r="A33" s="133"/>
      <c r="B33" s="93" t="s">
        <v>83</v>
      </c>
      <c r="C33" s="88" t="s">
        <v>77</v>
      </c>
      <c r="D33" s="88" t="s">
        <v>6</v>
      </c>
      <c r="E33" s="88" t="s">
        <v>13</v>
      </c>
      <c r="F33" s="88" t="s">
        <v>140</v>
      </c>
      <c r="G33" s="87"/>
      <c r="H33" s="123">
        <f t="shared" si="2"/>
        <v>0</v>
      </c>
      <c r="I33" s="123">
        <f t="shared" si="2"/>
        <v>1</v>
      </c>
      <c r="J33" s="123">
        <f t="shared" si="2"/>
        <v>1</v>
      </c>
    </row>
    <row r="34" spans="1:10" ht="19.5" customHeight="1">
      <c r="A34" s="133"/>
      <c r="B34" s="124" t="s">
        <v>82</v>
      </c>
      <c r="C34" s="88" t="s">
        <v>77</v>
      </c>
      <c r="D34" s="88" t="s">
        <v>6</v>
      </c>
      <c r="E34" s="88" t="s">
        <v>13</v>
      </c>
      <c r="F34" s="88" t="s">
        <v>129</v>
      </c>
      <c r="G34" s="88" t="s">
        <v>74</v>
      </c>
      <c r="H34" s="123">
        <f t="shared" si="2"/>
        <v>0</v>
      </c>
      <c r="I34" s="123">
        <f t="shared" si="2"/>
        <v>1</v>
      </c>
      <c r="J34" s="123">
        <f t="shared" si="2"/>
        <v>1</v>
      </c>
    </row>
    <row r="35" spans="1:10" ht="17.25" customHeight="1">
      <c r="A35" s="133"/>
      <c r="B35" s="93" t="s">
        <v>91</v>
      </c>
      <c r="C35" s="88" t="s">
        <v>77</v>
      </c>
      <c r="D35" s="88" t="s">
        <v>6</v>
      </c>
      <c r="E35" s="88" t="s">
        <v>13</v>
      </c>
      <c r="F35" s="88" t="s">
        <v>129</v>
      </c>
      <c r="G35" s="88" t="s">
        <v>14</v>
      </c>
      <c r="H35" s="123">
        <v>0</v>
      </c>
      <c r="I35" s="123">
        <v>1</v>
      </c>
      <c r="J35" s="123">
        <v>1</v>
      </c>
    </row>
    <row r="36" spans="1:10" ht="18" customHeight="1">
      <c r="A36" s="133"/>
      <c r="B36" s="147" t="s">
        <v>145</v>
      </c>
      <c r="C36" s="98" t="s">
        <v>77</v>
      </c>
      <c r="D36" s="98" t="s">
        <v>15</v>
      </c>
      <c r="E36" s="88"/>
      <c r="F36" s="88"/>
      <c r="G36" s="90"/>
      <c r="H36" s="96">
        <f aca="true" t="shared" si="3" ref="H36:J39">H37</f>
        <v>0</v>
      </c>
      <c r="I36" s="96">
        <f t="shared" si="3"/>
        <v>140.1</v>
      </c>
      <c r="J36" s="96">
        <f t="shared" si="3"/>
        <v>145.2</v>
      </c>
    </row>
    <row r="37" spans="1:10" ht="14.25" customHeight="1">
      <c r="A37" s="133"/>
      <c r="B37" s="94" t="s">
        <v>136</v>
      </c>
      <c r="C37" s="98" t="s">
        <v>77</v>
      </c>
      <c r="D37" s="98" t="s">
        <v>15</v>
      </c>
      <c r="E37" s="98" t="s">
        <v>16</v>
      </c>
      <c r="F37" s="88"/>
      <c r="G37" s="90"/>
      <c r="H37" s="96">
        <f t="shared" si="3"/>
        <v>0</v>
      </c>
      <c r="I37" s="96">
        <f t="shared" si="3"/>
        <v>140.1</v>
      </c>
      <c r="J37" s="96">
        <f t="shared" si="3"/>
        <v>145.2</v>
      </c>
    </row>
    <row r="38" spans="1:10" ht="39" customHeight="1">
      <c r="A38" s="133"/>
      <c r="B38" s="93" t="s">
        <v>188</v>
      </c>
      <c r="C38" s="88" t="s">
        <v>77</v>
      </c>
      <c r="D38" s="88" t="s">
        <v>15</v>
      </c>
      <c r="E38" s="88" t="s">
        <v>16</v>
      </c>
      <c r="F38" s="88" t="s">
        <v>141</v>
      </c>
      <c r="G38" s="88"/>
      <c r="H38" s="123">
        <f t="shared" si="3"/>
        <v>0</v>
      </c>
      <c r="I38" s="123">
        <f t="shared" si="3"/>
        <v>140.1</v>
      </c>
      <c r="J38" s="123">
        <f t="shared" si="3"/>
        <v>145.2</v>
      </c>
    </row>
    <row r="39" spans="1:10" ht="50.25" customHeight="1">
      <c r="A39" s="133"/>
      <c r="B39" s="93" t="s">
        <v>190</v>
      </c>
      <c r="C39" s="88" t="s">
        <v>77</v>
      </c>
      <c r="D39" s="88" t="s">
        <v>15</v>
      </c>
      <c r="E39" s="88" t="s">
        <v>16</v>
      </c>
      <c r="F39" s="88" t="s">
        <v>160</v>
      </c>
      <c r="G39" s="88"/>
      <c r="H39" s="123">
        <f t="shared" si="3"/>
        <v>0</v>
      </c>
      <c r="I39" s="123">
        <f t="shared" si="3"/>
        <v>140.1</v>
      </c>
      <c r="J39" s="123">
        <f t="shared" si="3"/>
        <v>145.2</v>
      </c>
    </row>
    <row r="40" spans="1:10" ht="75" customHeight="1">
      <c r="A40" s="133"/>
      <c r="B40" s="93" t="s">
        <v>191</v>
      </c>
      <c r="C40" s="88" t="s">
        <v>77</v>
      </c>
      <c r="D40" s="88" t="s">
        <v>15</v>
      </c>
      <c r="E40" s="88" t="s">
        <v>16</v>
      </c>
      <c r="F40" s="88" t="s">
        <v>135</v>
      </c>
      <c r="G40" s="88" t="s">
        <v>74</v>
      </c>
      <c r="H40" s="123">
        <v>0</v>
      </c>
      <c r="I40" s="123">
        <f>I41+I42</f>
        <v>140.1</v>
      </c>
      <c r="J40" s="123">
        <f>J41+J42</f>
        <v>145.2</v>
      </c>
    </row>
    <row r="41" spans="1:10" ht="49.5" customHeight="1">
      <c r="A41" s="133"/>
      <c r="B41" s="93" t="s">
        <v>84</v>
      </c>
      <c r="C41" s="88" t="s">
        <v>77</v>
      </c>
      <c r="D41" s="88" t="s">
        <v>15</v>
      </c>
      <c r="E41" s="88" t="s">
        <v>16</v>
      </c>
      <c r="F41" s="88" t="s">
        <v>135</v>
      </c>
      <c r="G41" s="88" t="s">
        <v>9</v>
      </c>
      <c r="H41" s="123">
        <v>0</v>
      </c>
      <c r="I41" s="123">
        <v>107.6</v>
      </c>
      <c r="J41" s="123">
        <v>111.52</v>
      </c>
    </row>
    <row r="42" spans="1:10" ht="61.5" customHeight="1">
      <c r="A42" s="133"/>
      <c r="B42" s="124" t="s">
        <v>153</v>
      </c>
      <c r="C42" s="88" t="s">
        <v>77</v>
      </c>
      <c r="D42" s="88" t="s">
        <v>15</v>
      </c>
      <c r="E42" s="88" t="s">
        <v>16</v>
      </c>
      <c r="F42" s="88" t="s">
        <v>135</v>
      </c>
      <c r="G42" s="88" t="s">
        <v>154</v>
      </c>
      <c r="H42" s="123">
        <v>0</v>
      </c>
      <c r="I42" s="123">
        <v>32.5</v>
      </c>
      <c r="J42" s="123">
        <v>33.68</v>
      </c>
    </row>
    <row r="43" spans="1:10" ht="38.25" customHeight="1" hidden="1">
      <c r="A43" s="133"/>
      <c r="B43" s="93" t="s">
        <v>88</v>
      </c>
      <c r="C43" s="88" t="s">
        <v>77</v>
      </c>
      <c r="D43" s="88" t="s">
        <v>15</v>
      </c>
      <c r="E43" s="88" t="s">
        <v>16</v>
      </c>
      <c r="F43" s="88" t="s">
        <v>135</v>
      </c>
      <c r="G43" s="88" t="s">
        <v>11</v>
      </c>
      <c r="H43" s="123">
        <v>0</v>
      </c>
      <c r="I43" s="123">
        <v>0</v>
      </c>
      <c r="J43" s="123">
        <v>0</v>
      </c>
    </row>
    <row r="44" spans="1:10" ht="21" customHeight="1">
      <c r="A44" s="133"/>
      <c r="B44" s="94" t="s">
        <v>142</v>
      </c>
      <c r="C44" s="98" t="s">
        <v>77</v>
      </c>
      <c r="D44" s="98" t="s">
        <v>7</v>
      </c>
      <c r="E44" s="88"/>
      <c r="F44" s="88"/>
      <c r="G44" s="90"/>
      <c r="H44" s="96">
        <f aca="true" t="shared" si="4" ref="H44:J46">H45</f>
        <v>0</v>
      </c>
      <c r="I44" s="96">
        <f t="shared" si="4"/>
        <v>30</v>
      </c>
      <c r="J44" s="96">
        <f t="shared" si="4"/>
        <v>30</v>
      </c>
    </row>
    <row r="45" spans="1:10" ht="39" customHeight="1">
      <c r="A45" s="133"/>
      <c r="B45" s="124" t="s">
        <v>188</v>
      </c>
      <c r="C45" s="88" t="s">
        <v>77</v>
      </c>
      <c r="D45" s="88" t="s">
        <v>7</v>
      </c>
      <c r="E45" s="88" t="s">
        <v>127</v>
      </c>
      <c r="F45" s="88" t="s">
        <v>141</v>
      </c>
      <c r="G45" s="87"/>
      <c r="H45" s="123">
        <f t="shared" si="4"/>
        <v>0</v>
      </c>
      <c r="I45" s="123">
        <f t="shared" si="4"/>
        <v>30</v>
      </c>
      <c r="J45" s="123">
        <f t="shared" si="4"/>
        <v>30</v>
      </c>
    </row>
    <row r="46" spans="1:10" ht="51" customHeight="1">
      <c r="A46" s="133"/>
      <c r="B46" s="93" t="s">
        <v>190</v>
      </c>
      <c r="C46" s="88" t="s">
        <v>77</v>
      </c>
      <c r="D46" s="88" t="s">
        <v>7</v>
      </c>
      <c r="E46" s="88" t="s">
        <v>127</v>
      </c>
      <c r="F46" s="88" t="s">
        <v>144</v>
      </c>
      <c r="G46" s="87"/>
      <c r="H46" s="123">
        <f t="shared" si="4"/>
        <v>0</v>
      </c>
      <c r="I46" s="123">
        <f t="shared" si="4"/>
        <v>30</v>
      </c>
      <c r="J46" s="123">
        <f t="shared" si="4"/>
        <v>30</v>
      </c>
    </row>
    <row r="47" spans="1:10" ht="93" customHeight="1">
      <c r="A47" s="133"/>
      <c r="B47" s="93" t="s">
        <v>195</v>
      </c>
      <c r="C47" s="88" t="s">
        <v>77</v>
      </c>
      <c r="D47" s="88" t="s">
        <v>7</v>
      </c>
      <c r="E47" s="88" t="s">
        <v>127</v>
      </c>
      <c r="F47" s="88" t="s">
        <v>155</v>
      </c>
      <c r="G47" s="88" t="s">
        <v>74</v>
      </c>
      <c r="H47" s="123">
        <f>H48+H49</f>
        <v>0</v>
      </c>
      <c r="I47" s="123">
        <f>I48+I49</f>
        <v>30</v>
      </c>
      <c r="J47" s="123">
        <f>J48+J49</f>
        <v>30</v>
      </c>
    </row>
    <row r="48" spans="1:10" ht="39.75" customHeight="1">
      <c r="A48" s="133"/>
      <c r="B48" s="93" t="s">
        <v>88</v>
      </c>
      <c r="C48" s="88" t="s">
        <v>77</v>
      </c>
      <c r="D48" s="88" t="s">
        <v>7</v>
      </c>
      <c r="E48" s="88" t="s">
        <v>127</v>
      </c>
      <c r="F48" s="88" t="s">
        <v>155</v>
      </c>
      <c r="G48" s="88" t="s">
        <v>11</v>
      </c>
      <c r="H48" s="123">
        <v>0</v>
      </c>
      <c r="I48" s="123">
        <v>29</v>
      </c>
      <c r="J48" s="123">
        <v>29</v>
      </c>
    </row>
    <row r="49" spans="1:10" ht="39.75" customHeight="1">
      <c r="A49" s="133"/>
      <c r="B49" s="93" t="s">
        <v>163</v>
      </c>
      <c r="C49" s="88" t="s">
        <v>77</v>
      </c>
      <c r="D49" s="88" t="s">
        <v>7</v>
      </c>
      <c r="E49" s="88" t="s">
        <v>127</v>
      </c>
      <c r="F49" s="88" t="s">
        <v>155</v>
      </c>
      <c r="G49" s="88" t="s">
        <v>93</v>
      </c>
      <c r="H49" s="123">
        <v>0</v>
      </c>
      <c r="I49" s="123">
        <v>1</v>
      </c>
      <c r="J49" s="123">
        <v>1</v>
      </c>
    </row>
    <row r="50" spans="1:10" ht="20.25" customHeight="1">
      <c r="A50" s="133"/>
      <c r="B50" s="94" t="s">
        <v>223</v>
      </c>
      <c r="C50" s="98" t="s">
        <v>77</v>
      </c>
      <c r="D50" s="98" t="s">
        <v>18</v>
      </c>
      <c r="E50" s="88"/>
      <c r="F50" s="88"/>
      <c r="G50" s="90"/>
      <c r="H50" s="96">
        <f>H51</f>
        <v>0</v>
      </c>
      <c r="I50" s="96">
        <f>I51</f>
        <v>20</v>
      </c>
      <c r="J50" s="96">
        <f>J51</f>
        <v>20</v>
      </c>
    </row>
    <row r="51" spans="1:10" ht="36" customHeight="1">
      <c r="A51" s="133"/>
      <c r="B51" s="124" t="s">
        <v>188</v>
      </c>
      <c r="C51" s="88" t="s">
        <v>77</v>
      </c>
      <c r="D51" s="88" t="s">
        <v>18</v>
      </c>
      <c r="E51" s="88" t="s">
        <v>16</v>
      </c>
      <c r="F51" s="88" t="s">
        <v>141</v>
      </c>
      <c r="G51" s="88"/>
      <c r="H51" s="123">
        <v>0</v>
      </c>
      <c r="I51" s="123">
        <f aca="true" t="shared" si="5" ref="I51:J53">I52</f>
        <v>20</v>
      </c>
      <c r="J51" s="123">
        <f t="shared" si="5"/>
        <v>20</v>
      </c>
    </row>
    <row r="52" spans="1:10" ht="30.75" customHeight="1">
      <c r="A52" s="133"/>
      <c r="B52" s="93" t="s">
        <v>196</v>
      </c>
      <c r="C52" s="88" t="s">
        <v>77</v>
      </c>
      <c r="D52" s="88" t="s">
        <v>18</v>
      </c>
      <c r="E52" s="88" t="s">
        <v>16</v>
      </c>
      <c r="F52" s="88" t="s">
        <v>166</v>
      </c>
      <c r="G52" s="88"/>
      <c r="H52" s="123">
        <v>0</v>
      </c>
      <c r="I52" s="123">
        <f t="shared" si="5"/>
        <v>20</v>
      </c>
      <c r="J52" s="123">
        <f t="shared" si="5"/>
        <v>20</v>
      </c>
    </row>
    <row r="53" spans="1:10" ht="79.5" customHeight="1">
      <c r="A53" s="133"/>
      <c r="B53" s="93" t="s">
        <v>197</v>
      </c>
      <c r="C53" s="88" t="s">
        <v>77</v>
      </c>
      <c r="D53" s="88" t="s">
        <v>18</v>
      </c>
      <c r="E53" s="88" t="s">
        <v>16</v>
      </c>
      <c r="F53" s="88" t="s">
        <v>167</v>
      </c>
      <c r="G53" s="88" t="s">
        <v>74</v>
      </c>
      <c r="H53" s="123">
        <v>0</v>
      </c>
      <c r="I53" s="123">
        <f t="shared" si="5"/>
        <v>20</v>
      </c>
      <c r="J53" s="123">
        <f t="shared" si="5"/>
        <v>20</v>
      </c>
    </row>
    <row r="54" spans="1:10" ht="29.25" customHeight="1">
      <c r="A54" s="133"/>
      <c r="B54" s="148" t="s">
        <v>88</v>
      </c>
      <c r="C54" s="88" t="s">
        <v>77</v>
      </c>
      <c r="D54" s="88" t="s">
        <v>18</v>
      </c>
      <c r="E54" s="88" t="s">
        <v>16</v>
      </c>
      <c r="F54" s="88" t="s">
        <v>167</v>
      </c>
      <c r="G54" s="88" t="s">
        <v>11</v>
      </c>
      <c r="H54" s="123">
        <v>0</v>
      </c>
      <c r="I54" s="123">
        <v>20</v>
      </c>
      <c r="J54" s="123">
        <v>20</v>
      </c>
    </row>
    <row r="55" spans="1:10" ht="20.25" customHeight="1">
      <c r="A55" s="133"/>
      <c r="B55" s="94" t="s">
        <v>35</v>
      </c>
      <c r="C55" s="98" t="s">
        <v>77</v>
      </c>
      <c r="D55" s="98" t="s">
        <v>17</v>
      </c>
      <c r="E55" s="88"/>
      <c r="F55" s="88"/>
      <c r="G55" s="90"/>
      <c r="H55" s="96">
        <f aca="true" t="shared" si="6" ref="H55:J57">H56</f>
        <v>0</v>
      </c>
      <c r="I55" s="96">
        <f t="shared" si="6"/>
        <v>127.3</v>
      </c>
      <c r="J55" s="96">
        <f t="shared" si="6"/>
        <v>127.3</v>
      </c>
    </row>
    <row r="56" spans="1:10" ht="28.5" customHeight="1">
      <c r="A56" s="133"/>
      <c r="B56" s="93" t="s">
        <v>188</v>
      </c>
      <c r="C56" s="88" t="s">
        <v>77</v>
      </c>
      <c r="D56" s="88" t="s">
        <v>17</v>
      </c>
      <c r="E56" s="88" t="s">
        <v>17</v>
      </c>
      <c r="F56" s="88" t="s">
        <v>141</v>
      </c>
      <c r="G56" s="97"/>
      <c r="H56" s="150">
        <f t="shared" si="6"/>
        <v>0</v>
      </c>
      <c r="I56" s="150">
        <f t="shared" si="6"/>
        <v>127.3</v>
      </c>
      <c r="J56" s="150">
        <f t="shared" si="6"/>
        <v>127.3</v>
      </c>
    </row>
    <row r="57" spans="1:10" ht="45" customHeight="1">
      <c r="A57" s="133"/>
      <c r="B57" s="148" t="s">
        <v>186</v>
      </c>
      <c r="C57" s="88" t="s">
        <v>77</v>
      </c>
      <c r="D57" s="88" t="s">
        <v>17</v>
      </c>
      <c r="E57" s="88" t="s">
        <v>17</v>
      </c>
      <c r="F57" s="88" t="s">
        <v>137</v>
      </c>
      <c r="G57" s="87"/>
      <c r="H57" s="123">
        <f t="shared" si="6"/>
        <v>0</v>
      </c>
      <c r="I57" s="123">
        <f>I58+I60</f>
        <v>127.3</v>
      </c>
      <c r="J57" s="123">
        <f>J58+J60</f>
        <v>127.3</v>
      </c>
    </row>
    <row r="58" spans="1:10" ht="66" customHeight="1">
      <c r="A58" s="133"/>
      <c r="B58" s="93" t="s">
        <v>187</v>
      </c>
      <c r="C58" s="88" t="s">
        <v>77</v>
      </c>
      <c r="D58" s="88" t="s">
        <v>17</v>
      </c>
      <c r="E58" s="88" t="s">
        <v>17</v>
      </c>
      <c r="F58" s="88" t="s">
        <v>138</v>
      </c>
      <c r="G58" s="88" t="s">
        <v>74</v>
      </c>
      <c r="H58" s="123">
        <f>H59</f>
        <v>0</v>
      </c>
      <c r="I58" s="123">
        <f>I59</f>
        <v>5</v>
      </c>
      <c r="J58" s="123">
        <f>J59</f>
        <v>5</v>
      </c>
    </row>
    <row r="59" spans="1:10" ht="34.5" customHeight="1">
      <c r="A59" s="133"/>
      <c r="B59" s="93" t="s">
        <v>88</v>
      </c>
      <c r="C59" s="88" t="s">
        <v>77</v>
      </c>
      <c r="D59" s="88" t="s">
        <v>17</v>
      </c>
      <c r="E59" s="88" t="s">
        <v>17</v>
      </c>
      <c r="F59" s="88" t="s">
        <v>138</v>
      </c>
      <c r="G59" s="88" t="s">
        <v>11</v>
      </c>
      <c r="H59" s="141">
        <v>0</v>
      </c>
      <c r="I59" s="141">
        <v>5</v>
      </c>
      <c r="J59" s="141">
        <v>5</v>
      </c>
    </row>
    <row r="60" spans="1:10" ht="34.5" customHeight="1">
      <c r="A60" s="133"/>
      <c r="B60" s="93" t="s">
        <v>187</v>
      </c>
      <c r="C60" s="88" t="s">
        <v>77</v>
      </c>
      <c r="D60" s="88" t="s">
        <v>17</v>
      </c>
      <c r="E60" s="88" t="s">
        <v>17</v>
      </c>
      <c r="F60" s="88" t="s">
        <v>176</v>
      </c>
      <c r="G60" s="88" t="s">
        <v>74</v>
      </c>
      <c r="H60" s="123">
        <f>H61+H63</f>
        <v>0</v>
      </c>
      <c r="I60" s="123">
        <f>I61+I63+I62+I64</f>
        <v>122.3</v>
      </c>
      <c r="J60" s="123">
        <f>J61+J63+J62+J64</f>
        <v>122.3</v>
      </c>
    </row>
    <row r="61" spans="1:10" ht="34.5" customHeight="1">
      <c r="A61" s="133"/>
      <c r="B61" s="93" t="s">
        <v>84</v>
      </c>
      <c r="C61" s="88" t="s">
        <v>77</v>
      </c>
      <c r="D61" s="88" t="s">
        <v>17</v>
      </c>
      <c r="E61" s="88" t="s">
        <v>17</v>
      </c>
      <c r="F61" s="88" t="s">
        <v>176</v>
      </c>
      <c r="G61" s="88" t="s">
        <v>282</v>
      </c>
      <c r="H61" s="123">
        <v>0</v>
      </c>
      <c r="I61" s="123">
        <v>94</v>
      </c>
      <c r="J61" s="123">
        <v>94</v>
      </c>
    </row>
    <row r="62" spans="1:10" ht="34.5" customHeight="1">
      <c r="A62" s="133"/>
      <c r="B62" s="93" t="s">
        <v>84</v>
      </c>
      <c r="C62" s="88" t="s">
        <v>77</v>
      </c>
      <c r="D62" s="88" t="s">
        <v>17</v>
      </c>
      <c r="E62" s="88" t="s">
        <v>17</v>
      </c>
      <c r="F62" s="88" t="s">
        <v>226</v>
      </c>
      <c r="G62" s="88" t="s">
        <v>282</v>
      </c>
      <c r="H62" s="123">
        <v>0</v>
      </c>
      <c r="I62" s="123">
        <v>0</v>
      </c>
      <c r="J62" s="123">
        <v>0</v>
      </c>
    </row>
    <row r="63" spans="1:10" ht="34.5" customHeight="1">
      <c r="A63" s="133"/>
      <c r="B63" s="93" t="s">
        <v>153</v>
      </c>
      <c r="C63" s="88" t="s">
        <v>77</v>
      </c>
      <c r="D63" s="88" t="s">
        <v>17</v>
      </c>
      <c r="E63" s="88" t="s">
        <v>17</v>
      </c>
      <c r="F63" s="88" t="s">
        <v>176</v>
      </c>
      <c r="G63" s="88" t="s">
        <v>283</v>
      </c>
      <c r="H63" s="123">
        <v>0</v>
      </c>
      <c r="I63" s="123">
        <v>28.3</v>
      </c>
      <c r="J63" s="123">
        <v>28.3</v>
      </c>
    </row>
    <row r="64" spans="1:10" ht="34.5" customHeight="1">
      <c r="A64" s="133"/>
      <c r="B64" s="93" t="s">
        <v>153</v>
      </c>
      <c r="C64" s="88" t="s">
        <v>77</v>
      </c>
      <c r="D64" s="88" t="s">
        <v>17</v>
      </c>
      <c r="E64" s="88" t="s">
        <v>17</v>
      </c>
      <c r="F64" s="88" t="s">
        <v>226</v>
      </c>
      <c r="G64" s="88" t="s">
        <v>283</v>
      </c>
      <c r="H64" s="123">
        <v>0</v>
      </c>
      <c r="I64" s="123">
        <v>0</v>
      </c>
      <c r="J64" s="123">
        <v>0</v>
      </c>
    </row>
    <row r="65" spans="1:10" ht="19.5" customHeight="1">
      <c r="A65" s="133"/>
      <c r="B65" s="94" t="s">
        <v>162</v>
      </c>
      <c r="C65" s="98" t="s">
        <v>77</v>
      </c>
      <c r="D65" s="98" t="s">
        <v>19</v>
      </c>
      <c r="E65" s="98"/>
      <c r="F65" s="98"/>
      <c r="G65" s="99"/>
      <c r="H65" s="151">
        <f aca="true" t="shared" si="7" ref="H65:J66">H66</f>
        <v>0</v>
      </c>
      <c r="I65" s="151" t="e">
        <f t="shared" si="7"/>
        <v>#REF!</v>
      </c>
      <c r="J65" s="151" t="e">
        <f t="shared" si="7"/>
        <v>#REF!</v>
      </c>
    </row>
    <row r="66" spans="1:10" ht="33.75" customHeight="1">
      <c r="A66" s="133"/>
      <c r="B66" s="93" t="s">
        <v>188</v>
      </c>
      <c r="C66" s="88" t="s">
        <v>77</v>
      </c>
      <c r="D66" s="88" t="s">
        <v>19</v>
      </c>
      <c r="E66" s="88" t="s">
        <v>6</v>
      </c>
      <c r="F66" s="88" t="s">
        <v>141</v>
      </c>
      <c r="G66" s="97"/>
      <c r="H66" s="150">
        <f t="shared" si="7"/>
        <v>0</v>
      </c>
      <c r="I66" s="150" t="e">
        <f t="shared" si="7"/>
        <v>#REF!</v>
      </c>
      <c r="J66" s="150" t="e">
        <f t="shared" si="7"/>
        <v>#REF!</v>
      </c>
    </row>
    <row r="67" spans="1:10" ht="64.5" customHeight="1">
      <c r="A67" s="133"/>
      <c r="B67" s="93" t="s">
        <v>189</v>
      </c>
      <c r="C67" s="88" t="s">
        <v>77</v>
      </c>
      <c r="D67" s="88" t="s">
        <v>19</v>
      </c>
      <c r="E67" s="88" t="s">
        <v>6</v>
      </c>
      <c r="F67" s="88" t="s">
        <v>139</v>
      </c>
      <c r="G67" s="88" t="s">
        <v>74</v>
      </c>
      <c r="H67" s="150">
        <f>H69+H70+H68+H71+H72+H73</f>
        <v>0</v>
      </c>
      <c r="I67" s="150" t="e">
        <f>I69+I70+I68+I71+I72+I73</f>
        <v>#REF!</v>
      </c>
      <c r="J67" s="150" t="e">
        <f>J69+J70+J68+J71+J72+J73</f>
        <v>#REF!</v>
      </c>
    </row>
    <row r="68" spans="1:10" ht="45.75" customHeight="1" hidden="1">
      <c r="A68" s="133"/>
      <c r="B68" s="93" t="s">
        <v>87</v>
      </c>
      <c r="C68" s="88" t="s">
        <v>77</v>
      </c>
      <c r="D68" s="88" t="s">
        <v>19</v>
      </c>
      <c r="E68" s="88" t="s">
        <v>6</v>
      </c>
      <c r="F68" s="88" t="s">
        <v>139</v>
      </c>
      <c r="G68" s="88" t="s">
        <v>10</v>
      </c>
      <c r="H68" s="150">
        <v>0</v>
      </c>
      <c r="I68" s="150">
        <v>0</v>
      </c>
      <c r="J68" s="150">
        <v>0</v>
      </c>
    </row>
    <row r="69" spans="1:10" ht="37.5" customHeight="1">
      <c r="A69" s="133"/>
      <c r="B69" s="124" t="s">
        <v>88</v>
      </c>
      <c r="C69" s="88" t="s">
        <v>77</v>
      </c>
      <c r="D69" s="88" t="s">
        <v>19</v>
      </c>
      <c r="E69" s="88" t="s">
        <v>6</v>
      </c>
      <c r="F69" s="88" t="s">
        <v>139</v>
      </c>
      <c r="G69" s="88" t="s">
        <v>11</v>
      </c>
      <c r="H69" s="123">
        <v>0</v>
      </c>
      <c r="I69" s="123" t="e">
        <f>#REF!</f>
        <v>#REF!</v>
      </c>
      <c r="J69" s="123" t="e">
        <f>#REF!</f>
        <v>#REF!</v>
      </c>
    </row>
    <row r="70" spans="1:10" ht="33.75" customHeight="1">
      <c r="A70" s="133"/>
      <c r="B70" s="93" t="s">
        <v>163</v>
      </c>
      <c r="C70" s="88" t="s">
        <v>77</v>
      </c>
      <c r="D70" s="88" t="s">
        <v>19</v>
      </c>
      <c r="E70" s="88" t="s">
        <v>6</v>
      </c>
      <c r="F70" s="88" t="s">
        <v>139</v>
      </c>
      <c r="G70" s="88" t="s">
        <v>93</v>
      </c>
      <c r="H70" s="123">
        <v>0</v>
      </c>
      <c r="I70" s="123">
        <v>10</v>
      </c>
      <c r="J70" s="123">
        <v>10</v>
      </c>
    </row>
    <row r="71" spans="1:10" ht="33.75" customHeight="1">
      <c r="A71" s="133"/>
      <c r="B71" s="93" t="s">
        <v>89</v>
      </c>
      <c r="C71" s="88" t="s">
        <v>77</v>
      </c>
      <c r="D71" s="88" t="s">
        <v>19</v>
      </c>
      <c r="E71" s="88" t="s">
        <v>6</v>
      </c>
      <c r="F71" s="88" t="s">
        <v>139</v>
      </c>
      <c r="G71" s="88" t="s">
        <v>12</v>
      </c>
      <c r="H71" s="123">
        <v>0</v>
      </c>
      <c r="I71" s="123">
        <v>30</v>
      </c>
      <c r="J71" s="123">
        <v>30</v>
      </c>
    </row>
    <row r="72" spans="1:10" ht="27.75" customHeight="1">
      <c r="A72" s="133"/>
      <c r="B72" s="93" t="s">
        <v>90</v>
      </c>
      <c r="C72" s="88" t="s">
        <v>77</v>
      </c>
      <c r="D72" s="88" t="s">
        <v>19</v>
      </c>
      <c r="E72" s="88" t="s">
        <v>6</v>
      </c>
      <c r="F72" s="88" t="s">
        <v>139</v>
      </c>
      <c r="G72" s="88" t="s">
        <v>81</v>
      </c>
      <c r="H72" s="123">
        <v>0</v>
      </c>
      <c r="I72" s="123">
        <v>5</v>
      </c>
      <c r="J72" s="123">
        <v>5</v>
      </c>
    </row>
    <row r="73" spans="1:10" ht="26.25" customHeight="1">
      <c r="A73" s="133"/>
      <c r="B73" s="93" t="s">
        <v>174</v>
      </c>
      <c r="C73" s="88" t="s">
        <v>77</v>
      </c>
      <c r="D73" s="88" t="s">
        <v>19</v>
      </c>
      <c r="E73" s="88" t="s">
        <v>6</v>
      </c>
      <c r="F73" s="88" t="s">
        <v>139</v>
      </c>
      <c r="G73" s="88" t="s">
        <v>175</v>
      </c>
      <c r="H73" s="123">
        <v>0</v>
      </c>
      <c r="I73" s="123">
        <v>15</v>
      </c>
      <c r="J73" s="123">
        <v>15</v>
      </c>
    </row>
    <row r="74" spans="1:10" ht="34.5" customHeight="1">
      <c r="A74" s="133"/>
      <c r="B74" s="94" t="s">
        <v>63</v>
      </c>
      <c r="C74" s="98" t="s">
        <v>77</v>
      </c>
      <c r="D74" s="98" t="s">
        <v>13</v>
      </c>
      <c r="E74" s="98" t="s">
        <v>18</v>
      </c>
      <c r="F74" s="98"/>
      <c r="G74" s="90"/>
      <c r="H74" s="96" t="e">
        <f aca="true" t="shared" si="8" ref="H74:J75">H75</f>
        <v>#REF!</v>
      </c>
      <c r="I74" s="96">
        <f t="shared" si="8"/>
        <v>1547.7399999999998</v>
      </c>
      <c r="J74" s="96" t="e">
        <f t="shared" si="8"/>
        <v>#REF!</v>
      </c>
    </row>
    <row r="75" spans="1:10" ht="46.5" customHeight="1">
      <c r="A75" s="133"/>
      <c r="B75" s="124" t="s">
        <v>184</v>
      </c>
      <c r="C75" s="88" t="s">
        <v>77</v>
      </c>
      <c r="D75" s="88" t="s">
        <v>13</v>
      </c>
      <c r="E75" s="88" t="s">
        <v>18</v>
      </c>
      <c r="F75" s="88" t="s">
        <v>141</v>
      </c>
      <c r="G75" s="87"/>
      <c r="H75" s="123" t="e">
        <f t="shared" si="8"/>
        <v>#REF!</v>
      </c>
      <c r="I75" s="123">
        <f t="shared" si="8"/>
        <v>1547.7399999999998</v>
      </c>
      <c r="J75" s="123" t="e">
        <f t="shared" si="8"/>
        <v>#REF!</v>
      </c>
    </row>
    <row r="76" spans="1:10" ht="50.25" customHeight="1">
      <c r="A76" s="133"/>
      <c r="B76" s="93" t="s">
        <v>186</v>
      </c>
      <c r="C76" s="88" t="s">
        <v>77</v>
      </c>
      <c r="D76" s="88" t="s">
        <v>13</v>
      </c>
      <c r="E76" s="88" t="s">
        <v>18</v>
      </c>
      <c r="F76" s="88" t="s">
        <v>137</v>
      </c>
      <c r="G76" s="87"/>
      <c r="H76" s="123" t="e">
        <f>H77+#REF!+#REF!</f>
        <v>#REF!</v>
      </c>
      <c r="I76" s="123">
        <f>I77</f>
        <v>1547.7399999999998</v>
      </c>
      <c r="J76" s="123" t="e">
        <f>J77</f>
        <v>#REF!</v>
      </c>
    </row>
    <row r="77" spans="1:10" ht="44.25" customHeight="1">
      <c r="A77" s="133"/>
      <c r="B77" s="93" t="s">
        <v>198</v>
      </c>
      <c r="C77" s="88" t="s">
        <v>13</v>
      </c>
      <c r="D77" s="88" t="s">
        <v>13</v>
      </c>
      <c r="E77" s="88" t="s">
        <v>18</v>
      </c>
      <c r="F77" s="88" t="s">
        <v>133</v>
      </c>
      <c r="G77" s="88" t="s">
        <v>74</v>
      </c>
      <c r="H77" s="123">
        <f>H78+H80+H81</f>
        <v>0</v>
      </c>
      <c r="I77" s="123">
        <f>I78+I80</f>
        <v>1547.7399999999998</v>
      </c>
      <c r="J77" s="123" t="e">
        <f>J78+J80+J81+J79+J82</f>
        <v>#REF!</v>
      </c>
    </row>
    <row r="78" spans="1:10" ht="51" customHeight="1">
      <c r="A78" s="133"/>
      <c r="B78" s="93" t="s">
        <v>84</v>
      </c>
      <c r="C78" s="88" t="s">
        <v>13</v>
      </c>
      <c r="D78" s="88" t="s">
        <v>13</v>
      </c>
      <c r="E78" s="88" t="s">
        <v>18</v>
      </c>
      <c r="F78" s="88" t="s">
        <v>133</v>
      </c>
      <c r="G78" s="88" t="s">
        <v>282</v>
      </c>
      <c r="H78" s="123">
        <v>0</v>
      </c>
      <c r="I78" s="123">
        <v>1156.6</v>
      </c>
      <c r="J78" s="123">
        <v>1156.6</v>
      </c>
    </row>
    <row r="79" spans="1:10" ht="51" customHeight="1">
      <c r="A79" s="133"/>
      <c r="B79" s="93" t="s">
        <v>84</v>
      </c>
      <c r="C79" s="88" t="s">
        <v>13</v>
      </c>
      <c r="D79" s="88" t="s">
        <v>13</v>
      </c>
      <c r="E79" s="88" t="s">
        <v>18</v>
      </c>
      <c r="F79" s="88" t="s">
        <v>225</v>
      </c>
      <c r="G79" s="88" t="s">
        <v>282</v>
      </c>
      <c r="H79" s="123">
        <v>0</v>
      </c>
      <c r="I79" s="123">
        <v>0</v>
      </c>
      <c r="J79" s="123" t="e">
        <f>#REF!</f>
        <v>#REF!</v>
      </c>
    </row>
    <row r="80" spans="1:10" ht="63.75" customHeight="1">
      <c r="A80" s="133"/>
      <c r="B80" s="93" t="s">
        <v>153</v>
      </c>
      <c r="C80" s="88" t="s">
        <v>13</v>
      </c>
      <c r="D80" s="88" t="s">
        <v>13</v>
      </c>
      <c r="E80" s="88" t="s">
        <v>18</v>
      </c>
      <c r="F80" s="88" t="s">
        <v>133</v>
      </c>
      <c r="G80" s="88" t="s">
        <v>283</v>
      </c>
      <c r="H80" s="123">
        <v>0</v>
      </c>
      <c r="I80" s="123">
        <v>391.14</v>
      </c>
      <c r="J80" s="123">
        <v>391.14</v>
      </c>
    </row>
    <row r="81" spans="1:10" ht="39" customHeight="1" hidden="1">
      <c r="A81" s="133"/>
      <c r="B81" s="93" t="s">
        <v>88</v>
      </c>
      <c r="C81" s="88" t="s">
        <v>13</v>
      </c>
      <c r="D81" s="88" t="s">
        <v>13</v>
      </c>
      <c r="E81" s="88" t="s">
        <v>18</v>
      </c>
      <c r="F81" s="88" t="s">
        <v>133</v>
      </c>
      <c r="G81" s="88">
        <v>244</v>
      </c>
      <c r="H81" s="123">
        <v>0</v>
      </c>
      <c r="I81" s="123" t="e">
        <f>9!#REF!</f>
        <v>#REF!</v>
      </c>
      <c r="J81" s="123" t="e">
        <f>#REF!</f>
        <v>#REF!</v>
      </c>
    </row>
    <row r="82" spans="1:10" ht="47.25" customHeight="1">
      <c r="A82" s="133"/>
      <c r="B82" s="93" t="s">
        <v>153</v>
      </c>
      <c r="C82" s="88" t="s">
        <v>13</v>
      </c>
      <c r="D82" s="88" t="s">
        <v>13</v>
      </c>
      <c r="E82" s="88" t="s">
        <v>18</v>
      </c>
      <c r="F82" s="88" t="s">
        <v>225</v>
      </c>
      <c r="G82" s="88" t="s">
        <v>283</v>
      </c>
      <c r="H82" s="123"/>
      <c r="I82" s="123">
        <v>0</v>
      </c>
      <c r="J82" s="123" t="e">
        <f>#REF!</f>
        <v>#REF!</v>
      </c>
    </row>
    <row r="83" spans="1:10" ht="18.75" customHeight="1">
      <c r="A83" s="133"/>
      <c r="B83" s="94" t="s">
        <v>134</v>
      </c>
      <c r="C83" s="98" t="s">
        <v>77</v>
      </c>
      <c r="D83" s="98" t="s">
        <v>95</v>
      </c>
      <c r="E83" s="98" t="s">
        <v>95</v>
      </c>
      <c r="F83" s="98" t="s">
        <v>8</v>
      </c>
      <c r="G83" s="101" t="s">
        <v>74</v>
      </c>
      <c r="H83" s="151">
        <f>H84</f>
        <v>127</v>
      </c>
      <c r="I83" s="151">
        <f>I84</f>
        <v>113.94</v>
      </c>
      <c r="J83" s="151">
        <f>J84</f>
        <v>229.13</v>
      </c>
    </row>
    <row r="84" spans="1:10" ht="14.25" customHeight="1">
      <c r="A84" s="133"/>
      <c r="B84" s="93" t="s">
        <v>134</v>
      </c>
      <c r="C84" s="88" t="s">
        <v>77</v>
      </c>
      <c r="D84" s="88" t="s">
        <v>95</v>
      </c>
      <c r="E84" s="88" t="s">
        <v>95</v>
      </c>
      <c r="F84" s="88" t="s">
        <v>96</v>
      </c>
      <c r="G84" s="100">
        <v>999</v>
      </c>
      <c r="H84" s="150">
        <v>127</v>
      </c>
      <c r="I84" s="150">
        <f>6!D26</f>
        <v>113.94</v>
      </c>
      <c r="J84" s="150">
        <f>6!E26</f>
        <v>229.13</v>
      </c>
    </row>
    <row r="85" spans="1:10" ht="18.75" customHeight="1">
      <c r="A85" s="133"/>
      <c r="B85" s="94" t="s">
        <v>32</v>
      </c>
      <c r="C85" s="94"/>
      <c r="D85" s="94"/>
      <c r="E85" s="94"/>
      <c r="F85" s="94"/>
      <c r="G85" s="96"/>
      <c r="H85" s="96" t="e">
        <f>H8+H36+H44+H50+H55+H65+H74+H83</f>
        <v>#REF!</v>
      </c>
      <c r="I85" s="96" t="e">
        <f>I8+I36+I44+I50+I55+I65+I74+I83+I32</f>
        <v>#REF!</v>
      </c>
      <c r="J85" s="96" t="e">
        <f>J8+J36+J44+J50+J55+J65+J74+J83+J32</f>
        <v>#REF!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80" zoomScaleNormal="90" zoomScaleSheetLayoutView="80" zoomScalePageLayoutView="0" workbookViewId="0" topLeftCell="A34">
      <selection activeCell="C49" sqref="C49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1" customWidth="1"/>
    <col min="4" max="4" width="17.125" style="10" customWidth="1"/>
    <col min="5" max="5" width="10.375" style="10" customWidth="1"/>
    <col min="6" max="7" width="13.50390625" style="0" hidden="1" customWidth="1"/>
    <col min="8" max="8" width="23.625" style="0" customWidth="1"/>
  </cols>
  <sheetData>
    <row r="1" spans="1:8" s="5" customFormat="1" ht="23.25" customHeight="1">
      <c r="A1" s="30"/>
      <c r="B1" s="31"/>
      <c r="C1" s="79"/>
      <c r="D1" s="162"/>
      <c r="E1" s="260"/>
      <c r="F1" s="245"/>
      <c r="G1" s="245"/>
      <c r="H1" s="173"/>
    </row>
    <row r="2" spans="1:8" s="5" customFormat="1" ht="80.25" customHeight="1">
      <c r="A2" s="30"/>
      <c r="B2" s="31"/>
      <c r="C2" s="79"/>
      <c r="D2" s="264" t="s">
        <v>301</v>
      </c>
      <c r="E2" s="264"/>
      <c r="F2" s="264"/>
      <c r="G2" s="264"/>
      <c r="H2" s="264"/>
    </row>
    <row r="3" spans="1:8" s="19" customFormat="1" ht="37.5" customHeight="1">
      <c r="A3" s="261" t="s">
        <v>290</v>
      </c>
      <c r="B3" s="262"/>
      <c r="C3" s="262"/>
      <c r="D3" s="262"/>
      <c r="E3" s="262"/>
      <c r="F3" s="263"/>
      <c r="G3" s="263"/>
      <c r="H3" s="263"/>
    </row>
    <row r="4" spans="1:8" s="19" customFormat="1" ht="13.5" customHeight="1">
      <c r="A4" s="163"/>
      <c r="B4" s="160"/>
      <c r="C4" s="160"/>
      <c r="D4" s="160"/>
      <c r="E4" s="160"/>
      <c r="F4" s="161"/>
      <c r="G4" s="161"/>
      <c r="H4" s="171" t="s">
        <v>218</v>
      </c>
    </row>
    <row r="5" spans="1:8" s="19" customFormat="1" ht="62.25">
      <c r="A5" s="29" t="s">
        <v>26</v>
      </c>
      <c r="B5" s="29" t="s">
        <v>27</v>
      </c>
      <c r="C5" s="29" t="s">
        <v>24</v>
      </c>
      <c r="D5" s="29" t="s">
        <v>291</v>
      </c>
      <c r="E5" s="29" t="s">
        <v>236</v>
      </c>
      <c r="F5" s="130"/>
      <c r="G5" s="130"/>
      <c r="H5" s="29" t="s">
        <v>235</v>
      </c>
    </row>
    <row r="6" spans="1:8" s="9" customFormat="1" ht="15">
      <c r="A6" s="15">
        <v>1</v>
      </c>
      <c r="B6" s="15">
        <v>2</v>
      </c>
      <c r="C6" s="15">
        <v>3</v>
      </c>
      <c r="D6" s="15"/>
      <c r="E6" s="15">
        <v>4</v>
      </c>
      <c r="F6" s="131"/>
      <c r="G6" s="131"/>
      <c r="H6" s="15">
        <v>5</v>
      </c>
    </row>
    <row r="7" spans="1:8" s="19" customFormat="1" ht="18">
      <c r="A7" s="105" t="s">
        <v>74</v>
      </c>
      <c r="B7" s="106">
        <v>85000000000000000</v>
      </c>
      <c r="C7" s="107" t="s">
        <v>113</v>
      </c>
      <c r="D7" s="167">
        <f>D8+D32</f>
        <v>7456.9400000000005</v>
      </c>
      <c r="E7" s="108">
        <f>E8+E32</f>
        <v>-2063.561</v>
      </c>
      <c r="F7" s="130"/>
      <c r="G7" s="130"/>
      <c r="H7" s="108">
        <f>H8+H27</f>
        <v>5393.379</v>
      </c>
    </row>
    <row r="8" spans="1:8" s="19" customFormat="1" ht="18">
      <c r="A8" s="105" t="s">
        <v>74</v>
      </c>
      <c r="B8" s="106">
        <v>10000000000000000</v>
      </c>
      <c r="C8" s="107" t="s">
        <v>28</v>
      </c>
      <c r="D8" s="167">
        <f>D9+D30+D24</f>
        <v>1463.1</v>
      </c>
      <c r="E8" s="167">
        <f>E9+E30</f>
        <v>13.900000000000002</v>
      </c>
      <c r="F8" s="130"/>
      <c r="G8" s="130"/>
      <c r="H8" s="167">
        <f>H9+H30+H24</f>
        <v>1477</v>
      </c>
    </row>
    <row r="9" spans="1:8" s="19" customFormat="1" ht="18">
      <c r="A9" s="105" t="s">
        <v>74</v>
      </c>
      <c r="B9" s="106">
        <v>10100000000000000</v>
      </c>
      <c r="C9" s="107" t="s">
        <v>245</v>
      </c>
      <c r="D9" s="167">
        <f>D10+D13+D16</f>
        <v>1455.8</v>
      </c>
      <c r="E9" s="167">
        <f>E10+E13+E16+E24</f>
        <v>1.0000000000000027</v>
      </c>
      <c r="F9" s="130"/>
      <c r="G9" s="130"/>
      <c r="H9" s="167">
        <f>H10+H13+H16</f>
        <v>1457</v>
      </c>
    </row>
    <row r="10" spans="1:8" s="21" customFormat="1" ht="17.25">
      <c r="A10" s="109" t="s">
        <v>74</v>
      </c>
      <c r="B10" s="106">
        <v>10102000010000100</v>
      </c>
      <c r="C10" s="107" t="s">
        <v>29</v>
      </c>
      <c r="D10" s="167">
        <f>D11</f>
        <v>181</v>
      </c>
      <c r="E10" s="108">
        <f>E11</f>
        <v>9</v>
      </c>
      <c r="F10" s="132"/>
      <c r="G10" s="132"/>
      <c r="H10" s="108">
        <f>SUM(H11:H12)</f>
        <v>190</v>
      </c>
    </row>
    <row r="11" spans="1:8" s="19" customFormat="1" ht="102" customHeight="1">
      <c r="A11" s="38" t="s">
        <v>75</v>
      </c>
      <c r="B11" s="43">
        <v>10102010010000100</v>
      </c>
      <c r="C11" s="41" t="s">
        <v>114</v>
      </c>
      <c r="D11" s="39">
        <v>181</v>
      </c>
      <c r="E11" s="39">
        <f>H11-D11</f>
        <v>9</v>
      </c>
      <c r="F11" s="130"/>
      <c r="G11" s="130"/>
      <c r="H11" s="39">
        <v>190</v>
      </c>
    </row>
    <row r="12" spans="1:8" s="19" customFormat="1" ht="148.5" customHeight="1" hidden="1">
      <c r="A12" s="38" t="s">
        <v>75</v>
      </c>
      <c r="B12" s="43">
        <v>10102020010000100</v>
      </c>
      <c r="C12" s="41" t="s">
        <v>115</v>
      </c>
      <c r="D12" s="39"/>
      <c r="E12" s="39"/>
      <c r="F12" s="130"/>
      <c r="G12" s="130"/>
      <c r="H12" s="39"/>
    </row>
    <row r="13" spans="1:8" s="19" customFormat="1" ht="22.5" customHeight="1">
      <c r="A13" s="109" t="s">
        <v>74</v>
      </c>
      <c r="B13" s="106">
        <v>10500000000000000</v>
      </c>
      <c r="C13" s="107" t="s">
        <v>116</v>
      </c>
      <c r="D13" s="167">
        <f>D14</f>
        <v>79.8</v>
      </c>
      <c r="E13" s="108">
        <f>E14</f>
        <v>5.200000000000003</v>
      </c>
      <c r="F13" s="130"/>
      <c r="G13" s="130"/>
      <c r="H13" s="108">
        <f>H14</f>
        <v>85</v>
      </c>
    </row>
    <row r="14" spans="1:8" s="19" customFormat="1" ht="18.75" customHeight="1">
      <c r="A14" s="38" t="s">
        <v>74</v>
      </c>
      <c r="B14" s="42">
        <v>10503000010000100</v>
      </c>
      <c r="C14" s="40" t="s">
        <v>30</v>
      </c>
      <c r="D14" s="168">
        <f>D15</f>
        <v>79.8</v>
      </c>
      <c r="E14" s="39">
        <f>E15</f>
        <v>5.200000000000003</v>
      </c>
      <c r="F14" s="130"/>
      <c r="G14" s="130"/>
      <c r="H14" s="39">
        <f>H15</f>
        <v>85</v>
      </c>
    </row>
    <row r="15" spans="1:8" s="19" customFormat="1" ht="20.25" customHeight="1">
      <c r="A15" s="38" t="s">
        <v>75</v>
      </c>
      <c r="B15" s="43">
        <v>10503010010000100</v>
      </c>
      <c r="C15" s="41" t="s">
        <v>30</v>
      </c>
      <c r="D15" s="39">
        <v>79.8</v>
      </c>
      <c r="E15" s="39">
        <f>H15-D15</f>
        <v>5.200000000000003</v>
      </c>
      <c r="F15" s="130"/>
      <c r="G15" s="130"/>
      <c r="H15" s="39">
        <v>85</v>
      </c>
    </row>
    <row r="16" spans="1:8" s="19" customFormat="1" ht="24.75" customHeight="1">
      <c r="A16" s="109" t="s">
        <v>74</v>
      </c>
      <c r="B16" s="106">
        <v>10600000000000000</v>
      </c>
      <c r="C16" s="107" t="s">
        <v>105</v>
      </c>
      <c r="D16" s="167">
        <f>D17+D19</f>
        <v>1195</v>
      </c>
      <c r="E16" s="108">
        <f>E17+E19</f>
        <v>-13</v>
      </c>
      <c r="F16" s="130"/>
      <c r="G16" s="130"/>
      <c r="H16" s="108">
        <f>H17+H19</f>
        <v>1182</v>
      </c>
    </row>
    <row r="17" spans="1:8" s="21" customFormat="1" ht="16.5" customHeight="1">
      <c r="A17" s="109" t="s">
        <v>74</v>
      </c>
      <c r="B17" s="106">
        <v>10601000000000100</v>
      </c>
      <c r="C17" s="107" t="s">
        <v>106</v>
      </c>
      <c r="D17" s="167">
        <f>D18</f>
        <v>171</v>
      </c>
      <c r="E17" s="110">
        <f>E18</f>
        <v>4</v>
      </c>
      <c r="F17" s="132"/>
      <c r="G17" s="132"/>
      <c r="H17" s="110">
        <f>H18</f>
        <v>175</v>
      </c>
    </row>
    <row r="18" spans="1:8" s="19" customFormat="1" ht="50.25" customHeight="1">
      <c r="A18" s="38" t="s">
        <v>75</v>
      </c>
      <c r="B18" s="43">
        <v>10601030100000100</v>
      </c>
      <c r="C18" s="41" t="s">
        <v>107</v>
      </c>
      <c r="D18" s="39">
        <v>171</v>
      </c>
      <c r="E18" s="39">
        <f>H18-D18</f>
        <v>4</v>
      </c>
      <c r="F18" s="130"/>
      <c r="G18" s="130"/>
      <c r="H18" s="39">
        <v>175</v>
      </c>
    </row>
    <row r="19" spans="1:8" s="19" customFormat="1" ht="16.5" customHeight="1">
      <c r="A19" s="109" t="s">
        <v>74</v>
      </c>
      <c r="B19" s="106">
        <v>10606000000000100</v>
      </c>
      <c r="C19" s="111" t="s">
        <v>108</v>
      </c>
      <c r="D19" s="108">
        <f>D20+D22</f>
        <v>1024</v>
      </c>
      <c r="E19" s="108">
        <f>E20+E22</f>
        <v>-17</v>
      </c>
      <c r="F19" s="130"/>
      <c r="G19" s="130"/>
      <c r="H19" s="108">
        <f>H20+H22</f>
        <v>1007</v>
      </c>
    </row>
    <row r="20" spans="1:8" s="19" customFormat="1" ht="22.5" customHeight="1">
      <c r="A20" s="109" t="s">
        <v>74</v>
      </c>
      <c r="B20" s="106">
        <v>10606030000000100</v>
      </c>
      <c r="C20" s="107" t="s">
        <v>109</v>
      </c>
      <c r="D20" s="167">
        <f>D21</f>
        <v>798</v>
      </c>
      <c r="E20" s="110">
        <f>E21</f>
        <v>22</v>
      </c>
      <c r="F20" s="130"/>
      <c r="G20" s="130"/>
      <c r="H20" s="110">
        <f>H21</f>
        <v>820</v>
      </c>
    </row>
    <row r="21" spans="1:8" s="19" customFormat="1" ht="46.5">
      <c r="A21" s="38" t="s">
        <v>75</v>
      </c>
      <c r="B21" s="43">
        <v>10606033100000100</v>
      </c>
      <c r="C21" s="41" t="s">
        <v>285</v>
      </c>
      <c r="D21" s="39">
        <v>798</v>
      </c>
      <c r="E21" s="48">
        <f>H21-D21</f>
        <v>22</v>
      </c>
      <c r="F21" s="130"/>
      <c r="G21" s="130"/>
      <c r="H21" s="48">
        <v>820</v>
      </c>
    </row>
    <row r="22" spans="1:8" s="21" customFormat="1" ht="17.25">
      <c r="A22" s="109" t="s">
        <v>74</v>
      </c>
      <c r="B22" s="106">
        <v>10606040000000100</v>
      </c>
      <c r="C22" s="107" t="s">
        <v>111</v>
      </c>
      <c r="D22" s="167">
        <f>D23</f>
        <v>226</v>
      </c>
      <c r="E22" s="110">
        <f>E23</f>
        <v>-39</v>
      </c>
      <c r="F22" s="132"/>
      <c r="G22" s="132"/>
      <c r="H22" s="110">
        <f>H23</f>
        <v>187</v>
      </c>
    </row>
    <row r="23" spans="1:8" s="21" customFormat="1" ht="46.5">
      <c r="A23" s="38" t="s">
        <v>75</v>
      </c>
      <c r="B23" s="43">
        <v>10606043100000100</v>
      </c>
      <c r="C23" s="41" t="s">
        <v>112</v>
      </c>
      <c r="D23" s="39">
        <v>226</v>
      </c>
      <c r="E23" s="39">
        <f>H23-D23</f>
        <v>-39</v>
      </c>
      <c r="F23" s="132"/>
      <c r="G23" s="132"/>
      <c r="H23" s="39">
        <v>187</v>
      </c>
    </row>
    <row r="24" spans="1:8" s="21" customFormat="1" ht="17.25">
      <c r="A24" s="109" t="s">
        <v>74</v>
      </c>
      <c r="B24" s="106">
        <v>10800000000000000</v>
      </c>
      <c r="C24" s="107" t="s">
        <v>117</v>
      </c>
      <c r="D24" s="167">
        <f>D28</f>
        <v>5.2</v>
      </c>
      <c r="E24" s="110">
        <f>H24-D24</f>
        <v>-0.20000000000000018</v>
      </c>
      <c r="F24" s="132"/>
      <c r="G24" s="132"/>
      <c r="H24" s="110">
        <f>H28</f>
        <v>5</v>
      </c>
    </row>
    <row r="25" spans="1:8" s="21" customFormat="1" ht="62.25" hidden="1">
      <c r="A25" s="38" t="s">
        <v>74</v>
      </c>
      <c r="B25" s="42">
        <v>10804000010000100</v>
      </c>
      <c r="C25" s="40" t="s">
        <v>118</v>
      </c>
      <c r="D25" s="168"/>
      <c r="E25" s="48">
        <f>E26</f>
        <v>0</v>
      </c>
      <c r="F25" s="132"/>
      <c r="G25" s="132"/>
      <c r="H25" s="48">
        <f>H26</f>
        <v>0</v>
      </c>
    </row>
    <row r="26" spans="1:8" s="19" customFormat="1" ht="93" hidden="1">
      <c r="A26" s="38" t="s">
        <v>77</v>
      </c>
      <c r="B26" s="43">
        <v>10804020010000100</v>
      </c>
      <c r="C26" s="41" t="s">
        <v>119</v>
      </c>
      <c r="D26" s="39"/>
      <c r="E26" s="39">
        <v>0</v>
      </c>
      <c r="F26" s="130"/>
      <c r="G26" s="130"/>
      <c r="H26" s="39">
        <v>0</v>
      </c>
    </row>
    <row r="27" spans="1:8" s="21" customFormat="1" ht="99.75" customHeight="1" hidden="1">
      <c r="A27" s="109" t="s">
        <v>74</v>
      </c>
      <c r="B27" s="106" t="s">
        <v>168</v>
      </c>
      <c r="C27" s="107" t="s">
        <v>5</v>
      </c>
      <c r="D27" s="167"/>
      <c r="E27" s="108">
        <f>E32</f>
        <v>-2077.4610000000002</v>
      </c>
      <c r="F27" s="132"/>
      <c r="G27" s="132"/>
      <c r="H27" s="108">
        <f>H32</f>
        <v>3916.379</v>
      </c>
    </row>
    <row r="28" spans="1:8" s="21" customFormat="1" ht="31.5" customHeight="1">
      <c r="A28" s="38" t="s">
        <v>77</v>
      </c>
      <c r="B28" s="42">
        <v>10804020011000100</v>
      </c>
      <c r="C28" s="40" t="s">
        <v>216</v>
      </c>
      <c r="D28" s="168">
        <v>5.2</v>
      </c>
      <c r="E28" s="39">
        <f>H28-D28</f>
        <v>-0.20000000000000018</v>
      </c>
      <c r="F28" s="130"/>
      <c r="G28" s="130"/>
      <c r="H28" s="39">
        <v>5</v>
      </c>
    </row>
    <row r="29" spans="1:8" s="21" customFormat="1" ht="21" customHeight="1">
      <c r="A29" s="109" t="s">
        <v>74</v>
      </c>
      <c r="B29" s="106">
        <v>11100000000000000</v>
      </c>
      <c r="C29" s="107" t="s">
        <v>246</v>
      </c>
      <c r="D29" s="167">
        <f>D30</f>
        <v>2.1</v>
      </c>
      <c r="E29" s="108">
        <f>E30</f>
        <v>12.9</v>
      </c>
      <c r="F29" s="132"/>
      <c r="G29" s="132"/>
      <c r="H29" s="108">
        <f>H30</f>
        <v>15</v>
      </c>
    </row>
    <row r="30" spans="1:8" s="21" customFormat="1" ht="50.25" customHeight="1">
      <c r="A30" s="109" t="s">
        <v>74</v>
      </c>
      <c r="B30" s="106">
        <v>11105000000000000</v>
      </c>
      <c r="C30" s="107" t="s">
        <v>292</v>
      </c>
      <c r="D30" s="167">
        <f>D31</f>
        <v>2.1</v>
      </c>
      <c r="E30" s="108">
        <f>E31</f>
        <v>12.9</v>
      </c>
      <c r="F30" s="132"/>
      <c r="G30" s="132"/>
      <c r="H30" s="108">
        <f>H31</f>
        <v>15</v>
      </c>
    </row>
    <row r="31" spans="1:8" s="21" customFormat="1" ht="99.75" customHeight="1">
      <c r="A31" s="38" t="s">
        <v>77</v>
      </c>
      <c r="B31" s="180" t="s">
        <v>248</v>
      </c>
      <c r="C31" s="179" t="s">
        <v>247</v>
      </c>
      <c r="D31" s="168">
        <v>2.1</v>
      </c>
      <c r="E31" s="39">
        <f>H31-D31</f>
        <v>12.9</v>
      </c>
      <c r="F31" s="130"/>
      <c r="G31" s="130"/>
      <c r="H31" s="39">
        <v>15</v>
      </c>
    </row>
    <row r="32" spans="1:8" s="19" customFormat="1" ht="53.25" customHeight="1">
      <c r="A32" s="109" t="s">
        <v>74</v>
      </c>
      <c r="B32" s="106" t="s">
        <v>169</v>
      </c>
      <c r="C32" s="107" t="s">
        <v>120</v>
      </c>
      <c r="D32" s="167">
        <f>D33+D36+D48+D50</f>
        <v>5993.84</v>
      </c>
      <c r="E32" s="110">
        <f>E33+E36+E48+E50</f>
        <v>-2077.4610000000002</v>
      </c>
      <c r="F32" s="130"/>
      <c r="G32" s="130"/>
      <c r="H32" s="110">
        <f>H33+H36+H48+H50</f>
        <v>3916.379</v>
      </c>
    </row>
    <row r="33" spans="1:8" s="19" customFormat="1" ht="32.25" customHeight="1">
      <c r="A33" s="109" t="s">
        <v>74</v>
      </c>
      <c r="B33" s="106" t="s">
        <v>213</v>
      </c>
      <c r="C33" s="107" t="s">
        <v>170</v>
      </c>
      <c r="D33" s="167">
        <f>D34</f>
        <v>2980.34</v>
      </c>
      <c r="E33" s="110">
        <f>E34</f>
        <v>-80.88000000000011</v>
      </c>
      <c r="F33" s="130"/>
      <c r="G33" s="130"/>
      <c r="H33" s="110">
        <f>H34</f>
        <v>2899.46</v>
      </c>
    </row>
    <row r="34" spans="1:8" s="19" customFormat="1" ht="34.5" customHeight="1">
      <c r="A34" s="38" t="s">
        <v>74</v>
      </c>
      <c r="B34" s="42" t="s">
        <v>212</v>
      </c>
      <c r="C34" s="40" t="s">
        <v>121</v>
      </c>
      <c r="D34" s="168">
        <f>D35</f>
        <v>2980.34</v>
      </c>
      <c r="E34" s="39">
        <f>E35</f>
        <v>-80.88000000000011</v>
      </c>
      <c r="F34" s="130"/>
      <c r="G34" s="130"/>
      <c r="H34" s="39">
        <f>H35</f>
        <v>2899.46</v>
      </c>
    </row>
    <row r="35" spans="1:8" s="21" customFormat="1" ht="50.25" customHeight="1">
      <c r="A35" s="38" t="s">
        <v>77</v>
      </c>
      <c r="B35" s="42" t="s">
        <v>205</v>
      </c>
      <c r="C35" s="40" t="s">
        <v>249</v>
      </c>
      <c r="D35" s="168">
        <v>2980.34</v>
      </c>
      <c r="E35" s="39">
        <f>H35-D35</f>
        <v>-80.88000000000011</v>
      </c>
      <c r="F35" s="132"/>
      <c r="G35" s="132"/>
      <c r="H35" s="39">
        <v>2899.46</v>
      </c>
    </row>
    <row r="36" spans="1:8" s="21" customFormat="1" ht="40.5" customHeight="1">
      <c r="A36" s="109" t="s">
        <v>74</v>
      </c>
      <c r="B36" s="112" t="s">
        <v>351</v>
      </c>
      <c r="C36" s="111" t="s">
        <v>350</v>
      </c>
      <c r="D36" s="108">
        <f>D37</f>
        <v>137.7</v>
      </c>
      <c r="E36" s="108">
        <f>E37+E47</f>
        <v>27.400000000000006</v>
      </c>
      <c r="F36" s="132"/>
      <c r="G36" s="132"/>
      <c r="H36" s="108">
        <f>H37+H47</f>
        <v>165.1</v>
      </c>
    </row>
    <row r="37" spans="1:8" s="21" customFormat="1" ht="48.75" customHeight="1">
      <c r="A37" s="38" t="s">
        <v>77</v>
      </c>
      <c r="B37" s="225" t="s">
        <v>206</v>
      </c>
      <c r="C37" s="40" t="s">
        <v>122</v>
      </c>
      <c r="D37" s="168">
        <v>137.7</v>
      </c>
      <c r="E37" s="48">
        <f>H37-D37</f>
        <v>1.4000000000000057</v>
      </c>
      <c r="F37" s="226"/>
      <c r="G37" s="226"/>
      <c r="H37" s="48">
        <v>139.1</v>
      </c>
    </row>
    <row r="38" spans="1:8" s="19" customFormat="1" ht="78" hidden="1">
      <c r="A38" s="128" t="s">
        <v>74</v>
      </c>
      <c r="B38" s="227">
        <v>20204014000000100</v>
      </c>
      <c r="C38" s="166" t="s">
        <v>123</v>
      </c>
      <c r="D38" s="166"/>
      <c r="E38" s="129">
        <f>E39</f>
        <v>0</v>
      </c>
      <c r="F38" s="228"/>
      <c r="G38" s="228"/>
      <c r="H38" s="228"/>
    </row>
    <row r="39" spans="1:8" s="16" customFormat="1" ht="39.75" customHeight="1" hidden="1">
      <c r="A39" s="38" t="s">
        <v>77</v>
      </c>
      <c r="B39" s="229">
        <v>20204014100000100</v>
      </c>
      <c r="C39" s="165" t="s">
        <v>124</v>
      </c>
      <c r="D39" s="165"/>
      <c r="E39" s="39"/>
      <c r="F39" s="230"/>
      <c r="G39" s="230"/>
      <c r="H39" s="230"/>
    </row>
    <row r="40" spans="1:8" s="16" customFormat="1" ht="33" customHeight="1" hidden="1">
      <c r="A40" s="38" t="s">
        <v>74</v>
      </c>
      <c r="B40" s="225">
        <v>21900000000000000</v>
      </c>
      <c r="C40" s="164" t="s">
        <v>125</v>
      </c>
      <c r="D40" s="164"/>
      <c r="E40" s="39">
        <f>E41</f>
        <v>0</v>
      </c>
      <c r="F40" s="230"/>
      <c r="G40" s="230"/>
      <c r="H40" s="230"/>
    </row>
    <row r="41" spans="1:8" s="16" customFormat="1" ht="62.25" hidden="1">
      <c r="A41" s="38" t="s">
        <v>77</v>
      </c>
      <c r="B41" s="229">
        <v>21905000100000100</v>
      </c>
      <c r="C41" s="165" t="s">
        <v>126</v>
      </c>
      <c r="D41" s="165"/>
      <c r="E41" s="39"/>
      <c r="F41" s="230"/>
      <c r="G41" s="230"/>
      <c r="H41" s="230"/>
    </row>
    <row r="42" spans="1:8" ht="12.75" customHeight="1" hidden="1">
      <c r="A42" s="231" t="s">
        <v>31</v>
      </c>
      <c r="B42" s="31"/>
      <c r="C42" s="31"/>
      <c r="D42" s="31"/>
      <c r="E42" s="31"/>
      <c r="F42" s="232"/>
      <c r="G42" s="232"/>
      <c r="H42" s="232"/>
    </row>
    <row r="43" spans="1:8" ht="12.75" customHeight="1" hidden="1">
      <c r="A43" s="259"/>
      <c r="B43" s="259"/>
      <c r="C43" s="259"/>
      <c r="D43" s="259"/>
      <c r="E43" s="259"/>
      <c r="F43" s="232"/>
      <c r="G43" s="232"/>
      <c r="H43" s="232"/>
    </row>
    <row r="44" spans="1:8" ht="12.75" customHeight="1" hidden="1">
      <c r="A44" s="258"/>
      <c r="B44" s="258"/>
      <c r="C44" s="258"/>
      <c r="D44" s="233"/>
      <c r="E44" s="234"/>
      <c r="F44" s="232"/>
      <c r="G44" s="232"/>
      <c r="H44" s="232"/>
    </row>
    <row r="45" spans="1:8" ht="17.25" hidden="1">
      <c r="A45" s="230"/>
      <c r="B45" s="230"/>
      <c r="C45" s="230"/>
      <c r="D45" s="230"/>
      <c r="E45" s="230"/>
      <c r="F45" s="232"/>
      <c r="G45" s="232"/>
      <c r="H45" s="232"/>
    </row>
    <row r="46" spans="1:8" ht="26.25" customHeight="1" hidden="1">
      <c r="A46" s="232"/>
      <c r="B46" s="235"/>
      <c r="C46" s="236"/>
      <c r="D46" s="236"/>
      <c r="E46" s="236"/>
      <c r="F46" s="232"/>
      <c r="G46" s="232"/>
      <c r="H46" s="232"/>
    </row>
    <row r="47" spans="1:8" ht="51.75" customHeight="1">
      <c r="A47" s="237">
        <v>801</v>
      </c>
      <c r="B47" s="84" t="s">
        <v>345</v>
      </c>
      <c r="C47" s="189" t="s">
        <v>346</v>
      </c>
      <c r="D47" s="53">
        <v>0</v>
      </c>
      <c r="E47" s="53">
        <v>26</v>
      </c>
      <c r="F47" s="53"/>
      <c r="G47" s="53"/>
      <c r="H47" s="53">
        <f>E47+D47</f>
        <v>26</v>
      </c>
    </row>
    <row r="48" spans="1:8" ht="18.75" customHeight="1">
      <c r="A48" s="109" t="s">
        <v>77</v>
      </c>
      <c r="B48" s="112" t="s">
        <v>258</v>
      </c>
      <c r="C48" s="111" t="s">
        <v>270</v>
      </c>
      <c r="D48" s="108">
        <f>D49</f>
        <v>2217.8</v>
      </c>
      <c r="E48" s="108">
        <f>E49</f>
        <v>-1392.7810000000002</v>
      </c>
      <c r="F48" s="132"/>
      <c r="G48" s="132"/>
      <c r="H48" s="108">
        <f>H49</f>
        <v>825.019</v>
      </c>
    </row>
    <row r="49" spans="1:8" ht="62.25">
      <c r="A49" s="38" t="s">
        <v>77</v>
      </c>
      <c r="B49" s="188" t="s">
        <v>258</v>
      </c>
      <c r="C49" s="40" t="s">
        <v>347</v>
      </c>
      <c r="D49" s="168">
        <v>2217.8</v>
      </c>
      <c r="E49" s="48">
        <f>H49-D49</f>
        <v>-1392.7810000000002</v>
      </c>
      <c r="F49" s="132"/>
      <c r="G49" s="132"/>
      <c r="H49" s="48">
        <v>825.019</v>
      </c>
    </row>
    <row r="50" spans="1:8" ht="15">
      <c r="A50" s="183" t="s">
        <v>74</v>
      </c>
      <c r="B50" s="29" t="s">
        <v>268</v>
      </c>
      <c r="C50" s="184" t="s">
        <v>269</v>
      </c>
      <c r="D50" s="194">
        <f>D51+D52</f>
        <v>658</v>
      </c>
      <c r="E50" s="110">
        <f>H50-D50</f>
        <v>-631.2</v>
      </c>
      <c r="F50" s="185">
        <f>F51</f>
        <v>0</v>
      </c>
      <c r="H50" s="192">
        <f>H51+H52</f>
        <v>26.8</v>
      </c>
    </row>
    <row r="51" spans="1:8" ht="84" customHeight="1">
      <c r="A51" s="186" t="s">
        <v>77</v>
      </c>
      <c r="B51" s="29" t="s">
        <v>229</v>
      </c>
      <c r="C51" s="187" t="s">
        <v>124</v>
      </c>
      <c r="D51" s="195">
        <v>258</v>
      </c>
      <c r="E51" s="48">
        <f>H51-D51</f>
        <v>-258</v>
      </c>
      <c r="F51" s="185">
        <f>D51+E51</f>
        <v>0</v>
      </c>
      <c r="H51" s="53">
        <v>0</v>
      </c>
    </row>
    <row r="52" spans="1:8" ht="62.25">
      <c r="A52" s="186" t="s">
        <v>77</v>
      </c>
      <c r="B52" s="15" t="s">
        <v>207</v>
      </c>
      <c r="C52" s="189" t="s">
        <v>173</v>
      </c>
      <c r="D52" s="195">
        <v>400</v>
      </c>
      <c r="E52" s="48">
        <f>H52-D52</f>
        <v>-373.2</v>
      </c>
      <c r="F52" s="190">
        <v>400</v>
      </c>
      <c r="G52" s="191"/>
      <c r="H52" s="193">
        <f>26.8</f>
        <v>26.8</v>
      </c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2" r:id="rId1"/>
  <rowBreaks count="2" manualBreakCount="2">
    <brk id="24" max="7" man="1"/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view="pageBreakPreview" zoomScale="80" zoomScaleNormal="80" zoomScaleSheetLayoutView="80" zoomScalePageLayoutView="0" workbookViewId="0" topLeftCell="A1">
      <selection activeCell="K32" sqref="K32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9.75390625" style="0" customWidth="1"/>
    <col min="7" max="7" width="25.375" style="0" customWidth="1"/>
  </cols>
  <sheetData>
    <row r="1" spans="2:7" ht="76.5" customHeight="1">
      <c r="B1" s="30"/>
      <c r="C1" s="31"/>
      <c r="D1" s="79"/>
      <c r="E1" s="260" t="s">
        <v>302</v>
      </c>
      <c r="F1" s="245"/>
      <c r="G1" s="245"/>
    </row>
    <row r="2" spans="2:7" ht="46.5" customHeight="1">
      <c r="B2" s="265" t="s">
        <v>293</v>
      </c>
      <c r="C2" s="265"/>
      <c r="D2" s="265"/>
      <c r="E2" s="265"/>
      <c r="F2" s="265"/>
      <c r="G2" s="265"/>
    </row>
    <row r="3" spans="2:7" ht="78">
      <c r="B3" s="29" t="s">
        <v>26</v>
      </c>
      <c r="C3" s="29" t="s">
        <v>27</v>
      </c>
      <c r="D3" s="29" t="s">
        <v>24</v>
      </c>
      <c r="E3" s="29" t="s">
        <v>181</v>
      </c>
      <c r="F3" s="29" t="s">
        <v>238</v>
      </c>
      <c r="G3" s="29" t="s">
        <v>294</v>
      </c>
    </row>
    <row r="4" spans="2:7" ht="15">
      <c r="B4" s="15">
        <v>1</v>
      </c>
      <c r="C4" s="15">
        <v>2</v>
      </c>
      <c r="D4" s="15">
        <v>3</v>
      </c>
      <c r="E4" s="15">
        <v>4</v>
      </c>
      <c r="F4" s="15">
        <v>4</v>
      </c>
      <c r="G4" s="15">
        <v>5</v>
      </c>
    </row>
    <row r="5" spans="2:7" ht="40.5" customHeight="1">
      <c r="B5" s="105" t="s">
        <v>74</v>
      </c>
      <c r="C5" s="106">
        <v>85000000000000000</v>
      </c>
      <c r="D5" s="107" t="s">
        <v>113</v>
      </c>
      <c r="E5" s="108" t="e">
        <f>E6+E26</f>
        <v>#REF!</v>
      </c>
      <c r="F5" s="108">
        <f>F6+F26</f>
        <v>4557.5599999999995</v>
      </c>
      <c r="G5" s="108">
        <f>G6+G26</f>
        <v>4582.66</v>
      </c>
    </row>
    <row r="6" spans="2:7" ht="33" customHeight="1">
      <c r="B6" s="105" t="s">
        <v>74</v>
      </c>
      <c r="C6" s="106">
        <v>10000000000000000</v>
      </c>
      <c r="D6" s="107" t="s">
        <v>28</v>
      </c>
      <c r="E6" s="108" t="e">
        <f>E7+E10+E13+#REF!</f>
        <v>#REF!</v>
      </c>
      <c r="F6" s="108">
        <f>F7+F23+F21</f>
        <v>1492</v>
      </c>
      <c r="G6" s="108">
        <f>G7+G23+G21</f>
        <v>1512</v>
      </c>
    </row>
    <row r="7" spans="2:7" ht="31.5" customHeight="1">
      <c r="B7" s="105" t="s">
        <v>74</v>
      </c>
      <c r="C7" s="106">
        <v>10100000000000000</v>
      </c>
      <c r="D7" s="107" t="s">
        <v>250</v>
      </c>
      <c r="E7" s="108">
        <f>E8</f>
        <v>5</v>
      </c>
      <c r="F7" s="108">
        <f>F8+F10+F13</f>
        <v>1471</v>
      </c>
      <c r="G7" s="108">
        <f>G8+G10+G13</f>
        <v>1490</v>
      </c>
    </row>
    <row r="8" spans="2:12" ht="28.5" customHeight="1">
      <c r="B8" s="109" t="s">
        <v>74</v>
      </c>
      <c r="C8" s="106">
        <v>10102000010000100</v>
      </c>
      <c r="D8" s="107" t="s">
        <v>29</v>
      </c>
      <c r="E8" s="108">
        <f>SUM(E9:E9)</f>
        <v>5</v>
      </c>
      <c r="F8" s="108">
        <f>SUM(F9:F9)</f>
        <v>192</v>
      </c>
      <c r="G8" s="108">
        <f>SUM(G9:G9)</f>
        <v>195</v>
      </c>
      <c r="L8" t="s">
        <v>219</v>
      </c>
    </row>
    <row r="9" spans="2:7" ht="77.25" customHeight="1">
      <c r="B9" s="38" t="s">
        <v>75</v>
      </c>
      <c r="C9" s="43">
        <v>10102010010000100</v>
      </c>
      <c r="D9" s="41" t="s">
        <v>114</v>
      </c>
      <c r="E9" s="39">
        <v>5</v>
      </c>
      <c r="F9" s="39">
        <v>192</v>
      </c>
      <c r="G9" s="39">
        <v>195</v>
      </c>
    </row>
    <row r="10" spans="2:7" ht="32.25" customHeight="1">
      <c r="B10" s="109" t="s">
        <v>74</v>
      </c>
      <c r="C10" s="106">
        <v>10500000000000000</v>
      </c>
      <c r="D10" s="107" t="s">
        <v>116</v>
      </c>
      <c r="E10" s="108">
        <f aca="true" t="shared" si="0" ref="E10:G11">E11</f>
        <v>87</v>
      </c>
      <c r="F10" s="108">
        <f t="shared" si="0"/>
        <v>87</v>
      </c>
      <c r="G10" s="108">
        <f t="shared" si="0"/>
        <v>90</v>
      </c>
    </row>
    <row r="11" spans="2:7" ht="38.25" customHeight="1">
      <c r="B11" s="38" t="s">
        <v>74</v>
      </c>
      <c r="C11" s="42">
        <v>10503000010000100</v>
      </c>
      <c r="D11" s="40" t="s">
        <v>30</v>
      </c>
      <c r="E11" s="39">
        <f t="shared" si="0"/>
        <v>87</v>
      </c>
      <c r="F11" s="39">
        <f t="shared" si="0"/>
        <v>87</v>
      </c>
      <c r="G11" s="39">
        <f t="shared" si="0"/>
        <v>90</v>
      </c>
    </row>
    <row r="12" spans="2:7" ht="36.75" customHeight="1">
      <c r="B12" s="38" t="s">
        <v>75</v>
      </c>
      <c r="C12" s="43">
        <v>10503010010000100</v>
      </c>
      <c r="D12" s="41" t="s">
        <v>30</v>
      </c>
      <c r="E12" s="39">
        <v>87</v>
      </c>
      <c r="F12" s="39">
        <v>87</v>
      </c>
      <c r="G12" s="39">
        <v>90</v>
      </c>
    </row>
    <row r="13" spans="2:7" ht="39" customHeight="1">
      <c r="B13" s="109" t="s">
        <v>74</v>
      </c>
      <c r="C13" s="106">
        <v>10600000000000000</v>
      </c>
      <c r="D13" s="107" t="s">
        <v>105</v>
      </c>
      <c r="E13" s="108">
        <f>E14+E16</f>
        <v>25</v>
      </c>
      <c r="F13" s="108">
        <f>F14+F16</f>
        <v>1192</v>
      </c>
      <c r="G13" s="108">
        <f>G14+G16</f>
        <v>1205</v>
      </c>
    </row>
    <row r="14" spans="2:7" ht="44.25" customHeight="1">
      <c r="B14" s="109" t="s">
        <v>74</v>
      </c>
      <c r="C14" s="106">
        <v>10601000000000100</v>
      </c>
      <c r="D14" s="107" t="s">
        <v>106</v>
      </c>
      <c r="E14" s="110">
        <f>E15</f>
        <v>5</v>
      </c>
      <c r="F14" s="110">
        <f>F15</f>
        <v>177</v>
      </c>
      <c r="G14" s="110">
        <f>G15</f>
        <v>180</v>
      </c>
    </row>
    <row r="15" spans="2:7" ht="50.25" customHeight="1">
      <c r="B15" s="38" t="s">
        <v>75</v>
      </c>
      <c r="C15" s="43">
        <v>10601030100000100</v>
      </c>
      <c r="D15" s="41" t="s">
        <v>107</v>
      </c>
      <c r="E15" s="39">
        <v>5</v>
      </c>
      <c r="F15" s="39">
        <v>177</v>
      </c>
      <c r="G15" s="39">
        <v>180</v>
      </c>
    </row>
    <row r="16" spans="2:7" ht="41.25" customHeight="1">
      <c r="B16" s="109" t="s">
        <v>74</v>
      </c>
      <c r="C16" s="106">
        <v>10606000000000100</v>
      </c>
      <c r="D16" s="111" t="s">
        <v>108</v>
      </c>
      <c r="E16" s="108">
        <f>E17+E19</f>
        <v>20</v>
      </c>
      <c r="F16" s="108">
        <f>F17+F19</f>
        <v>1015</v>
      </c>
      <c r="G16" s="108">
        <f>G17+G19</f>
        <v>1025</v>
      </c>
    </row>
    <row r="17" spans="2:7" ht="35.25" customHeight="1">
      <c r="B17" s="109" t="s">
        <v>74</v>
      </c>
      <c r="C17" s="106">
        <v>10606030000000100</v>
      </c>
      <c r="D17" s="107" t="s">
        <v>109</v>
      </c>
      <c r="E17" s="110">
        <f>E18</f>
        <v>10</v>
      </c>
      <c r="F17" s="110">
        <f>F18</f>
        <v>825</v>
      </c>
      <c r="G17" s="110">
        <f>G18</f>
        <v>830</v>
      </c>
    </row>
    <row r="18" spans="2:7" ht="52.5" customHeight="1">
      <c r="B18" s="38" t="s">
        <v>75</v>
      </c>
      <c r="C18" s="43">
        <v>10606033100000100</v>
      </c>
      <c r="D18" s="41" t="s">
        <v>110</v>
      </c>
      <c r="E18" s="48">
        <v>10</v>
      </c>
      <c r="F18" s="48">
        <v>825</v>
      </c>
      <c r="G18" s="48">
        <v>830</v>
      </c>
    </row>
    <row r="19" spans="2:7" ht="39.75" customHeight="1">
      <c r="B19" s="109" t="s">
        <v>74</v>
      </c>
      <c r="C19" s="106">
        <v>10606040000000100</v>
      </c>
      <c r="D19" s="107" t="s">
        <v>111</v>
      </c>
      <c r="E19" s="110">
        <f>E20</f>
        <v>10</v>
      </c>
      <c r="F19" s="110">
        <f>F20</f>
        <v>190</v>
      </c>
      <c r="G19" s="110">
        <f>G20</f>
        <v>195</v>
      </c>
    </row>
    <row r="20" spans="2:7" ht="42.75" customHeight="1">
      <c r="B20" s="38" t="s">
        <v>75</v>
      </c>
      <c r="C20" s="43">
        <v>10606043100000100</v>
      </c>
      <c r="D20" s="41" t="s">
        <v>112</v>
      </c>
      <c r="E20" s="39">
        <v>10</v>
      </c>
      <c r="F20" s="39">
        <v>190</v>
      </c>
      <c r="G20" s="39">
        <v>195</v>
      </c>
    </row>
    <row r="21" spans="2:8" ht="19.5" customHeight="1">
      <c r="B21" s="109" t="s">
        <v>74</v>
      </c>
      <c r="C21" s="106">
        <v>10800000000000000</v>
      </c>
      <c r="D21" s="107" t="s">
        <v>117</v>
      </c>
      <c r="E21" s="108"/>
      <c r="F21" s="115">
        <f>F22</f>
        <v>5</v>
      </c>
      <c r="G21" s="115">
        <f>G22</f>
        <v>5</v>
      </c>
      <c r="H21" s="157"/>
    </row>
    <row r="22" spans="2:8" ht="33.75" customHeight="1">
      <c r="B22" s="38" t="s">
        <v>77</v>
      </c>
      <c r="C22" s="42">
        <v>10804020011000100</v>
      </c>
      <c r="D22" s="40" t="s">
        <v>216</v>
      </c>
      <c r="E22" s="39"/>
      <c r="F22" s="158">
        <v>5</v>
      </c>
      <c r="G22" s="158">
        <v>5</v>
      </c>
      <c r="H22" s="157"/>
    </row>
    <row r="23" spans="2:8" ht="33.75" customHeight="1">
      <c r="B23" s="109" t="s">
        <v>74</v>
      </c>
      <c r="C23" s="106">
        <v>11100000000000000</v>
      </c>
      <c r="D23" s="107" t="s">
        <v>246</v>
      </c>
      <c r="E23" s="39"/>
      <c r="F23" s="158">
        <f>F24</f>
        <v>16</v>
      </c>
      <c r="G23" s="158">
        <f>G24</f>
        <v>17</v>
      </c>
      <c r="H23" s="157"/>
    </row>
    <row r="24" spans="2:8" ht="43.5" customHeight="1">
      <c r="B24" s="109" t="s">
        <v>74</v>
      </c>
      <c r="C24" s="106">
        <v>11105000000000000</v>
      </c>
      <c r="D24" s="107" t="s">
        <v>183</v>
      </c>
      <c r="E24" s="108">
        <f>E25</f>
        <v>10</v>
      </c>
      <c r="F24" s="115">
        <f>F25</f>
        <v>16</v>
      </c>
      <c r="G24" s="115">
        <f>G25</f>
        <v>17</v>
      </c>
      <c r="H24" s="157"/>
    </row>
    <row r="25" spans="2:8" ht="84.75" customHeight="1">
      <c r="B25" s="38" t="s">
        <v>77</v>
      </c>
      <c r="C25" s="180" t="s">
        <v>248</v>
      </c>
      <c r="D25" s="179" t="s">
        <v>247</v>
      </c>
      <c r="E25" s="39">
        <v>10</v>
      </c>
      <c r="F25" s="53">
        <v>16</v>
      </c>
      <c r="G25" s="53">
        <v>17</v>
      </c>
      <c r="H25" s="157"/>
    </row>
    <row r="26" spans="2:7" ht="30" customHeight="1">
      <c r="B26" s="109" t="s">
        <v>74</v>
      </c>
      <c r="C26" s="106" t="s">
        <v>168</v>
      </c>
      <c r="D26" s="107" t="s">
        <v>5</v>
      </c>
      <c r="E26" s="108">
        <f>E27</f>
        <v>0</v>
      </c>
      <c r="F26" s="108">
        <f>F27</f>
        <v>3065.56</v>
      </c>
      <c r="G26" s="108">
        <f>G27</f>
        <v>3070.66</v>
      </c>
    </row>
    <row r="27" spans="2:7" ht="57" customHeight="1">
      <c r="B27" s="109" t="s">
        <v>74</v>
      </c>
      <c r="C27" s="106" t="s">
        <v>169</v>
      </c>
      <c r="D27" s="107" t="s">
        <v>120</v>
      </c>
      <c r="E27" s="110">
        <f>E28+E31</f>
        <v>0</v>
      </c>
      <c r="F27" s="110">
        <f>F28+F31+F36</f>
        <v>3065.56</v>
      </c>
      <c r="G27" s="110">
        <f>G28+G31+G33+G36</f>
        <v>3070.66</v>
      </c>
    </row>
    <row r="28" spans="2:7" ht="49.5" customHeight="1">
      <c r="B28" s="109" t="s">
        <v>74</v>
      </c>
      <c r="C28" s="106" t="s">
        <v>213</v>
      </c>
      <c r="D28" s="107" t="s">
        <v>170</v>
      </c>
      <c r="E28" s="110">
        <f aca="true" t="shared" si="1" ref="E28:G29">E29</f>
        <v>0</v>
      </c>
      <c r="F28" s="110">
        <f t="shared" si="1"/>
        <v>2899.46</v>
      </c>
      <c r="G28" s="110">
        <f t="shared" si="1"/>
        <v>2899.46</v>
      </c>
    </row>
    <row r="29" spans="2:7" ht="38.25" customHeight="1">
      <c r="B29" s="38" t="s">
        <v>74</v>
      </c>
      <c r="C29" s="42" t="s">
        <v>212</v>
      </c>
      <c r="D29" s="40" t="s">
        <v>121</v>
      </c>
      <c r="E29" s="39">
        <f t="shared" si="1"/>
        <v>0</v>
      </c>
      <c r="F29" s="39">
        <f t="shared" si="1"/>
        <v>2899.46</v>
      </c>
      <c r="G29" s="39">
        <f t="shared" si="1"/>
        <v>2899.46</v>
      </c>
    </row>
    <row r="30" spans="2:7" ht="44.25" customHeight="1">
      <c r="B30" s="38" t="s">
        <v>74</v>
      </c>
      <c r="C30" s="43" t="s">
        <v>205</v>
      </c>
      <c r="D30" s="41" t="s">
        <v>171</v>
      </c>
      <c r="E30" s="39">
        <v>0</v>
      </c>
      <c r="F30" s="39">
        <v>2899.46</v>
      </c>
      <c r="G30" s="39">
        <v>2899.46</v>
      </c>
    </row>
    <row r="31" spans="2:7" ht="52.5" customHeight="1">
      <c r="B31" s="109" t="s">
        <v>74</v>
      </c>
      <c r="C31" s="112" t="s">
        <v>351</v>
      </c>
      <c r="D31" s="111" t="s">
        <v>352</v>
      </c>
      <c r="E31" s="108">
        <f>E32</f>
        <v>0</v>
      </c>
      <c r="F31" s="108">
        <f>F32+F35</f>
        <v>166.1</v>
      </c>
      <c r="G31" s="108">
        <f>G32+G35</f>
        <v>171.2</v>
      </c>
    </row>
    <row r="32" spans="2:7" ht="51" customHeight="1">
      <c r="B32" s="38" t="s">
        <v>74</v>
      </c>
      <c r="C32" s="43" t="s">
        <v>214</v>
      </c>
      <c r="D32" s="41" t="s">
        <v>122</v>
      </c>
      <c r="E32" s="39">
        <v>0</v>
      </c>
      <c r="F32" s="39">
        <v>140.1</v>
      </c>
      <c r="G32" s="39">
        <v>145.2</v>
      </c>
    </row>
    <row r="33" spans="2:9" ht="62.25" hidden="1">
      <c r="B33" s="109" t="s">
        <v>74</v>
      </c>
      <c r="C33" s="112" t="s">
        <v>217</v>
      </c>
      <c r="D33" s="111" t="s">
        <v>173</v>
      </c>
      <c r="E33" s="108">
        <v>0</v>
      </c>
      <c r="F33" s="108">
        <f>F34</f>
        <v>0</v>
      </c>
      <c r="G33" s="29">
        <v>0</v>
      </c>
      <c r="H33" s="169"/>
      <c r="I33" s="156"/>
    </row>
    <row r="34" spans="2:9" ht="62.25" hidden="1">
      <c r="B34" s="38" t="s">
        <v>77</v>
      </c>
      <c r="C34" s="42" t="s">
        <v>207</v>
      </c>
      <c r="D34" s="40" t="s">
        <v>173</v>
      </c>
      <c r="E34" s="168">
        <v>0</v>
      </c>
      <c r="F34" s="48">
        <v>0</v>
      </c>
      <c r="G34" s="15">
        <v>0</v>
      </c>
      <c r="H34" s="169"/>
      <c r="I34" s="170"/>
    </row>
    <row r="35" spans="2:9" ht="46.5">
      <c r="B35" s="38" t="s">
        <v>77</v>
      </c>
      <c r="C35" s="42" t="s">
        <v>345</v>
      </c>
      <c r="D35" s="40" t="s">
        <v>346</v>
      </c>
      <c r="E35" s="168"/>
      <c r="F35" s="48">
        <v>26</v>
      </c>
      <c r="G35" s="299">
        <v>26</v>
      </c>
      <c r="H35" s="169"/>
      <c r="I35" s="170"/>
    </row>
    <row r="36" spans="2:7" ht="30.75">
      <c r="B36" s="109" t="s">
        <v>74</v>
      </c>
      <c r="C36" s="297" t="s">
        <v>271</v>
      </c>
      <c r="D36" s="298" t="s">
        <v>272</v>
      </c>
      <c r="E36" s="108">
        <f>E37</f>
        <v>0</v>
      </c>
      <c r="F36" s="108">
        <f>F37</f>
        <v>0</v>
      </c>
      <c r="G36" s="296">
        <f>G37</f>
        <v>0</v>
      </c>
    </row>
    <row r="37" spans="2:7" ht="30.75">
      <c r="B37" s="38" t="s">
        <v>77</v>
      </c>
      <c r="C37" s="112" t="s">
        <v>258</v>
      </c>
      <c r="D37" s="111" t="s">
        <v>270</v>
      </c>
      <c r="E37" s="39">
        <v>0</v>
      </c>
      <c r="F37" s="39">
        <v>0</v>
      </c>
      <c r="G37" s="39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="60" zoomScalePageLayoutView="0" workbookViewId="0" topLeftCell="A1">
      <selection activeCell="C8" sqref="C8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37"/>
      <c r="B1" s="37"/>
      <c r="C1" s="27"/>
    </row>
    <row r="2" spans="1:3" ht="78.75" customHeight="1">
      <c r="A2" s="37"/>
      <c r="B2" s="37"/>
      <c r="C2" s="27" t="s">
        <v>303</v>
      </c>
    </row>
    <row r="3" spans="1:3" ht="75" customHeight="1" thickBot="1">
      <c r="A3" s="266" t="s">
        <v>288</v>
      </c>
      <c r="B3" s="266"/>
      <c r="C3" s="266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44">
        <v>801</v>
      </c>
      <c r="B5" s="45" t="s">
        <v>0</v>
      </c>
      <c r="C5" s="46" t="s">
        <v>2</v>
      </c>
    </row>
    <row r="6" spans="1:3" ht="30.75">
      <c r="A6" s="44">
        <v>801</v>
      </c>
      <c r="B6" s="45" t="s">
        <v>1</v>
      </c>
      <c r="C6" s="120" t="s">
        <v>3</v>
      </c>
    </row>
    <row r="7" spans="1:3" ht="31.5" thickBot="1">
      <c r="A7" s="47">
        <v>801</v>
      </c>
      <c r="B7" s="119" t="s">
        <v>164</v>
      </c>
      <c r="C7" s="121" t="s">
        <v>165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B6" sqref="B6:C6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37"/>
      <c r="B1" s="272"/>
      <c r="C1" s="272"/>
    </row>
    <row r="2" spans="1:3" ht="64.5" customHeight="1">
      <c r="A2" s="37"/>
      <c r="B2" s="272" t="s">
        <v>304</v>
      </c>
      <c r="C2" s="272"/>
    </row>
    <row r="3" spans="1:3" ht="87" customHeight="1">
      <c r="A3" s="271" t="s">
        <v>289</v>
      </c>
      <c r="B3" s="271"/>
      <c r="C3" s="271"/>
    </row>
    <row r="4" spans="1:3" ht="43.5" customHeight="1">
      <c r="A4" s="155" t="s">
        <v>4</v>
      </c>
      <c r="B4" s="276" t="s">
        <v>24</v>
      </c>
      <c r="C4" s="277"/>
    </row>
    <row r="5" spans="1:3" ht="43.5" customHeight="1">
      <c r="A5" s="273" t="s">
        <v>267</v>
      </c>
      <c r="B5" s="274"/>
      <c r="C5" s="275"/>
    </row>
    <row r="6" spans="1:3" ht="30.75" customHeight="1">
      <c r="A6" s="131" t="s">
        <v>261</v>
      </c>
      <c r="B6" s="267" t="s">
        <v>264</v>
      </c>
      <c r="C6" s="268"/>
    </row>
    <row r="7" spans="1:3" ht="30.75" customHeight="1">
      <c r="A7" s="131" t="s">
        <v>262</v>
      </c>
      <c r="B7" s="269" t="s">
        <v>265</v>
      </c>
      <c r="C7" s="270"/>
    </row>
    <row r="8" spans="1:3" ht="27.75" customHeight="1">
      <c r="A8" s="131" t="s">
        <v>263</v>
      </c>
      <c r="B8" s="269" t="s">
        <v>266</v>
      </c>
      <c r="C8" s="270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Normal="90" zoomScaleSheetLayoutView="100" zoomScalePageLayoutView="0" workbookViewId="0" topLeftCell="A11">
      <selection activeCell="E27" sqref="E27"/>
    </sheetView>
  </sheetViews>
  <sheetFormatPr defaultColWidth="9.125" defaultRowHeight="12.75"/>
  <cols>
    <col min="1" max="1" width="66.50390625" style="49" customWidth="1"/>
    <col min="2" max="2" width="12.125" style="50" customWidth="1"/>
    <col min="3" max="3" width="12.625" style="50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55"/>
      <c r="C1" s="55"/>
      <c r="D1" s="280"/>
      <c r="E1" s="281"/>
    </row>
    <row r="2" spans="2:5" ht="101.25" customHeight="1">
      <c r="B2" s="55"/>
      <c r="C2" s="282" t="s">
        <v>310</v>
      </c>
      <c r="D2" s="282"/>
      <c r="E2" s="282"/>
    </row>
    <row r="3" spans="1:4" ht="57" customHeight="1">
      <c r="A3" s="278" t="s">
        <v>295</v>
      </c>
      <c r="B3" s="279"/>
      <c r="C3" s="279"/>
      <c r="D3" s="279"/>
    </row>
    <row r="4" spans="1:5" s="12" customFormat="1" ht="19.5" customHeight="1">
      <c r="A4" s="13"/>
      <c r="B4" s="14"/>
      <c r="C4" s="14"/>
      <c r="D4" s="51"/>
      <c r="E4" s="135" t="s">
        <v>66</v>
      </c>
    </row>
    <row r="5" spans="1:5" s="12" customFormat="1" ht="46.5" customHeight="1">
      <c r="A5" s="15" t="s">
        <v>42</v>
      </c>
      <c r="B5" s="15" t="s">
        <v>67</v>
      </c>
      <c r="C5" s="15" t="s">
        <v>300</v>
      </c>
      <c r="D5" s="15" t="s">
        <v>220</v>
      </c>
      <c r="E5" s="15" t="s">
        <v>235</v>
      </c>
    </row>
    <row r="6" spans="1:5" s="12" customFormat="1" ht="15">
      <c r="A6" s="15">
        <v>1</v>
      </c>
      <c r="B6" s="22">
        <v>2</v>
      </c>
      <c r="C6" s="22"/>
      <c r="D6" s="15">
        <v>3</v>
      </c>
      <c r="E6" s="15">
        <v>4</v>
      </c>
    </row>
    <row r="7" spans="1:5" ht="15">
      <c r="A7" s="113" t="s">
        <v>41</v>
      </c>
      <c r="B7" s="114" t="s">
        <v>48</v>
      </c>
      <c r="C7" s="174">
        <f>C8+C9+C11+C10</f>
        <v>2259</v>
      </c>
      <c r="D7" s="115">
        <f>D8+D9+D11</f>
        <v>-149.70000000000005</v>
      </c>
      <c r="E7" s="115">
        <f>E8+E9+E11</f>
        <v>2109.3</v>
      </c>
    </row>
    <row r="8" spans="1:5" ht="40.5" customHeight="1">
      <c r="A8" s="52" t="s">
        <v>152</v>
      </c>
      <c r="B8" s="24" t="s">
        <v>104</v>
      </c>
      <c r="C8" s="24" t="s">
        <v>296</v>
      </c>
      <c r="D8" s="53">
        <f>E8-C8</f>
        <v>0</v>
      </c>
      <c r="E8" s="53">
        <v>490</v>
      </c>
    </row>
    <row r="9" spans="1:5" ht="57" customHeight="1">
      <c r="A9" s="52" t="s">
        <v>40</v>
      </c>
      <c r="B9" s="24" t="s">
        <v>49</v>
      </c>
      <c r="C9" s="24" t="s">
        <v>297</v>
      </c>
      <c r="D9" s="53">
        <f>E9-C9</f>
        <v>-149.70000000000005</v>
      </c>
      <c r="E9" s="53">
        <f>1592.3+26</f>
        <v>1618.3</v>
      </c>
    </row>
    <row r="10" spans="1:5" ht="22.5" customHeight="1" hidden="1">
      <c r="A10" s="176" t="s">
        <v>242</v>
      </c>
      <c r="B10" s="24" t="s">
        <v>239</v>
      </c>
      <c r="C10" s="24" t="s">
        <v>298</v>
      </c>
      <c r="D10" s="53">
        <f>E10-C10</f>
        <v>0</v>
      </c>
      <c r="E10" s="53">
        <v>0</v>
      </c>
    </row>
    <row r="11" spans="1:5" ht="15">
      <c r="A11" s="52" t="s">
        <v>39</v>
      </c>
      <c r="B11" s="24" t="s">
        <v>50</v>
      </c>
      <c r="C11" s="24" t="s">
        <v>237</v>
      </c>
      <c r="D11" s="53">
        <v>0</v>
      </c>
      <c r="E11" s="53">
        <v>1</v>
      </c>
    </row>
    <row r="12" spans="1:5" ht="15">
      <c r="A12" s="113" t="s">
        <v>38</v>
      </c>
      <c r="B12" s="114" t="s">
        <v>51</v>
      </c>
      <c r="C12" s="174" t="str">
        <f>C13</f>
        <v>137,7</v>
      </c>
      <c r="D12" s="115">
        <f>D13</f>
        <v>1.4000000000000057</v>
      </c>
      <c r="E12" s="115">
        <f>E13</f>
        <v>139.1</v>
      </c>
    </row>
    <row r="13" spans="1:5" ht="15">
      <c r="A13" s="52" t="s">
        <v>52</v>
      </c>
      <c r="B13" s="24" t="s">
        <v>53</v>
      </c>
      <c r="C13" s="24" t="s">
        <v>299</v>
      </c>
      <c r="D13" s="53">
        <f>E13-C13</f>
        <v>1.4000000000000057</v>
      </c>
      <c r="E13" s="53">
        <v>139.1</v>
      </c>
    </row>
    <row r="14" spans="1:5" ht="30.75">
      <c r="A14" s="177" t="s">
        <v>243</v>
      </c>
      <c r="B14" s="114" t="s">
        <v>244</v>
      </c>
      <c r="C14" s="174">
        <f>SUM(C15+C16)</f>
        <v>0</v>
      </c>
      <c r="D14" s="174">
        <f>SUM(D15+D16)</f>
        <v>56</v>
      </c>
      <c r="E14" s="174">
        <f>SUM(E15+E16)</f>
        <v>56</v>
      </c>
    </row>
    <row r="15" spans="1:5" ht="30.75" hidden="1">
      <c r="A15" s="178" t="s">
        <v>273</v>
      </c>
      <c r="B15" s="24" t="s">
        <v>240</v>
      </c>
      <c r="C15" s="24" t="s">
        <v>298</v>
      </c>
      <c r="D15" s="53">
        <f>E15-C15</f>
        <v>0</v>
      </c>
      <c r="E15" s="53">
        <v>0</v>
      </c>
    </row>
    <row r="16" spans="1:5" ht="30.75">
      <c r="A16" s="178" t="s">
        <v>274</v>
      </c>
      <c r="B16" s="24" t="s">
        <v>241</v>
      </c>
      <c r="C16" s="175">
        <v>0</v>
      </c>
      <c r="D16" s="53">
        <f>E16-C16</f>
        <v>56</v>
      </c>
      <c r="E16" s="53">
        <v>56</v>
      </c>
    </row>
    <row r="17" spans="1:5" ht="15">
      <c r="A17" s="113" t="s">
        <v>92</v>
      </c>
      <c r="B17" s="114" t="s">
        <v>100</v>
      </c>
      <c r="C17" s="174">
        <f>C19+C18</f>
        <v>259</v>
      </c>
      <c r="D17" s="115">
        <f>D18+D19</f>
        <v>-258</v>
      </c>
      <c r="E17" s="115">
        <f>E18+E19</f>
        <v>1</v>
      </c>
    </row>
    <row r="18" spans="1:5" ht="15">
      <c r="A18" s="52" t="s">
        <v>275</v>
      </c>
      <c r="B18" s="24" t="s">
        <v>276</v>
      </c>
      <c r="C18" s="175">
        <v>258</v>
      </c>
      <c r="D18" s="53">
        <f>E18-C18</f>
        <v>-258</v>
      </c>
      <c r="E18" s="53">
        <v>0</v>
      </c>
    </row>
    <row r="19" spans="1:5" ht="15">
      <c r="A19" s="52" t="s">
        <v>143</v>
      </c>
      <c r="B19" s="24" t="s">
        <v>177</v>
      </c>
      <c r="C19" s="175">
        <v>1</v>
      </c>
      <c r="D19" s="53">
        <f>E19-C19</f>
        <v>0</v>
      </c>
      <c r="E19" s="53">
        <v>1</v>
      </c>
    </row>
    <row r="20" spans="1:5" ht="15">
      <c r="A20" s="113" t="s">
        <v>37</v>
      </c>
      <c r="B20" s="114" t="s">
        <v>54</v>
      </c>
      <c r="C20" s="174">
        <f>C21</f>
        <v>30</v>
      </c>
      <c r="D20" s="115">
        <f>D21</f>
        <v>30</v>
      </c>
      <c r="E20" s="115">
        <f>E21</f>
        <v>60</v>
      </c>
    </row>
    <row r="21" spans="1:5" ht="15">
      <c r="A21" s="52" t="s">
        <v>36</v>
      </c>
      <c r="B21" s="24" t="s">
        <v>55</v>
      </c>
      <c r="C21" s="175">
        <v>30</v>
      </c>
      <c r="D21" s="53">
        <f>E21-C21</f>
        <v>30</v>
      </c>
      <c r="E21" s="53">
        <v>60</v>
      </c>
    </row>
    <row r="22" spans="1:5" ht="15">
      <c r="A22" s="113" t="s">
        <v>35</v>
      </c>
      <c r="B22" s="114" t="s">
        <v>56</v>
      </c>
      <c r="C22" s="174">
        <f>C23</f>
        <v>5</v>
      </c>
      <c r="D22" s="115">
        <f>D23</f>
        <v>0</v>
      </c>
      <c r="E22" s="115">
        <f>E23</f>
        <v>5</v>
      </c>
    </row>
    <row r="23" spans="1:5" ht="15">
      <c r="A23" s="52" t="s">
        <v>34</v>
      </c>
      <c r="B23" s="24" t="s">
        <v>57</v>
      </c>
      <c r="C23" s="175">
        <v>5</v>
      </c>
      <c r="D23" s="53">
        <f>E23-C23</f>
        <v>0</v>
      </c>
      <c r="E23" s="53">
        <v>5</v>
      </c>
    </row>
    <row r="24" spans="1:8" ht="15">
      <c r="A24" s="113" t="s">
        <v>65</v>
      </c>
      <c r="B24" s="114" t="s">
        <v>58</v>
      </c>
      <c r="C24" s="174" t="str">
        <f>C25</f>
        <v>1076,24</v>
      </c>
      <c r="D24" s="115">
        <f>D25</f>
        <v>-501.83000000000004</v>
      </c>
      <c r="E24" s="115">
        <f>E25</f>
        <v>574.41</v>
      </c>
      <c r="H24" s="4" t="s">
        <v>309</v>
      </c>
    </row>
    <row r="25" spans="1:5" ht="15">
      <c r="A25" s="52" t="s">
        <v>33</v>
      </c>
      <c r="B25" s="24" t="s">
        <v>59</v>
      </c>
      <c r="C25" s="24" t="s">
        <v>305</v>
      </c>
      <c r="D25" s="53">
        <f>E25-C25</f>
        <v>-501.83000000000004</v>
      </c>
      <c r="E25" s="53">
        <f>600.41-26</f>
        <v>574.41</v>
      </c>
    </row>
    <row r="26" spans="1:5" ht="15">
      <c r="A26" s="113" t="s">
        <v>60</v>
      </c>
      <c r="B26" s="114" t="s">
        <v>61</v>
      </c>
      <c r="C26" s="174">
        <f>C27</f>
        <v>3690</v>
      </c>
      <c r="D26" s="115">
        <f>D27</f>
        <v>-1241.431</v>
      </c>
      <c r="E26" s="115">
        <f>E27</f>
        <v>2448.569</v>
      </c>
    </row>
    <row r="27" spans="1:5" ht="24" customHeight="1">
      <c r="A27" s="52" t="s">
        <v>63</v>
      </c>
      <c r="B27" s="24" t="s">
        <v>64</v>
      </c>
      <c r="C27" s="175">
        <v>3690</v>
      </c>
      <c r="D27" s="53">
        <f>E27-C27</f>
        <v>-1241.431</v>
      </c>
      <c r="E27" s="53">
        <v>2448.569</v>
      </c>
    </row>
    <row r="28" spans="1:5" ht="15">
      <c r="A28" s="52" t="s">
        <v>101</v>
      </c>
      <c r="B28" s="24" t="s">
        <v>102</v>
      </c>
      <c r="C28" s="24" t="s">
        <v>221</v>
      </c>
      <c r="D28" s="53">
        <f>D29</f>
        <v>0</v>
      </c>
      <c r="E28" s="53">
        <f>E29</f>
        <v>0</v>
      </c>
    </row>
    <row r="29" spans="1:5" ht="15">
      <c r="A29" s="52" t="s">
        <v>134</v>
      </c>
      <c r="B29" s="24" t="s">
        <v>103</v>
      </c>
      <c r="C29" s="24" t="s">
        <v>221</v>
      </c>
      <c r="D29" s="53">
        <v>0</v>
      </c>
      <c r="E29" s="53">
        <v>0</v>
      </c>
    </row>
    <row r="30" spans="1:5" ht="15">
      <c r="A30" s="116" t="s">
        <v>32</v>
      </c>
      <c r="B30" s="117"/>
      <c r="C30" s="115">
        <f>C7+C12+C17+C20+C22+C24+C26+C16+C15+C11-C11</f>
        <v>7456.94</v>
      </c>
      <c r="D30" s="115">
        <f>D7+D12+D14+D17+D24+D26+D20</f>
        <v>-2063.561</v>
      </c>
      <c r="E30" s="115">
        <f>E7+E12+E17+E20+E22+E24+E26+E28+E14</f>
        <v>5393.379</v>
      </c>
    </row>
    <row r="31" spans="2:7" ht="15">
      <c r="B31" s="54"/>
      <c r="C31" s="54"/>
      <c r="D31" s="56"/>
      <c r="G31" s="196"/>
    </row>
    <row r="32" spans="2:7" ht="15">
      <c r="B32" s="54"/>
      <c r="C32" s="54"/>
      <c r="D32" s="56"/>
      <c r="G32" s="196"/>
    </row>
    <row r="33" spans="2:3" ht="15">
      <c r="B33" s="54"/>
      <c r="C33" s="54"/>
    </row>
    <row r="34" spans="2:3" ht="15">
      <c r="B34" s="54"/>
      <c r="C34" s="54"/>
    </row>
    <row r="35" spans="2:3" ht="15">
      <c r="B35" s="54"/>
      <c r="C35" s="54"/>
    </row>
    <row r="36" spans="2:3" ht="15">
      <c r="B36" s="54"/>
      <c r="C36" s="54"/>
    </row>
    <row r="37" spans="2:3" ht="15">
      <c r="B37" s="54"/>
      <c r="C37" s="54"/>
    </row>
    <row r="38" spans="2:3" ht="15">
      <c r="B38" s="54"/>
      <c r="C38" s="54"/>
    </row>
    <row r="39" spans="2:3" ht="15">
      <c r="B39" s="54"/>
      <c r="C39" s="54"/>
    </row>
    <row r="40" spans="2:3" ht="15">
      <c r="B40" s="54"/>
      <c r="C40" s="54"/>
    </row>
    <row r="41" spans="2:3" ht="15">
      <c r="B41" s="54"/>
      <c r="C41" s="54"/>
    </row>
    <row r="42" spans="2:3" ht="15">
      <c r="B42" s="54"/>
      <c r="C42" s="54"/>
    </row>
    <row r="43" spans="2:3" ht="15">
      <c r="B43" s="54"/>
      <c r="C43" s="54"/>
    </row>
    <row r="44" spans="2:3" ht="15">
      <c r="B44" s="54"/>
      <c r="C44" s="54"/>
    </row>
    <row r="45" spans="2:3" ht="15">
      <c r="B45" s="54"/>
      <c r="C45" s="54"/>
    </row>
    <row r="46" spans="2:3" ht="15">
      <c r="B46" s="54"/>
      <c r="C46" s="54"/>
    </row>
    <row r="47" spans="2:3" ht="15">
      <c r="B47" s="54"/>
      <c r="C47" s="54"/>
    </row>
    <row r="48" spans="2:3" ht="15">
      <c r="B48" s="54"/>
      <c r="C48" s="54"/>
    </row>
    <row r="49" spans="2:3" ht="15">
      <c r="B49" s="54"/>
      <c r="C49" s="54"/>
    </row>
    <row r="50" spans="2:3" ht="15">
      <c r="B50" s="54"/>
      <c r="C50" s="54"/>
    </row>
    <row r="51" spans="2:3" ht="15">
      <c r="B51" s="54"/>
      <c r="C51" s="54"/>
    </row>
    <row r="52" spans="2:3" ht="15">
      <c r="B52" s="54"/>
      <c r="C52" s="54"/>
    </row>
    <row r="53" spans="2:3" ht="15">
      <c r="B53" s="54"/>
      <c r="C53" s="54"/>
    </row>
    <row r="54" spans="2:3" ht="15">
      <c r="B54" s="54"/>
      <c r="C54" s="54"/>
    </row>
    <row r="55" spans="2:3" ht="15">
      <c r="B55" s="54"/>
      <c r="C55" s="54"/>
    </row>
    <row r="56" spans="2:3" ht="15">
      <c r="B56" s="54"/>
      <c r="C56" s="54"/>
    </row>
    <row r="57" spans="2:3" ht="15">
      <c r="B57" s="54"/>
      <c r="C57" s="54"/>
    </row>
    <row r="58" spans="2:3" ht="15">
      <c r="B58" s="54"/>
      <c r="C58" s="54"/>
    </row>
    <row r="59" spans="2:3" ht="15">
      <c r="B59" s="54"/>
      <c r="C59" s="54"/>
    </row>
    <row r="60" spans="2:3" ht="15">
      <c r="B60" s="54"/>
      <c r="C60" s="54"/>
    </row>
    <row r="61" spans="2:3" ht="15">
      <c r="B61" s="54"/>
      <c r="C61" s="54"/>
    </row>
    <row r="62" spans="2:3" ht="15">
      <c r="B62" s="54"/>
      <c r="C62" s="54"/>
    </row>
    <row r="63" spans="2:3" ht="15">
      <c r="B63" s="54"/>
      <c r="C63" s="54"/>
    </row>
    <row r="64" spans="2:3" ht="15">
      <c r="B64" s="54"/>
      <c r="C64" s="54"/>
    </row>
    <row r="65" spans="2:3" ht="15">
      <c r="B65" s="54"/>
      <c r="C65" s="54"/>
    </row>
    <row r="66" spans="2:3" ht="15">
      <c r="B66" s="54"/>
      <c r="C66" s="54"/>
    </row>
    <row r="67" spans="2:3" ht="15">
      <c r="B67" s="54"/>
      <c r="C67" s="54"/>
    </row>
    <row r="68" spans="2:3" ht="15">
      <c r="B68" s="54"/>
      <c r="C68" s="54"/>
    </row>
    <row r="69" spans="2:3" ht="15">
      <c r="B69" s="54"/>
      <c r="C69" s="54"/>
    </row>
    <row r="70" spans="2:3" ht="15">
      <c r="B70" s="54"/>
      <c r="C70" s="54"/>
    </row>
    <row r="71" spans="2:3" ht="15">
      <c r="B71" s="54"/>
      <c r="C71" s="54"/>
    </row>
    <row r="72" spans="2:3" ht="15">
      <c r="B72" s="54"/>
      <c r="C72" s="54"/>
    </row>
    <row r="73" spans="2:3" ht="15">
      <c r="B73" s="54"/>
      <c r="C73" s="54"/>
    </row>
    <row r="74" spans="2:3" ht="15">
      <c r="B74" s="54"/>
      <c r="C74" s="54"/>
    </row>
    <row r="75" spans="2:3" ht="15">
      <c r="B75" s="54"/>
      <c r="C75" s="54"/>
    </row>
    <row r="76" spans="2:3" ht="15">
      <c r="B76" s="54"/>
      <c r="C76" s="54"/>
    </row>
    <row r="77" spans="2:3" ht="15">
      <c r="B77" s="54"/>
      <c r="C77" s="54"/>
    </row>
    <row r="78" spans="2:3" ht="15">
      <c r="B78" s="54"/>
      <c r="C78" s="54"/>
    </row>
    <row r="79" spans="2:3" ht="15">
      <c r="B79" s="54"/>
      <c r="C79" s="54"/>
    </row>
    <row r="80" spans="2:3" ht="15">
      <c r="B80" s="54"/>
      <c r="C80" s="54"/>
    </row>
    <row r="81" spans="2:3" ht="15">
      <c r="B81" s="54"/>
      <c r="C81" s="54"/>
    </row>
    <row r="82" spans="2:3" ht="15">
      <c r="B82" s="54"/>
      <c r="C82" s="54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SheetLayoutView="90" zoomScalePageLayoutView="0" workbookViewId="0" topLeftCell="A1">
      <selection activeCell="A5" sqref="A5:E27"/>
    </sheetView>
  </sheetViews>
  <sheetFormatPr defaultColWidth="9.00390625" defaultRowHeight="12.75"/>
  <cols>
    <col min="1" max="1" width="62.625" style="0" customWidth="1"/>
    <col min="2" max="2" width="17.125" style="0" customWidth="1"/>
    <col min="3" max="3" width="26.50390625" style="0" hidden="1" customWidth="1"/>
    <col min="4" max="4" width="20.125" style="0" customWidth="1"/>
    <col min="5" max="5" width="19.50390625" style="0" customWidth="1"/>
  </cols>
  <sheetData>
    <row r="1" spans="1:5" ht="22.5" customHeight="1">
      <c r="A1" s="49"/>
      <c r="B1" s="55"/>
      <c r="C1" s="264"/>
      <c r="D1" s="281"/>
      <c r="E1" s="281"/>
    </row>
    <row r="2" spans="1:5" ht="68.25" customHeight="1">
      <c r="A2" s="49"/>
      <c r="B2" s="55"/>
      <c r="C2" s="264" t="s">
        <v>330</v>
      </c>
      <c r="D2" s="281"/>
      <c r="E2" s="281"/>
    </row>
    <row r="3" spans="1:5" ht="63.75" customHeight="1">
      <c r="A3" s="278" t="s">
        <v>306</v>
      </c>
      <c r="B3" s="278"/>
      <c r="C3" s="278"/>
      <c r="D3" s="278"/>
      <c r="E3" s="278"/>
    </row>
    <row r="4" spans="1:5" ht="15">
      <c r="A4" s="13"/>
      <c r="B4" s="14"/>
      <c r="C4" s="51"/>
      <c r="D4" s="51"/>
      <c r="E4" s="51" t="s">
        <v>66</v>
      </c>
    </row>
    <row r="5" spans="1:5" ht="30.75">
      <c r="A5" s="15" t="s">
        <v>42</v>
      </c>
      <c r="B5" s="15" t="s">
        <v>67</v>
      </c>
      <c r="C5" s="15" t="s">
        <v>182</v>
      </c>
      <c r="D5" s="15" t="s">
        <v>238</v>
      </c>
      <c r="E5" s="15" t="s">
        <v>294</v>
      </c>
    </row>
    <row r="6" spans="1:5" ht="15">
      <c r="A6" s="15">
        <v>1</v>
      </c>
      <c r="B6" s="22">
        <v>2</v>
      </c>
      <c r="C6" s="15">
        <v>3</v>
      </c>
      <c r="D6" s="15">
        <v>3</v>
      </c>
      <c r="E6" s="15">
        <v>4</v>
      </c>
    </row>
    <row r="7" spans="1:5" ht="25.5" customHeight="1">
      <c r="A7" s="113" t="s">
        <v>41</v>
      </c>
      <c r="B7" s="114" t="s">
        <v>48</v>
      </c>
      <c r="C7" s="115" t="e">
        <f>C8+C9+C10+#REF!</f>
        <v>#REF!</v>
      </c>
      <c r="D7" s="115">
        <f>D8+D9+D10</f>
        <v>1916</v>
      </c>
      <c r="E7" s="115">
        <f>E8+E9+E10</f>
        <v>1916</v>
      </c>
    </row>
    <row r="8" spans="1:5" ht="33" customHeight="1">
      <c r="A8" s="52" t="s">
        <v>152</v>
      </c>
      <c r="B8" s="24" t="s">
        <v>104</v>
      </c>
      <c r="C8" s="53">
        <v>0</v>
      </c>
      <c r="D8" s="53">
        <v>490</v>
      </c>
      <c r="E8" s="53">
        <v>490</v>
      </c>
    </row>
    <row r="9" spans="1:5" ht="59.25" customHeight="1">
      <c r="A9" s="52" t="s">
        <v>40</v>
      </c>
      <c r="B9" s="24" t="s">
        <v>49</v>
      </c>
      <c r="C9" s="53">
        <v>0</v>
      </c>
      <c r="D9" s="53">
        <v>1425</v>
      </c>
      <c r="E9" s="53">
        <v>1425</v>
      </c>
    </row>
    <row r="10" spans="1:5" ht="15">
      <c r="A10" s="52" t="s">
        <v>39</v>
      </c>
      <c r="B10" s="24" t="s">
        <v>50</v>
      </c>
      <c r="C10" s="53">
        <v>0</v>
      </c>
      <c r="D10" s="53">
        <v>1</v>
      </c>
      <c r="E10" s="53">
        <v>1</v>
      </c>
    </row>
    <row r="11" spans="1:5" ht="20.25" customHeight="1">
      <c r="A11" s="113" t="s">
        <v>38</v>
      </c>
      <c r="B11" s="114" t="s">
        <v>51</v>
      </c>
      <c r="C11" s="115">
        <f>C12</f>
        <v>0</v>
      </c>
      <c r="D11" s="115">
        <f>D12</f>
        <v>140.1</v>
      </c>
      <c r="E11" s="115">
        <f>E12</f>
        <v>145.2</v>
      </c>
    </row>
    <row r="12" spans="1:5" ht="20.25" customHeight="1">
      <c r="A12" s="52" t="s">
        <v>52</v>
      </c>
      <c r="B12" s="24" t="s">
        <v>53</v>
      </c>
      <c r="C12" s="53">
        <v>0</v>
      </c>
      <c r="D12" s="53">
        <v>140.1</v>
      </c>
      <c r="E12" s="53">
        <v>145.2</v>
      </c>
    </row>
    <row r="13" spans="1:5" s="224" customFormat="1" ht="20.25" customHeight="1">
      <c r="A13" s="113" t="s">
        <v>344</v>
      </c>
      <c r="B13" s="114" t="s">
        <v>244</v>
      </c>
      <c r="C13" s="115"/>
      <c r="D13" s="115">
        <f>D14</f>
        <v>36</v>
      </c>
      <c r="E13" s="115">
        <f>E14</f>
        <v>36</v>
      </c>
    </row>
    <row r="14" spans="1:5" ht="45" customHeight="1">
      <c r="A14" s="52" t="s">
        <v>274</v>
      </c>
      <c r="B14" s="24" t="s">
        <v>241</v>
      </c>
      <c r="C14" s="53"/>
      <c r="D14" s="53">
        <v>36</v>
      </c>
      <c r="E14" s="53">
        <v>36</v>
      </c>
    </row>
    <row r="15" spans="1:5" ht="17.25" customHeight="1">
      <c r="A15" s="113" t="s">
        <v>92</v>
      </c>
      <c r="B15" s="114" t="s">
        <v>100</v>
      </c>
      <c r="C15" s="115">
        <f>C16</f>
        <v>0</v>
      </c>
      <c r="D15" s="115">
        <f>D16</f>
        <v>1</v>
      </c>
      <c r="E15" s="115">
        <f>E16</f>
        <v>1</v>
      </c>
    </row>
    <row r="16" spans="1:5" ht="23.25" customHeight="1">
      <c r="A16" s="52" t="s">
        <v>143</v>
      </c>
      <c r="B16" s="24" t="s">
        <v>177</v>
      </c>
      <c r="C16" s="53">
        <v>0</v>
      </c>
      <c r="D16" s="53">
        <v>1</v>
      </c>
      <c r="E16" s="53">
        <v>1</v>
      </c>
    </row>
    <row r="17" spans="1:5" ht="23.25" customHeight="1">
      <c r="A17" s="113" t="s">
        <v>37</v>
      </c>
      <c r="B17" s="114" t="s">
        <v>54</v>
      </c>
      <c r="C17" s="115" t="e">
        <f>#REF!+C18</f>
        <v>#REF!</v>
      </c>
      <c r="D17" s="115">
        <f>D18</f>
        <v>30</v>
      </c>
      <c r="E17" s="115">
        <f>E18</f>
        <v>30</v>
      </c>
    </row>
    <row r="18" spans="1:5" ht="23.25" customHeight="1">
      <c r="A18" s="52" t="s">
        <v>36</v>
      </c>
      <c r="B18" s="24" t="s">
        <v>55</v>
      </c>
      <c r="C18" s="53">
        <v>0</v>
      </c>
      <c r="D18" s="53">
        <v>30</v>
      </c>
      <c r="E18" s="53">
        <v>30</v>
      </c>
    </row>
    <row r="19" spans="1:5" ht="15">
      <c r="A19" s="113" t="s">
        <v>35</v>
      </c>
      <c r="B19" s="114" t="s">
        <v>56</v>
      </c>
      <c r="C19" s="115">
        <f>C20</f>
        <v>0</v>
      </c>
      <c r="D19" s="115">
        <f>D20</f>
        <v>5</v>
      </c>
      <c r="E19" s="115">
        <f>E20</f>
        <v>5</v>
      </c>
    </row>
    <row r="20" spans="1:5" ht="17.25" customHeight="1">
      <c r="A20" s="52" t="s">
        <v>34</v>
      </c>
      <c r="B20" s="24" t="s">
        <v>57</v>
      </c>
      <c r="C20" s="53">
        <v>0</v>
      </c>
      <c r="D20" s="53">
        <v>5</v>
      </c>
      <c r="E20" s="53">
        <f>D20</f>
        <v>5</v>
      </c>
    </row>
    <row r="21" spans="1:5" ht="15.75" customHeight="1">
      <c r="A21" s="113" t="s">
        <v>65</v>
      </c>
      <c r="B21" s="114" t="s">
        <v>58</v>
      </c>
      <c r="C21" s="115">
        <f>C22</f>
        <v>0</v>
      </c>
      <c r="D21" s="115">
        <f>D22</f>
        <v>611.52</v>
      </c>
      <c r="E21" s="115">
        <f>E22</f>
        <v>516.3299999999999</v>
      </c>
    </row>
    <row r="22" spans="1:5" ht="15">
      <c r="A22" s="52" t="s">
        <v>33</v>
      </c>
      <c r="B22" s="24" t="s">
        <v>59</v>
      </c>
      <c r="C22" s="53">
        <v>0</v>
      </c>
      <c r="D22" s="53">
        <f>701.03-89.51</f>
        <v>611.52</v>
      </c>
      <c r="E22" s="53">
        <f>602.66-86.33</f>
        <v>516.3299999999999</v>
      </c>
    </row>
    <row r="23" spans="1:5" ht="21" customHeight="1">
      <c r="A23" s="113" t="s">
        <v>60</v>
      </c>
      <c r="B23" s="114" t="s">
        <v>61</v>
      </c>
      <c r="C23" s="115">
        <f>C24</f>
        <v>0</v>
      </c>
      <c r="D23" s="115">
        <f>D24</f>
        <v>1704</v>
      </c>
      <c r="E23" s="115">
        <f>E24</f>
        <v>1704</v>
      </c>
    </row>
    <row r="24" spans="1:5" ht="15.75" customHeight="1">
      <c r="A24" s="52" t="s">
        <v>63</v>
      </c>
      <c r="B24" s="24" t="s">
        <v>64</v>
      </c>
      <c r="C24" s="53">
        <v>0</v>
      </c>
      <c r="D24" s="53">
        <v>1704</v>
      </c>
      <c r="E24" s="53">
        <f>D24</f>
        <v>1704</v>
      </c>
    </row>
    <row r="25" spans="1:5" ht="15.75" customHeight="1">
      <c r="A25" s="52" t="s">
        <v>101</v>
      </c>
      <c r="B25" s="24" t="s">
        <v>102</v>
      </c>
      <c r="C25" s="53">
        <f>C26</f>
        <v>127</v>
      </c>
      <c r="D25" s="53">
        <f>D26</f>
        <v>113.94</v>
      </c>
      <c r="E25" s="53">
        <f>E26</f>
        <v>229.13</v>
      </c>
    </row>
    <row r="26" spans="1:5" ht="15.75" customHeight="1">
      <c r="A26" s="52" t="s">
        <v>134</v>
      </c>
      <c r="B26" s="24" t="s">
        <v>103</v>
      </c>
      <c r="C26" s="53">
        <v>127</v>
      </c>
      <c r="D26" s="53">
        <v>113.94</v>
      </c>
      <c r="E26" s="53">
        <v>229.13</v>
      </c>
    </row>
    <row r="27" spans="1:5" ht="15">
      <c r="A27" s="116" t="s">
        <v>32</v>
      </c>
      <c r="B27" s="117" t="s">
        <v>222</v>
      </c>
      <c r="C27" s="115" t="e">
        <f>C7+C11+C17+#REF!+C19+C21+C23+C25+C15</f>
        <v>#REF!</v>
      </c>
      <c r="D27" s="115">
        <f>D7+D11+D13+D15+D17+D19+D21+D23+D25</f>
        <v>4557.5599999999995</v>
      </c>
      <c r="E27" s="115">
        <f>E7+E11+E13+E15+E17+E19+E21+E23+E25</f>
        <v>4582.66</v>
      </c>
    </row>
  </sheetData>
  <sheetProtection/>
  <mergeCells count="3">
    <mergeCell ref="C2:E2"/>
    <mergeCell ref="C1:E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SheetLayoutView="100" zoomScalePageLayoutView="0" workbookViewId="0" topLeftCell="A62">
      <selection activeCell="M52" sqref="M52"/>
    </sheetView>
  </sheetViews>
  <sheetFormatPr defaultColWidth="9.125" defaultRowHeight="33" customHeight="1"/>
  <cols>
    <col min="1" max="1" width="5.75390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6" width="10.75390625" style="60" customWidth="1"/>
    <col min="7" max="7" width="11.375" style="60" hidden="1" customWidth="1"/>
    <col min="8" max="8" width="14.50390625" style="60" customWidth="1"/>
    <col min="9" max="9" width="16.625" style="60" customWidth="1"/>
    <col min="10" max="16384" width="9.125" style="61" customWidth="1"/>
  </cols>
  <sheetData>
    <row r="1" spans="5:9" ht="33" customHeight="1">
      <c r="E1" s="286" t="s">
        <v>331</v>
      </c>
      <c r="F1" s="286"/>
      <c r="G1" s="286"/>
      <c r="H1" s="286"/>
      <c r="I1" s="61"/>
    </row>
    <row r="2" spans="5:9" ht="91.5" customHeight="1">
      <c r="E2" s="286"/>
      <c r="F2" s="286"/>
      <c r="G2" s="286"/>
      <c r="H2" s="286"/>
      <c r="I2" s="61"/>
    </row>
    <row r="3" spans="1:8" s="9" customFormat="1" ht="45" customHeight="1">
      <c r="A3" s="278" t="s">
        <v>308</v>
      </c>
      <c r="B3" s="278"/>
      <c r="C3" s="278"/>
      <c r="D3" s="278"/>
      <c r="E3" s="278"/>
      <c r="F3" s="278"/>
      <c r="G3" s="278"/>
      <c r="H3" s="278"/>
    </row>
    <row r="4" spans="1:8" s="64" customFormat="1" ht="33" customHeight="1">
      <c r="A4" s="62"/>
      <c r="B4" s="62"/>
      <c r="C4" s="62"/>
      <c r="D4" s="62"/>
      <c r="E4" s="63"/>
      <c r="F4" s="284"/>
      <c r="G4" s="285"/>
      <c r="H4" s="134" t="s">
        <v>43</v>
      </c>
    </row>
    <row r="5" spans="1:8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182</v>
      </c>
      <c r="H5" s="24" t="s">
        <v>235</v>
      </c>
    </row>
    <row r="6" spans="1:8" s="26" customFormat="1" ht="33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46</v>
      </c>
      <c r="F6" s="23" t="s">
        <v>47</v>
      </c>
      <c r="G6" s="25">
        <v>6</v>
      </c>
      <c r="H6" s="25">
        <v>7</v>
      </c>
    </row>
    <row r="7" spans="1:8" s="67" customFormat="1" ht="33" customHeight="1">
      <c r="A7" s="98">
        <v>1</v>
      </c>
      <c r="B7" s="118" t="s">
        <v>184</v>
      </c>
      <c r="C7" s="95" t="s">
        <v>6</v>
      </c>
      <c r="D7" s="95" t="s">
        <v>7</v>
      </c>
      <c r="E7" s="95" t="s">
        <v>141</v>
      </c>
      <c r="F7" s="95"/>
      <c r="G7" s="96" t="e">
        <f>G8</f>
        <v>#REF!</v>
      </c>
      <c r="H7" s="96">
        <f>H8</f>
        <v>1618.3</v>
      </c>
    </row>
    <row r="8" spans="1:8" s="67" customFormat="1" ht="33" customHeight="1">
      <c r="A8" s="88"/>
      <c r="B8" s="82" t="s">
        <v>194</v>
      </c>
      <c r="C8" s="86" t="s">
        <v>6</v>
      </c>
      <c r="D8" s="86" t="s">
        <v>7</v>
      </c>
      <c r="E8" s="86" t="s">
        <v>132</v>
      </c>
      <c r="F8" s="86" t="s">
        <v>74</v>
      </c>
      <c r="G8" s="123" t="e">
        <f>G9+G11+#REF!+G13+#REF!+#REF!+#REF!</f>
        <v>#REF!</v>
      </c>
      <c r="H8" s="123">
        <f>H9+H10+H11+H12+H13+H14</f>
        <v>1618.3</v>
      </c>
    </row>
    <row r="9" spans="1:8" s="67" customFormat="1" ht="32.25" customHeight="1">
      <c r="A9" s="88"/>
      <c r="B9" s="82" t="s">
        <v>84</v>
      </c>
      <c r="C9" s="86" t="s">
        <v>6</v>
      </c>
      <c r="D9" s="86" t="s">
        <v>7</v>
      </c>
      <c r="E9" s="86" t="s">
        <v>131</v>
      </c>
      <c r="F9" s="86" t="s">
        <v>9</v>
      </c>
      <c r="G9" s="123">
        <v>39.64</v>
      </c>
      <c r="H9" s="123">
        <v>1086</v>
      </c>
    </row>
    <row r="10" spans="1:8" s="67" customFormat="1" ht="30.75">
      <c r="A10" s="88"/>
      <c r="B10" s="82" t="s">
        <v>84</v>
      </c>
      <c r="C10" s="86"/>
      <c r="D10" s="86"/>
      <c r="E10" s="86" t="s">
        <v>224</v>
      </c>
      <c r="F10" s="86" t="s">
        <v>9</v>
      </c>
      <c r="G10" s="123"/>
      <c r="H10" s="123">
        <v>69.5</v>
      </c>
    </row>
    <row r="11" spans="1:8" s="68" customFormat="1" ht="48" customHeight="1">
      <c r="A11" s="88"/>
      <c r="B11" s="83" t="s">
        <v>153</v>
      </c>
      <c r="C11" s="88" t="s">
        <v>6</v>
      </c>
      <c r="D11" s="88" t="s">
        <v>7</v>
      </c>
      <c r="E11" s="88" t="s">
        <v>131</v>
      </c>
      <c r="F11" s="88" t="s">
        <v>154</v>
      </c>
      <c r="G11" s="89">
        <v>11.96</v>
      </c>
      <c r="H11" s="123">
        <v>328</v>
      </c>
    </row>
    <row r="12" spans="1:8" s="68" customFormat="1" ht="46.5">
      <c r="A12" s="88"/>
      <c r="B12" s="82" t="s">
        <v>153</v>
      </c>
      <c r="C12" s="86"/>
      <c r="D12" s="86"/>
      <c r="E12" s="86" t="s">
        <v>224</v>
      </c>
      <c r="F12" s="86" t="s">
        <v>154</v>
      </c>
      <c r="G12" s="123"/>
      <c r="H12" s="123">
        <v>21</v>
      </c>
    </row>
    <row r="13" spans="1:8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130</v>
      </c>
      <c r="F13" s="86" t="s">
        <v>11</v>
      </c>
      <c r="G13" s="123">
        <v>-73.57</v>
      </c>
      <c r="H13" s="123">
        <f>61+26</f>
        <v>87</v>
      </c>
    </row>
    <row r="14" spans="1:8" s="68" customFormat="1" ht="33" customHeight="1">
      <c r="A14" s="88"/>
      <c r="B14" s="82" t="s">
        <v>88</v>
      </c>
      <c r="C14" s="86"/>
      <c r="D14" s="86"/>
      <c r="E14" s="86" t="s">
        <v>348</v>
      </c>
      <c r="F14" s="86" t="s">
        <v>11</v>
      </c>
      <c r="G14" s="123"/>
      <c r="H14" s="123">
        <v>26.8</v>
      </c>
    </row>
    <row r="15" spans="1:8" s="68" customFormat="1" ht="33" customHeight="1">
      <c r="A15" s="98" t="s">
        <v>72</v>
      </c>
      <c r="B15" s="118" t="s">
        <v>251</v>
      </c>
      <c r="C15" s="95" t="s">
        <v>15</v>
      </c>
      <c r="D15" s="95" t="s">
        <v>16</v>
      </c>
      <c r="E15" s="95" t="s">
        <v>141</v>
      </c>
      <c r="F15" s="95"/>
      <c r="G15" s="96" t="e">
        <f>G16</f>
        <v>#REF!</v>
      </c>
      <c r="H15" s="96">
        <f>H16</f>
        <v>139.1</v>
      </c>
    </row>
    <row r="16" spans="1:8" s="68" customFormat="1" ht="33" customHeight="1">
      <c r="A16" s="88"/>
      <c r="B16" s="82" t="s">
        <v>190</v>
      </c>
      <c r="C16" s="86" t="s">
        <v>15</v>
      </c>
      <c r="D16" s="86" t="s">
        <v>16</v>
      </c>
      <c r="E16" s="86" t="s">
        <v>160</v>
      </c>
      <c r="F16" s="86"/>
      <c r="G16" s="123" t="e">
        <f>G17</f>
        <v>#REF!</v>
      </c>
      <c r="H16" s="123">
        <f>H17</f>
        <v>139.1</v>
      </c>
    </row>
    <row r="17" spans="1:8" s="68" customFormat="1" ht="66" customHeight="1">
      <c r="A17" s="88"/>
      <c r="B17" s="82" t="s">
        <v>191</v>
      </c>
      <c r="C17" s="86" t="s">
        <v>15</v>
      </c>
      <c r="D17" s="86" t="s">
        <v>16</v>
      </c>
      <c r="E17" s="86" t="s">
        <v>135</v>
      </c>
      <c r="F17" s="86" t="s">
        <v>74</v>
      </c>
      <c r="G17" s="123" t="e">
        <f>G18+G19+#REF!</f>
        <v>#REF!</v>
      </c>
      <c r="H17" s="123">
        <f>5!E13</f>
        <v>139.1</v>
      </c>
    </row>
    <row r="18" spans="1:8" s="68" customFormat="1" ht="33" customHeight="1">
      <c r="A18" s="88"/>
      <c r="B18" s="82" t="s">
        <v>84</v>
      </c>
      <c r="C18" s="86" t="s">
        <v>15</v>
      </c>
      <c r="D18" s="86" t="s">
        <v>16</v>
      </c>
      <c r="E18" s="86" t="s">
        <v>135</v>
      </c>
      <c r="F18" s="86" t="s">
        <v>9</v>
      </c>
      <c r="G18" s="123">
        <v>39.55</v>
      </c>
      <c r="H18" s="123">
        <v>106.84</v>
      </c>
    </row>
    <row r="19" spans="1:8" s="69" customFormat="1" ht="33" customHeight="1">
      <c r="A19" s="88"/>
      <c r="B19" s="81" t="s">
        <v>153</v>
      </c>
      <c r="C19" s="86" t="s">
        <v>15</v>
      </c>
      <c r="D19" s="86" t="s">
        <v>16</v>
      </c>
      <c r="E19" s="86" t="s">
        <v>135</v>
      </c>
      <c r="F19" s="86" t="s">
        <v>154</v>
      </c>
      <c r="G19" s="123">
        <v>11.95</v>
      </c>
      <c r="H19" s="123">
        <v>32.26</v>
      </c>
    </row>
    <row r="20" spans="1:8" s="69" customFormat="1" ht="33" customHeight="1">
      <c r="A20" s="98" t="s">
        <v>45</v>
      </c>
      <c r="B20" s="122" t="s">
        <v>192</v>
      </c>
      <c r="C20" s="95"/>
      <c r="D20" s="95"/>
      <c r="E20" s="95" t="s">
        <v>141</v>
      </c>
      <c r="F20" s="95"/>
      <c r="G20" s="96"/>
      <c r="H20" s="96">
        <f>H21</f>
        <v>56</v>
      </c>
    </row>
    <row r="21" spans="1:8" s="69" customFormat="1" ht="27.75" customHeight="1">
      <c r="A21" s="88"/>
      <c r="B21" s="81" t="s">
        <v>199</v>
      </c>
      <c r="C21" s="86"/>
      <c r="D21" s="86"/>
      <c r="E21" s="86" t="s">
        <v>166</v>
      </c>
      <c r="F21" s="86"/>
      <c r="G21" s="123"/>
      <c r="H21" s="123">
        <f>H22</f>
        <v>56</v>
      </c>
    </row>
    <row r="22" spans="1:8" s="69" customFormat="1" ht="48.75" customHeight="1">
      <c r="A22" s="88"/>
      <c r="B22" s="81" t="s">
        <v>324</v>
      </c>
      <c r="C22" s="86"/>
      <c r="D22" s="86"/>
      <c r="E22" s="86" t="s">
        <v>166</v>
      </c>
      <c r="F22" s="86" t="s">
        <v>74</v>
      </c>
      <c r="G22" s="123"/>
      <c r="H22" s="123">
        <f>H23</f>
        <v>56</v>
      </c>
    </row>
    <row r="23" spans="1:8" s="69" customFormat="1" ht="33" customHeight="1">
      <c r="A23" s="88"/>
      <c r="B23" s="81" t="s">
        <v>88</v>
      </c>
      <c r="C23" s="86"/>
      <c r="D23" s="86"/>
      <c r="E23" s="86" t="s">
        <v>323</v>
      </c>
      <c r="F23" s="86" t="s">
        <v>11</v>
      </c>
      <c r="G23" s="123"/>
      <c r="H23" s="123">
        <v>56</v>
      </c>
    </row>
    <row r="24" spans="1:8" s="69" customFormat="1" ht="33" customHeight="1">
      <c r="A24" s="98" t="s">
        <v>46</v>
      </c>
      <c r="B24" s="122" t="s">
        <v>188</v>
      </c>
      <c r="C24" s="95" t="s">
        <v>7</v>
      </c>
      <c r="D24" s="95" t="s">
        <v>127</v>
      </c>
      <c r="E24" s="95" t="s">
        <v>141</v>
      </c>
      <c r="F24" s="95"/>
      <c r="G24" s="96" t="e">
        <f>G25</f>
        <v>#REF!</v>
      </c>
      <c r="H24" s="96">
        <f>H25</f>
        <v>1</v>
      </c>
    </row>
    <row r="25" spans="1:8" s="67" customFormat="1" ht="33" customHeight="1">
      <c r="A25" s="88"/>
      <c r="B25" s="82" t="s">
        <v>190</v>
      </c>
      <c r="C25" s="86" t="s">
        <v>7</v>
      </c>
      <c r="D25" s="86" t="s">
        <v>127</v>
      </c>
      <c r="E25" s="86" t="s">
        <v>160</v>
      </c>
      <c r="F25" s="86"/>
      <c r="G25" s="123" t="e">
        <f>G26</f>
        <v>#REF!</v>
      </c>
      <c r="H25" s="123">
        <f>H26</f>
        <v>1</v>
      </c>
    </row>
    <row r="26" spans="1:8" s="67" customFormat="1" ht="65.25" customHeight="1">
      <c r="A26" s="88"/>
      <c r="B26" s="82" t="s">
        <v>195</v>
      </c>
      <c r="C26" s="86" t="s">
        <v>7</v>
      </c>
      <c r="D26" s="86" t="s">
        <v>127</v>
      </c>
      <c r="E26" s="86" t="s">
        <v>325</v>
      </c>
      <c r="F26" s="86" t="s">
        <v>74</v>
      </c>
      <c r="G26" s="123" t="e">
        <f>G27+#REF!+#REF!+#REF!</f>
        <v>#REF!</v>
      </c>
      <c r="H26" s="123">
        <f>H27+H28</f>
        <v>1</v>
      </c>
    </row>
    <row r="27" spans="1:8" s="67" customFormat="1" ht="33" customHeight="1" hidden="1">
      <c r="A27" s="88"/>
      <c r="B27" s="91" t="s">
        <v>88</v>
      </c>
      <c r="C27" s="86" t="s">
        <v>7</v>
      </c>
      <c r="D27" s="86" t="s">
        <v>127</v>
      </c>
      <c r="E27" s="86" t="s">
        <v>325</v>
      </c>
      <c r="F27" s="86" t="s">
        <v>11</v>
      </c>
      <c r="G27" s="139">
        <v>-82.6</v>
      </c>
      <c r="H27" s="139">
        <v>0</v>
      </c>
    </row>
    <row r="28" spans="1:8" s="67" customFormat="1" ht="18.75" customHeight="1">
      <c r="A28" s="88"/>
      <c r="B28" s="93" t="s">
        <v>163</v>
      </c>
      <c r="C28" s="88" t="s">
        <v>77</v>
      </c>
      <c r="D28" s="88" t="s">
        <v>7</v>
      </c>
      <c r="E28" s="88" t="s">
        <v>325</v>
      </c>
      <c r="F28" s="88" t="s">
        <v>93</v>
      </c>
      <c r="G28" s="123">
        <v>-1</v>
      </c>
      <c r="H28" s="123">
        <v>1</v>
      </c>
    </row>
    <row r="29" spans="1:8" s="67" customFormat="1" ht="33" customHeight="1">
      <c r="A29" s="98" t="s">
        <v>47</v>
      </c>
      <c r="B29" s="118" t="s">
        <v>192</v>
      </c>
      <c r="C29" s="95"/>
      <c r="D29" s="86"/>
      <c r="E29" s="95" t="s">
        <v>141</v>
      </c>
      <c r="F29" s="86"/>
      <c r="G29" s="159">
        <f aca="true" t="shared" si="0" ref="G29:H31">G30</f>
        <v>-155.15</v>
      </c>
      <c r="H29" s="159">
        <f t="shared" si="0"/>
        <v>60</v>
      </c>
    </row>
    <row r="30" spans="1:8" s="67" customFormat="1" ht="33" customHeight="1">
      <c r="A30" s="98"/>
      <c r="B30" s="82" t="s">
        <v>199</v>
      </c>
      <c r="C30" s="86"/>
      <c r="D30" s="86"/>
      <c r="E30" s="86" t="s">
        <v>166</v>
      </c>
      <c r="F30" s="86"/>
      <c r="G30" s="139">
        <f t="shared" si="0"/>
        <v>-155.15</v>
      </c>
      <c r="H30" s="139">
        <f t="shared" si="0"/>
        <v>60</v>
      </c>
    </row>
    <row r="31" spans="1:8" s="67" customFormat="1" ht="48" customHeight="1">
      <c r="A31" s="98"/>
      <c r="B31" s="82" t="s">
        <v>193</v>
      </c>
      <c r="C31" s="95"/>
      <c r="D31" s="86"/>
      <c r="E31" s="86" t="s">
        <v>167</v>
      </c>
      <c r="F31" s="86" t="s">
        <v>74</v>
      </c>
      <c r="G31" s="139">
        <f t="shared" si="0"/>
        <v>-155.15</v>
      </c>
      <c r="H31" s="139">
        <f t="shared" si="0"/>
        <v>60</v>
      </c>
    </row>
    <row r="32" spans="1:8" s="67" customFormat="1" ht="33" customHeight="1">
      <c r="A32" s="98"/>
      <c r="B32" s="82" t="s">
        <v>88</v>
      </c>
      <c r="C32" s="95"/>
      <c r="D32" s="86"/>
      <c r="E32" s="86" t="s">
        <v>167</v>
      </c>
      <c r="F32" s="86" t="s">
        <v>11</v>
      </c>
      <c r="G32" s="139">
        <v>-155.15</v>
      </c>
      <c r="H32" s="139">
        <v>60</v>
      </c>
    </row>
    <row r="33" spans="1:8" s="68" customFormat="1" ht="33" customHeight="1">
      <c r="A33" s="98" t="s">
        <v>252</v>
      </c>
      <c r="B33" s="118" t="s">
        <v>188</v>
      </c>
      <c r="C33" s="86"/>
      <c r="D33" s="86"/>
      <c r="E33" s="95" t="s">
        <v>141</v>
      </c>
      <c r="F33" s="86"/>
      <c r="G33" s="96" t="e">
        <f>G34</f>
        <v>#REF!</v>
      </c>
      <c r="H33" s="96">
        <f>H34</f>
        <v>172.97</v>
      </c>
    </row>
    <row r="34" spans="1:8" s="68" customFormat="1" ht="33" customHeight="1">
      <c r="A34" s="98"/>
      <c r="B34" s="82" t="s">
        <v>186</v>
      </c>
      <c r="C34" s="86"/>
      <c r="D34" s="86"/>
      <c r="E34" s="86" t="s">
        <v>137</v>
      </c>
      <c r="F34" s="86" t="s">
        <v>74</v>
      </c>
      <c r="G34" s="123" t="e">
        <f>#REF!+#REF!+G36</f>
        <v>#REF!</v>
      </c>
      <c r="H34" s="123">
        <f>H35</f>
        <v>172.97</v>
      </c>
    </row>
    <row r="35" spans="1:8" s="68" customFormat="1" ht="48" customHeight="1">
      <c r="A35" s="98"/>
      <c r="B35" s="82" t="s">
        <v>326</v>
      </c>
      <c r="C35" s="86"/>
      <c r="D35" s="86"/>
      <c r="E35" s="86" t="s">
        <v>138</v>
      </c>
      <c r="F35" s="86" t="s">
        <v>74</v>
      </c>
      <c r="G35" s="123"/>
      <c r="H35" s="123">
        <f>H36+H37</f>
        <v>172.97</v>
      </c>
    </row>
    <row r="36" spans="1:8" s="68" customFormat="1" ht="33" customHeight="1">
      <c r="A36" s="98"/>
      <c r="B36" s="93" t="s">
        <v>88</v>
      </c>
      <c r="C36" s="86"/>
      <c r="D36" s="86"/>
      <c r="E36" s="86" t="s">
        <v>138</v>
      </c>
      <c r="F36" s="86" t="s">
        <v>11</v>
      </c>
      <c r="G36" s="123">
        <v>0</v>
      </c>
      <c r="H36" s="123">
        <v>5</v>
      </c>
    </row>
    <row r="37" spans="1:8" s="68" customFormat="1" ht="48" customHeight="1">
      <c r="A37" s="181"/>
      <c r="B37" s="126" t="s">
        <v>187</v>
      </c>
      <c r="C37" s="125" t="s">
        <v>13</v>
      </c>
      <c r="D37" s="125" t="s">
        <v>18</v>
      </c>
      <c r="E37" s="127" t="s">
        <v>138</v>
      </c>
      <c r="F37" s="127" t="s">
        <v>327</v>
      </c>
      <c r="G37" s="138">
        <f>G38+G40</f>
        <v>71.92</v>
      </c>
      <c r="H37" s="138">
        <f>H38+H40+H41+H39</f>
        <v>167.97</v>
      </c>
    </row>
    <row r="38" spans="1:8" s="68" customFormat="1" ht="30.75">
      <c r="A38" s="181"/>
      <c r="B38" s="81" t="s">
        <v>84</v>
      </c>
      <c r="C38" s="86" t="s">
        <v>13</v>
      </c>
      <c r="D38" s="86" t="s">
        <v>18</v>
      </c>
      <c r="E38" s="86" t="s">
        <v>138</v>
      </c>
      <c r="F38" s="86" t="s">
        <v>9</v>
      </c>
      <c r="G38" s="123">
        <v>55.6</v>
      </c>
      <c r="H38" s="123">
        <v>94</v>
      </c>
    </row>
    <row r="39" spans="1:8" s="68" customFormat="1" ht="30.75">
      <c r="A39" s="181"/>
      <c r="B39" s="81" t="s">
        <v>84</v>
      </c>
      <c r="C39" s="86"/>
      <c r="D39" s="86"/>
      <c r="E39" s="86" t="s">
        <v>226</v>
      </c>
      <c r="F39" s="86" t="s">
        <v>9</v>
      </c>
      <c r="G39" s="123"/>
      <c r="H39" s="123">
        <v>35</v>
      </c>
    </row>
    <row r="40" spans="1:8" s="68" customFormat="1" ht="50.25" customHeight="1">
      <c r="A40" s="98"/>
      <c r="B40" s="82" t="s">
        <v>153</v>
      </c>
      <c r="C40" s="86" t="s">
        <v>13</v>
      </c>
      <c r="D40" s="86" t="s">
        <v>18</v>
      </c>
      <c r="E40" s="86" t="s">
        <v>138</v>
      </c>
      <c r="F40" s="86" t="s">
        <v>154</v>
      </c>
      <c r="G40" s="123">
        <v>16.32</v>
      </c>
      <c r="H40" s="123">
        <v>28.4</v>
      </c>
    </row>
    <row r="41" spans="1:8" s="68" customFormat="1" ht="46.5">
      <c r="A41" s="98"/>
      <c r="B41" s="82" t="s">
        <v>153</v>
      </c>
      <c r="C41" s="86"/>
      <c r="D41" s="86"/>
      <c r="E41" s="86" t="s">
        <v>226</v>
      </c>
      <c r="F41" s="86" t="s">
        <v>154</v>
      </c>
      <c r="G41" s="123"/>
      <c r="H41" s="123">
        <v>10.57</v>
      </c>
    </row>
    <row r="42" spans="1:8" s="68" customFormat="1" ht="33" customHeight="1">
      <c r="A42" s="182" t="s">
        <v>253</v>
      </c>
      <c r="B42" s="118" t="s">
        <v>188</v>
      </c>
      <c r="C42" s="98" t="s">
        <v>19</v>
      </c>
      <c r="D42" s="98" t="s">
        <v>6</v>
      </c>
      <c r="E42" s="98" t="s">
        <v>141</v>
      </c>
      <c r="F42" s="98"/>
      <c r="G42" s="140" t="e">
        <f>#REF!</f>
        <v>#REF!</v>
      </c>
      <c r="H42" s="140">
        <f>H43</f>
        <v>2446.8089999999997</v>
      </c>
    </row>
    <row r="43" spans="1:8" s="68" customFormat="1" ht="48.75" customHeight="1">
      <c r="A43" s="98"/>
      <c r="B43" s="82" t="s">
        <v>189</v>
      </c>
      <c r="C43" s="88" t="s">
        <v>19</v>
      </c>
      <c r="D43" s="88" t="s">
        <v>6</v>
      </c>
      <c r="E43" s="88" t="s">
        <v>139</v>
      </c>
      <c r="F43" s="88" t="s">
        <v>74</v>
      </c>
      <c r="G43" s="141">
        <f>G49+G51</f>
        <v>-302.53</v>
      </c>
      <c r="H43" s="141">
        <f>H44+H49+H50+H51+H52+H53+H54</f>
        <v>2446.8089999999997</v>
      </c>
    </row>
    <row r="44" spans="1:8" s="68" customFormat="1" ht="50.25" customHeight="1">
      <c r="A44" s="98"/>
      <c r="B44" s="126" t="s">
        <v>187</v>
      </c>
      <c r="C44" s="125" t="s">
        <v>13</v>
      </c>
      <c r="D44" s="125" t="s">
        <v>18</v>
      </c>
      <c r="E44" s="127" t="s">
        <v>139</v>
      </c>
      <c r="F44" s="127" t="s">
        <v>327</v>
      </c>
      <c r="G44" s="141"/>
      <c r="H44" s="141">
        <f>H45+H47+H46+H48</f>
        <v>1872.399</v>
      </c>
    </row>
    <row r="45" spans="1:8" s="68" customFormat="1" ht="32.25" customHeight="1">
      <c r="A45" s="98"/>
      <c r="B45" s="81" t="s">
        <v>84</v>
      </c>
      <c r="C45" s="86" t="s">
        <v>13</v>
      </c>
      <c r="D45" s="86" t="s">
        <v>18</v>
      </c>
      <c r="E45" s="86" t="s">
        <v>139</v>
      </c>
      <c r="F45" s="86" t="s">
        <v>9</v>
      </c>
      <c r="G45" s="141"/>
      <c r="H45" s="141">
        <v>1003.5</v>
      </c>
    </row>
    <row r="46" spans="1:8" s="68" customFormat="1" ht="32.25" customHeight="1">
      <c r="A46" s="98"/>
      <c r="B46" s="81" t="s">
        <v>84</v>
      </c>
      <c r="C46" s="86"/>
      <c r="D46" s="86"/>
      <c r="E46" s="86" t="s">
        <v>349</v>
      </c>
      <c r="F46" s="86" t="s">
        <v>9</v>
      </c>
      <c r="G46" s="141"/>
      <c r="H46" s="141">
        <v>434.6</v>
      </c>
    </row>
    <row r="47" spans="1:8" s="68" customFormat="1" ht="49.5" customHeight="1">
      <c r="A47" s="98"/>
      <c r="B47" s="81" t="s">
        <v>153</v>
      </c>
      <c r="C47" s="86"/>
      <c r="D47" s="86"/>
      <c r="E47" s="86" t="s">
        <v>139</v>
      </c>
      <c r="F47" s="86" t="s">
        <v>154</v>
      </c>
      <c r="G47" s="141"/>
      <c r="H47" s="141">
        <v>303</v>
      </c>
    </row>
    <row r="48" spans="1:8" s="68" customFormat="1" ht="51" customHeight="1">
      <c r="A48" s="98"/>
      <c r="B48" s="81" t="s">
        <v>153</v>
      </c>
      <c r="C48" s="86"/>
      <c r="D48" s="86"/>
      <c r="E48" s="86" t="s">
        <v>349</v>
      </c>
      <c r="F48" s="86" t="s">
        <v>154</v>
      </c>
      <c r="G48" s="141"/>
      <c r="H48" s="141">
        <v>131.299</v>
      </c>
    </row>
    <row r="49" spans="1:8" s="68" customFormat="1" ht="33" customHeight="1">
      <c r="A49" s="88"/>
      <c r="B49" s="82" t="s">
        <v>88</v>
      </c>
      <c r="C49" s="86" t="s">
        <v>13</v>
      </c>
      <c r="D49" s="86" t="s">
        <v>18</v>
      </c>
      <c r="E49" s="86" t="s">
        <v>139</v>
      </c>
      <c r="F49" s="86" t="s">
        <v>11</v>
      </c>
      <c r="G49" s="123">
        <v>-292.53</v>
      </c>
      <c r="H49" s="123">
        <v>304.41</v>
      </c>
    </row>
    <row r="50" spans="1:8" s="68" customFormat="1" ht="15" customHeight="1">
      <c r="A50" s="88"/>
      <c r="B50" s="81" t="s">
        <v>321</v>
      </c>
      <c r="C50" s="86"/>
      <c r="D50" s="86"/>
      <c r="E50" s="86" t="s">
        <v>139</v>
      </c>
      <c r="F50" s="86" t="s">
        <v>322</v>
      </c>
      <c r="G50" s="123"/>
      <c r="H50" s="123">
        <v>200</v>
      </c>
    </row>
    <row r="51" spans="1:8" s="68" customFormat="1" ht="17.25" customHeight="1">
      <c r="A51" s="88"/>
      <c r="B51" s="82" t="s">
        <v>163</v>
      </c>
      <c r="C51" s="86" t="s">
        <v>19</v>
      </c>
      <c r="D51" s="86" t="s">
        <v>6</v>
      </c>
      <c r="E51" s="86" t="s">
        <v>139</v>
      </c>
      <c r="F51" s="86" t="s">
        <v>93</v>
      </c>
      <c r="G51" s="123">
        <v>-10</v>
      </c>
      <c r="H51" s="123">
        <v>10</v>
      </c>
    </row>
    <row r="52" spans="1:8" s="69" customFormat="1" ht="20.25" customHeight="1">
      <c r="A52" s="98"/>
      <c r="B52" s="82" t="s">
        <v>89</v>
      </c>
      <c r="C52" s="86"/>
      <c r="D52" s="86"/>
      <c r="E52" s="86" t="s">
        <v>139</v>
      </c>
      <c r="F52" s="86" t="s">
        <v>12</v>
      </c>
      <c r="G52" s="123">
        <v>30</v>
      </c>
      <c r="H52" s="123">
        <v>40</v>
      </c>
    </row>
    <row r="53" spans="1:8" s="69" customFormat="1" ht="15.75" customHeight="1">
      <c r="A53" s="98"/>
      <c r="B53" s="82" t="s">
        <v>90</v>
      </c>
      <c r="C53" s="86"/>
      <c r="D53" s="86"/>
      <c r="E53" s="86" t="s">
        <v>139</v>
      </c>
      <c r="F53" s="86" t="s">
        <v>81</v>
      </c>
      <c r="G53" s="123">
        <v>-6.5</v>
      </c>
      <c r="H53" s="123">
        <v>10</v>
      </c>
    </row>
    <row r="54" spans="1:8" s="69" customFormat="1" ht="15" customHeight="1">
      <c r="A54" s="98"/>
      <c r="B54" s="82" t="s">
        <v>174</v>
      </c>
      <c r="C54" s="86"/>
      <c r="D54" s="86"/>
      <c r="E54" s="86" t="s">
        <v>139</v>
      </c>
      <c r="F54" s="86" t="s">
        <v>175</v>
      </c>
      <c r="G54" s="123">
        <v>-10</v>
      </c>
      <c r="H54" s="123">
        <v>10</v>
      </c>
    </row>
    <row r="55" spans="1:8" s="69" customFormat="1" ht="33" customHeight="1">
      <c r="A55" s="182" t="s">
        <v>254</v>
      </c>
      <c r="B55" s="118" t="s">
        <v>184</v>
      </c>
      <c r="C55" s="95" t="s">
        <v>13</v>
      </c>
      <c r="D55" s="95" t="s">
        <v>6</v>
      </c>
      <c r="E55" s="95" t="s">
        <v>141</v>
      </c>
      <c r="F55" s="95"/>
      <c r="G55" s="96" t="e">
        <f>G56+#REF!+#REF!</f>
        <v>#REF!</v>
      </c>
      <c r="H55" s="96">
        <f>H56</f>
        <v>408.2</v>
      </c>
    </row>
    <row r="56" spans="1:8" s="69" customFormat="1" ht="33" customHeight="1">
      <c r="A56" s="98"/>
      <c r="B56" s="82" t="s">
        <v>186</v>
      </c>
      <c r="C56" s="86" t="s">
        <v>13</v>
      </c>
      <c r="D56" s="86" t="s">
        <v>6</v>
      </c>
      <c r="E56" s="86" t="s">
        <v>133</v>
      </c>
      <c r="F56" s="86"/>
      <c r="G56" s="123" t="e">
        <f>G57</f>
        <v>#REF!</v>
      </c>
      <c r="H56" s="123">
        <f>H57</f>
        <v>408.2</v>
      </c>
    </row>
    <row r="57" spans="1:8" s="68" customFormat="1" ht="50.25" customHeight="1">
      <c r="A57" s="98"/>
      <c r="B57" s="82" t="s">
        <v>198</v>
      </c>
      <c r="C57" s="86"/>
      <c r="D57" s="86"/>
      <c r="E57" s="86" t="s">
        <v>133</v>
      </c>
      <c r="F57" s="86" t="s">
        <v>74</v>
      </c>
      <c r="G57" s="123" t="e">
        <f>G58+G60+#REF!</f>
        <v>#REF!</v>
      </c>
      <c r="H57" s="123">
        <f>H58+H59+H60+H61</f>
        <v>408.2</v>
      </c>
    </row>
    <row r="58" spans="1:8" s="67" customFormat="1" ht="33" customHeight="1">
      <c r="A58" s="88"/>
      <c r="B58" s="82" t="s">
        <v>84</v>
      </c>
      <c r="C58" s="86" t="s">
        <v>13</v>
      </c>
      <c r="D58" s="86" t="s">
        <v>6</v>
      </c>
      <c r="E58" s="86" t="s">
        <v>133</v>
      </c>
      <c r="F58" s="86" t="s">
        <v>9</v>
      </c>
      <c r="G58" s="123">
        <v>747.29</v>
      </c>
      <c r="H58" s="123">
        <v>219</v>
      </c>
    </row>
    <row r="59" spans="1:8" s="68" customFormat="1" ht="30.75">
      <c r="A59" s="88"/>
      <c r="B59" s="82" t="s">
        <v>84</v>
      </c>
      <c r="C59" s="86"/>
      <c r="D59" s="86"/>
      <c r="E59" s="86" t="s">
        <v>225</v>
      </c>
      <c r="F59" s="86" t="s">
        <v>9</v>
      </c>
      <c r="G59" s="123"/>
      <c r="H59" s="123">
        <v>94.5</v>
      </c>
    </row>
    <row r="60" spans="1:8" s="68" customFormat="1" ht="48" customHeight="1">
      <c r="A60" s="88"/>
      <c r="B60" s="81" t="s">
        <v>153</v>
      </c>
      <c r="C60" s="86" t="s">
        <v>13</v>
      </c>
      <c r="D60" s="86" t="s">
        <v>6</v>
      </c>
      <c r="E60" s="86" t="s">
        <v>133</v>
      </c>
      <c r="F60" s="86" t="s">
        <v>154</v>
      </c>
      <c r="G60" s="123">
        <v>225.75</v>
      </c>
      <c r="H60" s="123">
        <v>66.15</v>
      </c>
    </row>
    <row r="61" spans="1:8" s="68" customFormat="1" ht="46.5">
      <c r="A61" s="88"/>
      <c r="B61" s="93" t="s">
        <v>153</v>
      </c>
      <c r="C61" s="86"/>
      <c r="D61" s="86"/>
      <c r="E61" s="86" t="s">
        <v>225</v>
      </c>
      <c r="F61" s="86" t="s">
        <v>154</v>
      </c>
      <c r="G61" s="123"/>
      <c r="H61" s="123">
        <v>28.55</v>
      </c>
    </row>
    <row r="62" spans="1:8" s="70" customFormat="1" ht="20.25" customHeight="1">
      <c r="A62" s="98" t="s">
        <v>255</v>
      </c>
      <c r="B62" s="122" t="s">
        <v>83</v>
      </c>
      <c r="C62" s="95" t="s">
        <v>6</v>
      </c>
      <c r="D62" s="95" t="s">
        <v>15</v>
      </c>
      <c r="E62" s="95" t="s">
        <v>140</v>
      </c>
      <c r="F62" s="95"/>
      <c r="G62" s="96">
        <f>G63</f>
        <v>0</v>
      </c>
      <c r="H62" s="96">
        <f>H63</f>
        <v>490</v>
      </c>
    </row>
    <row r="63" spans="1:8" s="67" customFormat="1" ht="18.75" customHeight="1">
      <c r="A63" s="88"/>
      <c r="B63" s="81" t="s">
        <v>83</v>
      </c>
      <c r="C63" s="86" t="s">
        <v>6</v>
      </c>
      <c r="D63" s="86" t="s">
        <v>15</v>
      </c>
      <c r="E63" s="86" t="s">
        <v>159</v>
      </c>
      <c r="F63" s="86"/>
      <c r="G63" s="123">
        <f>G64</f>
        <v>0</v>
      </c>
      <c r="H63" s="123">
        <f>H64</f>
        <v>490</v>
      </c>
    </row>
    <row r="64" spans="1:8" s="67" customFormat="1" ht="20.25" customHeight="1">
      <c r="A64" s="88"/>
      <c r="B64" s="82" t="s">
        <v>80</v>
      </c>
      <c r="C64" s="86" t="s">
        <v>6</v>
      </c>
      <c r="D64" s="86" t="s">
        <v>15</v>
      </c>
      <c r="E64" s="86" t="s">
        <v>128</v>
      </c>
      <c r="F64" s="86" t="s">
        <v>74</v>
      </c>
      <c r="G64" s="123">
        <f>G65+G66</f>
        <v>0</v>
      </c>
      <c r="H64" s="123">
        <f>H65+H66</f>
        <v>490</v>
      </c>
    </row>
    <row r="65" spans="1:8" s="67" customFormat="1" ht="33" customHeight="1">
      <c r="A65" s="88"/>
      <c r="B65" s="82" t="s">
        <v>84</v>
      </c>
      <c r="C65" s="86" t="s">
        <v>6</v>
      </c>
      <c r="D65" s="86" t="s">
        <v>15</v>
      </c>
      <c r="E65" s="86" t="s">
        <v>128</v>
      </c>
      <c r="F65" s="86" t="s">
        <v>9</v>
      </c>
      <c r="G65" s="123">
        <v>0</v>
      </c>
      <c r="H65" s="123">
        <v>376</v>
      </c>
    </row>
    <row r="66" spans="1:8" s="67" customFormat="1" ht="52.5" customHeight="1">
      <c r="A66" s="88"/>
      <c r="B66" s="82" t="s">
        <v>153</v>
      </c>
      <c r="C66" s="86" t="s">
        <v>6</v>
      </c>
      <c r="D66" s="86" t="s">
        <v>15</v>
      </c>
      <c r="E66" s="86" t="s">
        <v>128</v>
      </c>
      <c r="F66" s="86" t="s">
        <v>154</v>
      </c>
      <c r="G66" s="123">
        <v>0</v>
      </c>
      <c r="H66" s="123">
        <v>114</v>
      </c>
    </row>
    <row r="67" spans="1:8" s="67" customFormat="1" ht="18.75" customHeight="1">
      <c r="A67" s="98" t="s">
        <v>256</v>
      </c>
      <c r="B67" s="118" t="s">
        <v>83</v>
      </c>
      <c r="C67" s="95" t="s">
        <v>6</v>
      </c>
      <c r="D67" s="95" t="s">
        <v>13</v>
      </c>
      <c r="E67" s="95" t="s">
        <v>140</v>
      </c>
      <c r="F67" s="95"/>
      <c r="G67" s="96" t="e">
        <f>G68</f>
        <v>#REF!</v>
      </c>
      <c r="H67" s="96">
        <f>H68</f>
        <v>1</v>
      </c>
    </row>
    <row r="68" spans="1:8" s="69" customFormat="1" ht="17.25" customHeight="1">
      <c r="A68" s="88"/>
      <c r="B68" s="81" t="s">
        <v>82</v>
      </c>
      <c r="C68" s="86" t="s">
        <v>6</v>
      </c>
      <c r="D68" s="86" t="s">
        <v>13</v>
      </c>
      <c r="E68" s="86" t="s">
        <v>129</v>
      </c>
      <c r="F68" s="86" t="s">
        <v>74</v>
      </c>
      <c r="G68" s="123" t="e">
        <f>#REF!</f>
        <v>#REF!</v>
      </c>
      <c r="H68" s="123">
        <f>H69</f>
        <v>1</v>
      </c>
    </row>
    <row r="69" spans="1:8" s="68" customFormat="1" ht="16.5" customHeight="1">
      <c r="A69" s="88"/>
      <c r="B69" s="82" t="s">
        <v>91</v>
      </c>
      <c r="C69" s="86" t="s">
        <v>6</v>
      </c>
      <c r="D69" s="86" t="s">
        <v>13</v>
      </c>
      <c r="E69" s="86" t="s">
        <v>129</v>
      </c>
      <c r="F69" s="86" t="s">
        <v>14</v>
      </c>
      <c r="G69" s="123">
        <v>10</v>
      </c>
      <c r="H69" s="123">
        <v>1</v>
      </c>
    </row>
    <row r="70" spans="1:8" s="68" customFormat="1" ht="19.5" customHeight="1">
      <c r="A70" s="98" t="s">
        <v>13</v>
      </c>
      <c r="B70" s="94" t="s">
        <v>134</v>
      </c>
      <c r="C70" s="95" t="s">
        <v>95</v>
      </c>
      <c r="D70" s="95" t="s">
        <v>95</v>
      </c>
      <c r="E70" s="95" t="s">
        <v>140</v>
      </c>
      <c r="F70" s="95" t="s">
        <v>74</v>
      </c>
      <c r="G70" s="140"/>
      <c r="H70" s="140">
        <v>0</v>
      </c>
    </row>
    <row r="71" spans="1:8" s="67" customFormat="1" ht="17.25" customHeight="1">
      <c r="A71" s="98"/>
      <c r="B71" s="93" t="s">
        <v>134</v>
      </c>
      <c r="C71" s="86" t="s">
        <v>95</v>
      </c>
      <c r="D71" s="86" t="s">
        <v>95</v>
      </c>
      <c r="E71" s="86" t="s">
        <v>328</v>
      </c>
      <c r="F71" s="86" t="s">
        <v>94</v>
      </c>
      <c r="G71" s="141"/>
      <c r="H71" s="141">
        <v>0</v>
      </c>
    </row>
    <row r="72" spans="1:8" s="67" customFormat="1" ht="14.25" customHeight="1">
      <c r="A72" s="98" t="s">
        <v>127</v>
      </c>
      <c r="B72" s="283" t="s">
        <v>32</v>
      </c>
      <c r="C72" s="283"/>
      <c r="D72" s="283"/>
      <c r="E72" s="283"/>
      <c r="F72" s="283"/>
      <c r="G72" s="96" t="e">
        <f>G7+G15+G24+G29+#REF!+G42+G55+G33+G62+#REF!+G67</f>
        <v>#REF!</v>
      </c>
      <c r="H72" s="96">
        <f>H7+H15+H24+H29+H42+H55+H62+H67+H33+H20</f>
        <v>5393.379</v>
      </c>
    </row>
    <row r="73" spans="1:9" s="68" customFormat="1" ht="33" customHeight="1">
      <c r="A73" s="72"/>
      <c r="B73" s="71"/>
      <c r="C73" s="72"/>
      <c r="D73" s="72"/>
      <c r="E73" s="72"/>
      <c r="F73" s="72"/>
      <c r="G73" s="72"/>
      <c r="H73" s="74"/>
      <c r="I73" s="73"/>
    </row>
    <row r="74" spans="1:9" s="68" customFormat="1" ht="33" customHeight="1">
      <c r="A74" s="74"/>
      <c r="B74" s="74"/>
      <c r="C74" s="74"/>
      <c r="D74" s="74"/>
      <c r="E74" s="74"/>
      <c r="F74" s="74"/>
      <c r="G74" s="74"/>
      <c r="H74" s="60"/>
      <c r="I74" s="74"/>
    </row>
    <row r="75" spans="1:9" s="68" customFormat="1" ht="33" customHeight="1">
      <c r="A75" s="58"/>
      <c r="B75" s="59"/>
      <c r="C75" s="60"/>
      <c r="D75" s="60"/>
      <c r="E75" s="60"/>
      <c r="F75" s="60"/>
      <c r="G75" s="60"/>
      <c r="H75" s="60"/>
      <c r="I75" s="60"/>
    </row>
    <row r="76" spans="1:9" s="67" customFormat="1" ht="33" customHeight="1">
      <c r="A76" s="58"/>
      <c r="B76" s="59"/>
      <c r="C76" s="60"/>
      <c r="D76" s="60"/>
      <c r="E76" s="60"/>
      <c r="F76" s="60"/>
      <c r="G76" s="60"/>
      <c r="H76" s="60"/>
      <c r="I76" s="60"/>
    </row>
    <row r="77" spans="1:9" s="68" customFormat="1" ht="33" customHeight="1">
      <c r="A77" s="58"/>
      <c r="B77" s="59"/>
      <c r="C77" s="60"/>
      <c r="D77" s="60"/>
      <c r="E77" s="60"/>
      <c r="F77" s="60"/>
      <c r="G77" s="60"/>
      <c r="H77" s="60"/>
      <c r="I77" s="60"/>
    </row>
    <row r="78" spans="1:9" s="69" customFormat="1" ht="33" customHeight="1">
      <c r="A78" s="58"/>
      <c r="B78" s="59"/>
      <c r="C78" s="60"/>
      <c r="D78" s="60"/>
      <c r="E78" s="60"/>
      <c r="F78" s="60"/>
      <c r="G78" s="60"/>
      <c r="H78" s="60"/>
      <c r="I78" s="60"/>
    </row>
    <row r="79" spans="1:9" s="69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</row>
    <row r="80" spans="1:9" s="70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</row>
    <row r="81" spans="1:9" s="70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</row>
    <row r="82" spans="1:9" s="68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</row>
    <row r="83" spans="1:9" s="70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</row>
    <row r="84" spans="1:9" s="70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</row>
    <row r="85" spans="1:9" s="67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</row>
    <row r="86" spans="1:9" s="67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</row>
    <row r="87" spans="1:9" s="67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</row>
    <row r="88" spans="1:9" s="67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</row>
    <row r="89" spans="1:9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</row>
    <row r="90" spans="1:9" s="68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</row>
    <row r="91" spans="1:9" s="67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</row>
    <row r="92" spans="1:9" s="67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</row>
    <row r="93" spans="1:9" s="68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</row>
    <row r="94" spans="1:9" s="68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</row>
    <row r="95" spans="1:9" s="68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</row>
    <row r="96" spans="1:9" s="67" customFormat="1" ht="33" customHeight="1">
      <c r="A96" s="58"/>
      <c r="B96" s="59"/>
      <c r="C96" s="60"/>
      <c r="D96" s="60"/>
      <c r="E96" s="60"/>
      <c r="F96" s="60"/>
      <c r="G96" s="60"/>
      <c r="H96" s="60"/>
      <c r="I96" s="60"/>
    </row>
    <row r="97" spans="1:9" s="66" customFormat="1" ht="33" customHeight="1">
      <c r="A97" s="58"/>
      <c r="B97" s="59"/>
      <c r="C97" s="60"/>
      <c r="D97" s="60"/>
      <c r="E97" s="60"/>
      <c r="F97" s="60"/>
      <c r="G97" s="60"/>
      <c r="H97" s="60"/>
      <c r="I97" s="60"/>
    </row>
    <row r="98" spans="1:10" s="66" customFormat="1" ht="33" customHeight="1">
      <c r="A98" s="58"/>
      <c r="B98" s="59"/>
      <c r="C98" s="60"/>
      <c r="D98" s="60"/>
      <c r="E98" s="60"/>
      <c r="F98" s="60"/>
      <c r="G98" s="60"/>
      <c r="H98" s="60"/>
      <c r="I98" s="60"/>
      <c r="J98" s="59"/>
    </row>
  </sheetData>
  <sheetProtection/>
  <mergeCells count="4">
    <mergeCell ref="B72:F72"/>
    <mergeCell ref="F4:G4"/>
    <mergeCell ref="A3:H3"/>
    <mergeCell ref="E1:H2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view="pageBreakPreview" zoomScaleSheetLayoutView="100" zoomScalePageLayoutView="0" workbookViewId="0" topLeftCell="A54">
      <selection activeCell="O46" sqref="O46"/>
    </sheetView>
  </sheetViews>
  <sheetFormatPr defaultColWidth="9.125" defaultRowHeight="33" customHeight="1"/>
  <cols>
    <col min="1" max="1" width="5.75390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6" width="10.75390625" style="60" customWidth="1"/>
    <col min="7" max="7" width="11.375" style="60" hidden="1" customWidth="1"/>
    <col min="8" max="8" width="14.50390625" style="60" customWidth="1"/>
    <col min="9" max="9" width="14.625" style="60" customWidth="1"/>
    <col min="10" max="16384" width="9.125" style="61" customWidth="1"/>
  </cols>
  <sheetData>
    <row r="1" spans="5:9" ht="33" customHeight="1">
      <c r="E1" s="286" t="s">
        <v>307</v>
      </c>
      <c r="F1" s="286"/>
      <c r="G1" s="286"/>
      <c r="H1" s="286"/>
      <c r="I1" s="286"/>
    </row>
    <row r="2" spans="5:9" ht="91.5" customHeight="1">
      <c r="E2" s="286"/>
      <c r="F2" s="286"/>
      <c r="G2" s="286"/>
      <c r="H2" s="286"/>
      <c r="I2" s="286"/>
    </row>
    <row r="3" spans="1:9" s="9" customFormat="1" ht="45" customHeight="1">
      <c r="A3" s="278" t="s">
        <v>329</v>
      </c>
      <c r="B3" s="278"/>
      <c r="C3" s="278"/>
      <c r="D3" s="278"/>
      <c r="E3" s="278"/>
      <c r="F3" s="278"/>
      <c r="G3" s="278"/>
      <c r="H3" s="278"/>
      <c r="I3" s="278"/>
    </row>
    <row r="4" spans="1:9" s="64" customFormat="1" ht="33" customHeight="1">
      <c r="A4" s="62"/>
      <c r="B4" s="62"/>
      <c r="C4" s="62"/>
      <c r="D4" s="62"/>
      <c r="E4" s="63"/>
      <c r="F4" s="284"/>
      <c r="G4" s="285"/>
      <c r="H4" s="287" t="s">
        <v>43</v>
      </c>
      <c r="I4" s="287"/>
    </row>
    <row r="5" spans="1:9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182</v>
      </c>
      <c r="H5" s="24" t="s">
        <v>238</v>
      </c>
      <c r="I5" s="84" t="s">
        <v>294</v>
      </c>
    </row>
    <row r="6" spans="1:9" s="26" customFormat="1" ht="18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46</v>
      </c>
      <c r="F6" s="23" t="s">
        <v>47</v>
      </c>
      <c r="G6" s="25">
        <v>6</v>
      </c>
      <c r="H6" s="25">
        <v>6</v>
      </c>
      <c r="I6" s="212">
        <v>7</v>
      </c>
    </row>
    <row r="7" spans="1:9" s="67" customFormat="1" ht="33" customHeight="1">
      <c r="A7" s="98">
        <v>1</v>
      </c>
      <c r="B7" s="118" t="s">
        <v>184</v>
      </c>
      <c r="C7" s="95" t="s">
        <v>6</v>
      </c>
      <c r="D7" s="95" t="s">
        <v>7</v>
      </c>
      <c r="E7" s="95" t="s">
        <v>141</v>
      </c>
      <c r="F7" s="95"/>
      <c r="G7" s="96" t="e">
        <f>G8</f>
        <v>#REF!</v>
      </c>
      <c r="H7" s="96">
        <f>H8</f>
        <v>1425</v>
      </c>
      <c r="I7" s="96">
        <f>I8</f>
        <v>1425</v>
      </c>
    </row>
    <row r="8" spans="1:9" s="67" customFormat="1" ht="33" customHeight="1">
      <c r="A8" s="88"/>
      <c r="B8" s="82" t="s">
        <v>194</v>
      </c>
      <c r="C8" s="86" t="s">
        <v>6</v>
      </c>
      <c r="D8" s="86" t="s">
        <v>7</v>
      </c>
      <c r="E8" s="86" t="s">
        <v>132</v>
      </c>
      <c r="F8" s="86" t="s">
        <v>74</v>
      </c>
      <c r="G8" s="123" t="e">
        <f>G9+G11+#REF!+G13+#REF!+#REF!+#REF!</f>
        <v>#REF!</v>
      </c>
      <c r="H8" s="123">
        <f>H9+H10+H11+H12+H13</f>
        <v>1425</v>
      </c>
      <c r="I8" s="123">
        <f>I9+I10+I11+I12+I13</f>
        <v>1425</v>
      </c>
    </row>
    <row r="9" spans="1:9" s="67" customFormat="1" ht="33" customHeight="1">
      <c r="A9" s="88"/>
      <c r="B9" s="82" t="s">
        <v>84</v>
      </c>
      <c r="C9" s="86" t="s">
        <v>6</v>
      </c>
      <c r="D9" s="86" t="s">
        <v>7</v>
      </c>
      <c r="E9" s="86" t="s">
        <v>131</v>
      </c>
      <c r="F9" s="86" t="s">
        <v>9</v>
      </c>
      <c r="G9" s="123">
        <v>39.64</v>
      </c>
      <c r="H9" s="123">
        <v>1040</v>
      </c>
      <c r="I9" s="139">
        <v>1040</v>
      </c>
    </row>
    <row r="10" spans="1:9" s="67" customFormat="1" ht="33" customHeight="1" hidden="1">
      <c r="A10" s="88"/>
      <c r="B10" s="82" t="s">
        <v>84</v>
      </c>
      <c r="C10" s="86"/>
      <c r="D10" s="86"/>
      <c r="E10" s="86" t="s">
        <v>224</v>
      </c>
      <c r="F10" s="86" t="s">
        <v>9</v>
      </c>
      <c r="G10" s="123"/>
      <c r="H10" s="123">
        <v>0</v>
      </c>
      <c r="I10" s="139"/>
    </row>
    <row r="11" spans="1:9" s="68" customFormat="1" ht="48" customHeight="1">
      <c r="A11" s="88"/>
      <c r="B11" s="83" t="s">
        <v>153</v>
      </c>
      <c r="C11" s="88" t="s">
        <v>6</v>
      </c>
      <c r="D11" s="88" t="s">
        <v>7</v>
      </c>
      <c r="E11" s="88" t="s">
        <v>131</v>
      </c>
      <c r="F11" s="88" t="s">
        <v>154</v>
      </c>
      <c r="G11" s="89">
        <v>11.96</v>
      </c>
      <c r="H11" s="123">
        <v>315</v>
      </c>
      <c r="I11" s="139">
        <v>315</v>
      </c>
    </row>
    <row r="12" spans="1:9" s="68" customFormat="1" ht="33" customHeight="1" hidden="1">
      <c r="A12" s="88"/>
      <c r="B12" s="82" t="s">
        <v>153</v>
      </c>
      <c r="C12" s="86"/>
      <c r="D12" s="86"/>
      <c r="E12" s="86" t="s">
        <v>224</v>
      </c>
      <c r="F12" s="86" t="s">
        <v>154</v>
      </c>
      <c r="G12" s="123"/>
      <c r="H12" s="123">
        <v>0</v>
      </c>
      <c r="I12" s="139"/>
    </row>
    <row r="13" spans="1:9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130</v>
      </c>
      <c r="F13" s="86" t="s">
        <v>11</v>
      </c>
      <c r="G13" s="123">
        <v>-73.57</v>
      </c>
      <c r="H13" s="123">
        <v>70</v>
      </c>
      <c r="I13" s="139">
        <v>70</v>
      </c>
    </row>
    <row r="14" spans="1:9" s="68" customFormat="1" ht="33" customHeight="1">
      <c r="A14" s="98" t="s">
        <v>72</v>
      </c>
      <c r="B14" s="118" t="s">
        <v>251</v>
      </c>
      <c r="C14" s="95" t="s">
        <v>15</v>
      </c>
      <c r="D14" s="95" t="s">
        <v>16</v>
      </c>
      <c r="E14" s="95" t="s">
        <v>141</v>
      </c>
      <c r="F14" s="95"/>
      <c r="G14" s="96" t="e">
        <f aca="true" t="shared" si="0" ref="G14:I15">G15</f>
        <v>#REF!</v>
      </c>
      <c r="H14" s="96">
        <f t="shared" si="0"/>
        <v>140.1</v>
      </c>
      <c r="I14" s="96">
        <f t="shared" si="0"/>
        <v>145.2</v>
      </c>
    </row>
    <row r="15" spans="1:9" s="68" customFormat="1" ht="33" customHeight="1">
      <c r="A15" s="88"/>
      <c r="B15" s="82" t="s">
        <v>190</v>
      </c>
      <c r="C15" s="86" t="s">
        <v>15</v>
      </c>
      <c r="D15" s="86" t="s">
        <v>16</v>
      </c>
      <c r="E15" s="86" t="s">
        <v>160</v>
      </c>
      <c r="F15" s="86"/>
      <c r="G15" s="123" t="e">
        <f t="shared" si="0"/>
        <v>#REF!</v>
      </c>
      <c r="H15" s="123">
        <f t="shared" si="0"/>
        <v>140.1</v>
      </c>
      <c r="I15" s="139">
        <f t="shared" si="0"/>
        <v>145.2</v>
      </c>
    </row>
    <row r="16" spans="1:9" s="68" customFormat="1" ht="66" customHeight="1">
      <c r="A16" s="88"/>
      <c r="B16" s="82" t="s">
        <v>191</v>
      </c>
      <c r="C16" s="86" t="s">
        <v>15</v>
      </c>
      <c r="D16" s="86" t="s">
        <v>16</v>
      </c>
      <c r="E16" s="86" t="s">
        <v>135</v>
      </c>
      <c r="F16" s="86" t="s">
        <v>74</v>
      </c>
      <c r="G16" s="123" t="e">
        <f>G17+G18+#REF!</f>
        <v>#REF!</v>
      </c>
      <c r="H16" s="123">
        <f>H17+H18</f>
        <v>140.1</v>
      </c>
      <c r="I16" s="139">
        <f>I17+I18</f>
        <v>145.2</v>
      </c>
    </row>
    <row r="17" spans="1:9" s="68" customFormat="1" ht="33" customHeight="1">
      <c r="A17" s="88"/>
      <c r="B17" s="82" t="s">
        <v>84</v>
      </c>
      <c r="C17" s="86" t="s">
        <v>15</v>
      </c>
      <c r="D17" s="86" t="s">
        <v>16</v>
      </c>
      <c r="E17" s="86" t="s">
        <v>135</v>
      </c>
      <c r="F17" s="86" t="s">
        <v>9</v>
      </c>
      <c r="G17" s="123">
        <v>39.55</v>
      </c>
      <c r="H17" s="123">
        <v>107.6</v>
      </c>
      <c r="I17" s="139">
        <v>111.52</v>
      </c>
    </row>
    <row r="18" spans="1:9" s="69" customFormat="1" ht="33" customHeight="1">
      <c r="A18" s="88"/>
      <c r="B18" s="81" t="s">
        <v>153</v>
      </c>
      <c r="C18" s="86" t="s">
        <v>15</v>
      </c>
      <c r="D18" s="86" t="s">
        <v>16</v>
      </c>
      <c r="E18" s="86" t="s">
        <v>135</v>
      </c>
      <c r="F18" s="86" t="s">
        <v>154</v>
      </c>
      <c r="G18" s="123">
        <v>11.95</v>
      </c>
      <c r="H18" s="123">
        <v>32.5</v>
      </c>
      <c r="I18" s="139">
        <v>33.68</v>
      </c>
    </row>
    <row r="19" spans="1:9" s="69" customFormat="1" ht="33" customHeight="1">
      <c r="A19" s="98" t="s">
        <v>45</v>
      </c>
      <c r="B19" s="122" t="s">
        <v>192</v>
      </c>
      <c r="C19" s="95"/>
      <c r="D19" s="95"/>
      <c r="E19" s="95" t="s">
        <v>141</v>
      </c>
      <c r="F19" s="95"/>
      <c r="G19" s="96"/>
      <c r="H19" s="96">
        <f aca="true" t="shared" si="1" ref="H19:I21">H20</f>
        <v>36</v>
      </c>
      <c r="I19" s="96">
        <f t="shared" si="1"/>
        <v>36</v>
      </c>
    </row>
    <row r="20" spans="1:9" s="69" customFormat="1" ht="27.75" customHeight="1">
      <c r="A20" s="88"/>
      <c r="B20" s="81" t="s">
        <v>199</v>
      </c>
      <c r="C20" s="86"/>
      <c r="D20" s="86"/>
      <c r="E20" s="86" t="s">
        <v>166</v>
      </c>
      <c r="F20" s="86"/>
      <c r="G20" s="123"/>
      <c r="H20" s="123">
        <f t="shared" si="1"/>
        <v>36</v>
      </c>
      <c r="I20" s="139">
        <f t="shared" si="1"/>
        <v>36</v>
      </c>
    </row>
    <row r="21" spans="1:9" s="69" customFormat="1" ht="48.75" customHeight="1">
      <c r="A21" s="88"/>
      <c r="B21" s="81" t="s">
        <v>324</v>
      </c>
      <c r="C21" s="86"/>
      <c r="D21" s="86"/>
      <c r="E21" s="86" t="s">
        <v>166</v>
      </c>
      <c r="F21" s="86" t="s">
        <v>74</v>
      </c>
      <c r="G21" s="123"/>
      <c r="H21" s="123">
        <f t="shared" si="1"/>
        <v>36</v>
      </c>
      <c r="I21" s="139">
        <f t="shared" si="1"/>
        <v>36</v>
      </c>
    </row>
    <row r="22" spans="1:9" s="69" customFormat="1" ht="33" customHeight="1">
      <c r="A22" s="88"/>
      <c r="B22" s="81" t="s">
        <v>88</v>
      </c>
      <c r="C22" s="86"/>
      <c r="D22" s="86"/>
      <c r="E22" s="86" t="s">
        <v>323</v>
      </c>
      <c r="F22" s="86" t="s">
        <v>11</v>
      </c>
      <c r="G22" s="123"/>
      <c r="H22" s="123">
        <v>36</v>
      </c>
      <c r="I22" s="139">
        <v>36</v>
      </c>
    </row>
    <row r="23" spans="1:9" s="69" customFormat="1" ht="33" customHeight="1">
      <c r="A23" s="98" t="s">
        <v>46</v>
      </c>
      <c r="B23" s="122" t="s">
        <v>188</v>
      </c>
      <c r="C23" s="95" t="s">
        <v>7</v>
      </c>
      <c r="D23" s="95" t="s">
        <v>127</v>
      </c>
      <c r="E23" s="95" t="s">
        <v>141</v>
      </c>
      <c r="F23" s="95"/>
      <c r="G23" s="96" t="e">
        <f>G24</f>
        <v>#REF!</v>
      </c>
      <c r="H23" s="96">
        <f>H24</f>
        <v>1</v>
      </c>
      <c r="I23" s="96">
        <f>I24</f>
        <v>1</v>
      </c>
    </row>
    <row r="24" spans="1:9" s="67" customFormat="1" ht="33" customHeight="1">
      <c r="A24" s="88"/>
      <c r="B24" s="82" t="s">
        <v>190</v>
      </c>
      <c r="C24" s="86" t="s">
        <v>7</v>
      </c>
      <c r="D24" s="86" t="s">
        <v>127</v>
      </c>
      <c r="E24" s="86" t="s">
        <v>160</v>
      </c>
      <c r="F24" s="86"/>
      <c r="G24" s="123" t="e">
        <f>G25</f>
        <v>#REF!</v>
      </c>
      <c r="H24" s="123">
        <f>H25</f>
        <v>1</v>
      </c>
      <c r="I24" s="139">
        <v>1</v>
      </c>
    </row>
    <row r="25" spans="1:9" s="67" customFormat="1" ht="65.25" customHeight="1">
      <c r="A25" s="88"/>
      <c r="B25" s="82" t="s">
        <v>195</v>
      </c>
      <c r="C25" s="86" t="s">
        <v>7</v>
      </c>
      <c r="D25" s="86" t="s">
        <v>127</v>
      </c>
      <c r="E25" s="86" t="s">
        <v>325</v>
      </c>
      <c r="F25" s="86" t="s">
        <v>74</v>
      </c>
      <c r="G25" s="123" t="e">
        <f>G26+#REF!+#REF!+#REF!</f>
        <v>#REF!</v>
      </c>
      <c r="H25" s="123">
        <f>H26+H27</f>
        <v>1</v>
      </c>
      <c r="I25" s="139">
        <v>1</v>
      </c>
    </row>
    <row r="26" spans="1:9" s="67" customFormat="1" ht="33" customHeight="1" hidden="1">
      <c r="A26" s="88"/>
      <c r="B26" s="91" t="s">
        <v>88</v>
      </c>
      <c r="C26" s="86" t="s">
        <v>7</v>
      </c>
      <c r="D26" s="86" t="s">
        <v>127</v>
      </c>
      <c r="E26" s="86" t="s">
        <v>325</v>
      </c>
      <c r="F26" s="86" t="s">
        <v>11</v>
      </c>
      <c r="G26" s="139">
        <v>-82.6</v>
      </c>
      <c r="H26" s="139">
        <v>0</v>
      </c>
      <c r="I26" s="139"/>
    </row>
    <row r="27" spans="1:9" s="67" customFormat="1" ht="18.75" customHeight="1">
      <c r="A27" s="88"/>
      <c r="B27" s="93" t="s">
        <v>163</v>
      </c>
      <c r="C27" s="88" t="s">
        <v>77</v>
      </c>
      <c r="D27" s="88" t="s">
        <v>7</v>
      </c>
      <c r="E27" s="88" t="s">
        <v>325</v>
      </c>
      <c r="F27" s="88" t="s">
        <v>93</v>
      </c>
      <c r="G27" s="123">
        <v>-1</v>
      </c>
      <c r="H27" s="123">
        <v>1</v>
      </c>
      <c r="I27" s="139">
        <v>1</v>
      </c>
    </row>
    <row r="28" spans="1:9" s="67" customFormat="1" ht="33" customHeight="1">
      <c r="A28" s="98" t="s">
        <v>47</v>
      </c>
      <c r="B28" s="118" t="s">
        <v>192</v>
      </c>
      <c r="C28" s="95"/>
      <c r="D28" s="86"/>
      <c r="E28" s="95" t="s">
        <v>141</v>
      </c>
      <c r="F28" s="86"/>
      <c r="G28" s="159">
        <f aca="true" t="shared" si="2" ref="G28:I30">G29</f>
        <v>-155.15</v>
      </c>
      <c r="H28" s="159">
        <f t="shared" si="2"/>
        <v>30</v>
      </c>
      <c r="I28" s="159">
        <f t="shared" si="2"/>
        <v>30</v>
      </c>
    </row>
    <row r="29" spans="1:9" s="67" customFormat="1" ht="33" customHeight="1">
      <c r="A29" s="98"/>
      <c r="B29" s="82" t="s">
        <v>199</v>
      </c>
      <c r="C29" s="86"/>
      <c r="D29" s="86"/>
      <c r="E29" s="86" t="s">
        <v>166</v>
      </c>
      <c r="F29" s="86"/>
      <c r="G29" s="139">
        <f t="shared" si="2"/>
        <v>-155.15</v>
      </c>
      <c r="H29" s="139">
        <f t="shared" si="2"/>
        <v>30</v>
      </c>
      <c r="I29" s="139">
        <f>I30</f>
        <v>30</v>
      </c>
    </row>
    <row r="30" spans="1:9" s="67" customFormat="1" ht="48" customHeight="1">
      <c r="A30" s="98"/>
      <c r="B30" s="82" t="s">
        <v>193</v>
      </c>
      <c r="C30" s="95"/>
      <c r="D30" s="86"/>
      <c r="E30" s="86" t="s">
        <v>167</v>
      </c>
      <c r="F30" s="86" t="s">
        <v>74</v>
      </c>
      <c r="G30" s="139">
        <f t="shared" si="2"/>
        <v>-155.15</v>
      </c>
      <c r="H30" s="139">
        <f t="shared" si="2"/>
        <v>30</v>
      </c>
      <c r="I30" s="139">
        <f>I31</f>
        <v>30</v>
      </c>
    </row>
    <row r="31" spans="1:9" s="67" customFormat="1" ht="33" customHeight="1">
      <c r="A31" s="98"/>
      <c r="B31" s="82" t="s">
        <v>88</v>
      </c>
      <c r="C31" s="95"/>
      <c r="D31" s="86"/>
      <c r="E31" s="86" t="s">
        <v>167</v>
      </c>
      <c r="F31" s="86" t="s">
        <v>11</v>
      </c>
      <c r="G31" s="139">
        <v>-155.15</v>
      </c>
      <c r="H31" s="139">
        <v>30</v>
      </c>
      <c r="I31" s="139">
        <v>30</v>
      </c>
    </row>
    <row r="32" spans="1:9" s="68" customFormat="1" ht="33" customHeight="1">
      <c r="A32" s="98" t="s">
        <v>252</v>
      </c>
      <c r="B32" s="118" t="s">
        <v>188</v>
      </c>
      <c r="C32" s="86"/>
      <c r="D32" s="86"/>
      <c r="E32" s="95" t="s">
        <v>141</v>
      </c>
      <c r="F32" s="86"/>
      <c r="G32" s="96" t="e">
        <f>G33</f>
        <v>#REF!</v>
      </c>
      <c r="H32" s="96">
        <f>H33</f>
        <v>129</v>
      </c>
      <c r="I32" s="96">
        <f>I33</f>
        <v>129</v>
      </c>
    </row>
    <row r="33" spans="1:9" s="68" customFormat="1" ht="33" customHeight="1">
      <c r="A33" s="98"/>
      <c r="B33" s="82" t="s">
        <v>186</v>
      </c>
      <c r="C33" s="86"/>
      <c r="D33" s="86"/>
      <c r="E33" s="86" t="s">
        <v>137</v>
      </c>
      <c r="F33" s="86" t="s">
        <v>74</v>
      </c>
      <c r="G33" s="123" t="e">
        <f>#REF!+#REF!+G35</f>
        <v>#REF!</v>
      </c>
      <c r="H33" s="123">
        <f>H34</f>
        <v>129</v>
      </c>
      <c r="I33" s="139">
        <f>I34</f>
        <v>129</v>
      </c>
    </row>
    <row r="34" spans="1:9" s="68" customFormat="1" ht="48" customHeight="1">
      <c r="A34" s="98"/>
      <c r="B34" s="82" t="s">
        <v>326</v>
      </c>
      <c r="C34" s="86"/>
      <c r="D34" s="86"/>
      <c r="E34" s="86" t="s">
        <v>138</v>
      </c>
      <c r="F34" s="86" t="s">
        <v>74</v>
      </c>
      <c r="G34" s="123"/>
      <c r="H34" s="123">
        <f>H35+H36</f>
        <v>129</v>
      </c>
      <c r="I34" s="139">
        <f>I35+I36</f>
        <v>129</v>
      </c>
    </row>
    <row r="35" spans="1:9" s="68" customFormat="1" ht="33" customHeight="1">
      <c r="A35" s="98"/>
      <c r="B35" s="93" t="s">
        <v>88</v>
      </c>
      <c r="C35" s="86"/>
      <c r="D35" s="86"/>
      <c r="E35" s="86" t="s">
        <v>138</v>
      </c>
      <c r="F35" s="86" t="s">
        <v>11</v>
      </c>
      <c r="G35" s="123">
        <v>0</v>
      </c>
      <c r="H35" s="123">
        <v>5</v>
      </c>
      <c r="I35" s="139">
        <v>5</v>
      </c>
    </row>
    <row r="36" spans="1:9" s="68" customFormat="1" ht="48" customHeight="1">
      <c r="A36" s="181"/>
      <c r="B36" s="126" t="s">
        <v>187</v>
      </c>
      <c r="C36" s="125" t="s">
        <v>13</v>
      </c>
      <c r="D36" s="125" t="s">
        <v>18</v>
      </c>
      <c r="E36" s="127" t="s">
        <v>138</v>
      </c>
      <c r="F36" s="127" t="s">
        <v>327</v>
      </c>
      <c r="G36" s="138">
        <f>G37+G39</f>
        <v>71.92</v>
      </c>
      <c r="H36" s="138">
        <f>H37+H39+H40+H38</f>
        <v>124</v>
      </c>
      <c r="I36" s="139">
        <v>124</v>
      </c>
    </row>
    <row r="37" spans="1:9" s="68" customFormat="1" ht="33" customHeight="1">
      <c r="A37" s="181"/>
      <c r="B37" s="81" t="s">
        <v>84</v>
      </c>
      <c r="C37" s="86" t="s">
        <v>13</v>
      </c>
      <c r="D37" s="86" t="s">
        <v>18</v>
      </c>
      <c r="E37" s="86" t="s">
        <v>138</v>
      </c>
      <c r="F37" s="86" t="s">
        <v>9</v>
      </c>
      <c r="G37" s="123">
        <v>55.6</v>
      </c>
      <c r="H37" s="123">
        <v>95</v>
      </c>
      <c r="I37" s="139">
        <v>95</v>
      </c>
    </row>
    <row r="38" spans="1:9" s="68" customFormat="1" ht="33" customHeight="1" hidden="1">
      <c r="A38" s="181"/>
      <c r="B38" s="81" t="s">
        <v>84</v>
      </c>
      <c r="C38" s="86"/>
      <c r="D38" s="86"/>
      <c r="E38" s="86" t="s">
        <v>226</v>
      </c>
      <c r="F38" s="86" t="s">
        <v>282</v>
      </c>
      <c r="G38" s="123"/>
      <c r="H38" s="123"/>
      <c r="I38" s="139"/>
    </row>
    <row r="39" spans="1:9" s="68" customFormat="1" ht="50.25" customHeight="1">
      <c r="A39" s="98"/>
      <c r="B39" s="82" t="s">
        <v>153</v>
      </c>
      <c r="C39" s="86" t="s">
        <v>13</v>
      </c>
      <c r="D39" s="86" t="s">
        <v>18</v>
      </c>
      <c r="E39" s="86" t="s">
        <v>138</v>
      </c>
      <c r="F39" s="86" t="s">
        <v>154</v>
      </c>
      <c r="G39" s="123">
        <v>16.32</v>
      </c>
      <c r="H39" s="123">
        <v>29</v>
      </c>
      <c r="I39" s="139">
        <v>29</v>
      </c>
    </row>
    <row r="40" spans="1:9" s="68" customFormat="1" ht="48" customHeight="1" hidden="1">
      <c r="A40" s="98"/>
      <c r="B40" s="82" t="s">
        <v>153</v>
      </c>
      <c r="C40" s="86"/>
      <c r="D40" s="86"/>
      <c r="E40" s="86" t="s">
        <v>226</v>
      </c>
      <c r="F40" s="86" t="s">
        <v>283</v>
      </c>
      <c r="G40" s="123"/>
      <c r="H40" s="123"/>
      <c r="I40" s="139"/>
    </row>
    <row r="41" spans="1:9" s="68" customFormat="1" ht="33" customHeight="1">
      <c r="A41" s="182" t="s">
        <v>253</v>
      </c>
      <c r="B41" s="118" t="s">
        <v>188</v>
      </c>
      <c r="C41" s="98" t="s">
        <v>19</v>
      </c>
      <c r="D41" s="98" t="s">
        <v>6</v>
      </c>
      <c r="E41" s="98" t="s">
        <v>141</v>
      </c>
      <c r="F41" s="98"/>
      <c r="G41" s="140" t="e">
        <f>#REF!</f>
        <v>#REF!</v>
      </c>
      <c r="H41" s="140">
        <f>H42</f>
        <v>1934.52</v>
      </c>
      <c r="I41" s="140">
        <f>I42</f>
        <v>1839.33</v>
      </c>
    </row>
    <row r="42" spans="1:9" s="68" customFormat="1" ht="48.75" customHeight="1">
      <c r="A42" s="98"/>
      <c r="B42" s="82" t="s">
        <v>189</v>
      </c>
      <c r="C42" s="88" t="s">
        <v>19</v>
      </c>
      <c r="D42" s="88" t="s">
        <v>6</v>
      </c>
      <c r="E42" s="88" t="s">
        <v>139</v>
      </c>
      <c r="F42" s="88" t="s">
        <v>74</v>
      </c>
      <c r="G42" s="141">
        <f>G46+G48</f>
        <v>-302.53</v>
      </c>
      <c r="H42" s="141">
        <f>H43+H46+H47+H48+H49+H50+H51</f>
        <v>1934.52</v>
      </c>
      <c r="I42" s="141">
        <f>I43+I46+I47+I48+I49+I50+I51</f>
        <v>1839.33</v>
      </c>
    </row>
    <row r="43" spans="1:9" s="68" customFormat="1" ht="50.25" customHeight="1">
      <c r="A43" s="98"/>
      <c r="B43" s="126" t="s">
        <v>187</v>
      </c>
      <c r="C43" s="125" t="s">
        <v>13</v>
      </c>
      <c r="D43" s="125" t="s">
        <v>18</v>
      </c>
      <c r="E43" s="127" t="s">
        <v>139</v>
      </c>
      <c r="F43" s="127" t="s">
        <v>327</v>
      </c>
      <c r="G43" s="141"/>
      <c r="H43" s="141">
        <f>H44+H45</f>
        <v>1323</v>
      </c>
      <c r="I43" s="139">
        <f>I44+I45</f>
        <v>1323</v>
      </c>
    </row>
    <row r="44" spans="1:9" s="68" customFormat="1" ht="32.25" customHeight="1">
      <c r="A44" s="98"/>
      <c r="B44" s="81" t="s">
        <v>84</v>
      </c>
      <c r="C44" s="86" t="s">
        <v>13</v>
      </c>
      <c r="D44" s="86" t="s">
        <v>18</v>
      </c>
      <c r="E44" s="86" t="s">
        <v>139</v>
      </c>
      <c r="F44" s="86" t="s">
        <v>9</v>
      </c>
      <c r="G44" s="141"/>
      <c r="H44" s="141">
        <v>1015</v>
      </c>
      <c r="I44" s="139">
        <v>1015</v>
      </c>
    </row>
    <row r="45" spans="1:9" s="68" customFormat="1" ht="33.75" customHeight="1">
      <c r="A45" s="98"/>
      <c r="B45" s="81" t="s">
        <v>84</v>
      </c>
      <c r="C45" s="86"/>
      <c r="D45" s="86"/>
      <c r="E45" s="86" t="s">
        <v>139</v>
      </c>
      <c r="F45" s="86" t="s">
        <v>154</v>
      </c>
      <c r="G45" s="141"/>
      <c r="H45" s="141">
        <v>308</v>
      </c>
      <c r="I45" s="139">
        <v>308</v>
      </c>
    </row>
    <row r="46" spans="1:9" s="68" customFormat="1" ht="33" customHeight="1">
      <c r="A46" s="88"/>
      <c r="B46" s="82" t="s">
        <v>88</v>
      </c>
      <c r="C46" s="86" t="s">
        <v>13</v>
      </c>
      <c r="D46" s="86" t="s">
        <v>18</v>
      </c>
      <c r="E46" s="86" t="s">
        <v>139</v>
      </c>
      <c r="F46" s="86" t="s">
        <v>11</v>
      </c>
      <c r="G46" s="123">
        <v>-292.53</v>
      </c>
      <c r="H46" s="123">
        <v>381.52</v>
      </c>
      <c r="I46" s="139">
        <v>286.33</v>
      </c>
    </row>
    <row r="47" spans="1:9" s="68" customFormat="1" ht="15" customHeight="1">
      <c r="A47" s="88"/>
      <c r="B47" s="81" t="s">
        <v>321</v>
      </c>
      <c r="C47" s="86"/>
      <c r="D47" s="86"/>
      <c r="E47" s="86" t="s">
        <v>139</v>
      </c>
      <c r="F47" s="86" t="s">
        <v>322</v>
      </c>
      <c r="G47" s="123"/>
      <c r="H47" s="123">
        <v>160</v>
      </c>
      <c r="I47" s="139">
        <v>160</v>
      </c>
    </row>
    <row r="48" spans="1:9" s="68" customFormat="1" ht="17.25" customHeight="1">
      <c r="A48" s="88"/>
      <c r="B48" s="82" t="s">
        <v>163</v>
      </c>
      <c r="C48" s="86" t="s">
        <v>19</v>
      </c>
      <c r="D48" s="86" t="s">
        <v>6</v>
      </c>
      <c r="E48" s="86" t="s">
        <v>139</v>
      </c>
      <c r="F48" s="86" t="s">
        <v>93</v>
      </c>
      <c r="G48" s="123">
        <v>-10</v>
      </c>
      <c r="H48" s="123">
        <v>10</v>
      </c>
      <c r="I48" s="139">
        <v>10</v>
      </c>
    </row>
    <row r="49" spans="1:9" s="69" customFormat="1" ht="20.25" customHeight="1">
      <c r="A49" s="98"/>
      <c r="B49" s="82" t="s">
        <v>89</v>
      </c>
      <c r="C49" s="86"/>
      <c r="D49" s="86"/>
      <c r="E49" s="86" t="s">
        <v>139</v>
      </c>
      <c r="F49" s="86" t="s">
        <v>12</v>
      </c>
      <c r="G49" s="123">
        <v>30</v>
      </c>
      <c r="H49" s="123">
        <v>40</v>
      </c>
      <c r="I49" s="139">
        <v>40</v>
      </c>
    </row>
    <row r="50" spans="1:9" s="69" customFormat="1" ht="15.75" customHeight="1">
      <c r="A50" s="98"/>
      <c r="B50" s="82" t="s">
        <v>90</v>
      </c>
      <c r="C50" s="86"/>
      <c r="D50" s="86"/>
      <c r="E50" s="86" t="s">
        <v>139</v>
      </c>
      <c r="F50" s="86" t="s">
        <v>81</v>
      </c>
      <c r="G50" s="123">
        <v>-6.5</v>
      </c>
      <c r="H50" s="123">
        <v>10</v>
      </c>
      <c r="I50" s="139">
        <v>10</v>
      </c>
    </row>
    <row r="51" spans="1:9" s="69" customFormat="1" ht="15" customHeight="1">
      <c r="A51" s="98"/>
      <c r="B51" s="82" t="s">
        <v>174</v>
      </c>
      <c r="C51" s="86"/>
      <c r="D51" s="86"/>
      <c r="E51" s="86" t="s">
        <v>139</v>
      </c>
      <c r="F51" s="86" t="s">
        <v>175</v>
      </c>
      <c r="G51" s="123">
        <v>-10</v>
      </c>
      <c r="H51" s="123">
        <v>10</v>
      </c>
      <c r="I51" s="139">
        <v>10</v>
      </c>
    </row>
    <row r="52" spans="1:9" s="69" customFormat="1" ht="33" customHeight="1">
      <c r="A52" s="182" t="s">
        <v>254</v>
      </c>
      <c r="B52" s="118" t="s">
        <v>184</v>
      </c>
      <c r="C52" s="95" t="s">
        <v>13</v>
      </c>
      <c r="D52" s="95" t="s">
        <v>6</v>
      </c>
      <c r="E52" s="95" t="s">
        <v>141</v>
      </c>
      <c r="F52" s="95"/>
      <c r="G52" s="96" t="e">
        <f>G53+#REF!+#REF!</f>
        <v>#REF!</v>
      </c>
      <c r="H52" s="96">
        <f>H53</f>
        <v>257</v>
      </c>
      <c r="I52" s="96">
        <f>I53</f>
        <v>257</v>
      </c>
    </row>
    <row r="53" spans="1:9" s="69" customFormat="1" ht="33" customHeight="1">
      <c r="A53" s="98"/>
      <c r="B53" s="82" t="s">
        <v>186</v>
      </c>
      <c r="C53" s="86" t="s">
        <v>13</v>
      </c>
      <c r="D53" s="86" t="s">
        <v>6</v>
      </c>
      <c r="E53" s="86" t="s">
        <v>133</v>
      </c>
      <c r="F53" s="86"/>
      <c r="G53" s="123" t="e">
        <f>G54</f>
        <v>#REF!</v>
      </c>
      <c r="H53" s="123">
        <f>H54</f>
        <v>257</v>
      </c>
      <c r="I53" s="139">
        <f>I54</f>
        <v>257</v>
      </c>
    </row>
    <row r="54" spans="1:9" s="68" customFormat="1" ht="50.25" customHeight="1">
      <c r="A54" s="98"/>
      <c r="B54" s="82" t="s">
        <v>198</v>
      </c>
      <c r="C54" s="86"/>
      <c r="D54" s="86"/>
      <c r="E54" s="86" t="s">
        <v>133</v>
      </c>
      <c r="F54" s="86" t="s">
        <v>74</v>
      </c>
      <c r="G54" s="123" t="e">
        <f>G55+G57+#REF!</f>
        <v>#REF!</v>
      </c>
      <c r="H54" s="123">
        <v>257</v>
      </c>
      <c r="I54" s="139">
        <f>I55+I57</f>
        <v>257</v>
      </c>
    </row>
    <row r="55" spans="1:9" s="67" customFormat="1" ht="33" customHeight="1">
      <c r="A55" s="88"/>
      <c r="B55" s="82" t="s">
        <v>84</v>
      </c>
      <c r="C55" s="86" t="s">
        <v>13</v>
      </c>
      <c r="D55" s="86" t="s">
        <v>6</v>
      </c>
      <c r="E55" s="86" t="s">
        <v>133</v>
      </c>
      <c r="F55" s="86" t="s">
        <v>9</v>
      </c>
      <c r="G55" s="123">
        <v>747.29</v>
      </c>
      <c r="H55" s="123">
        <v>197</v>
      </c>
      <c r="I55" s="139">
        <v>197</v>
      </c>
    </row>
    <row r="56" spans="1:9" s="68" customFormat="1" ht="33" customHeight="1" hidden="1">
      <c r="A56" s="88"/>
      <c r="B56" s="82" t="s">
        <v>84</v>
      </c>
      <c r="C56" s="86"/>
      <c r="D56" s="86"/>
      <c r="E56" s="86" t="s">
        <v>225</v>
      </c>
      <c r="F56" s="86" t="s">
        <v>282</v>
      </c>
      <c r="G56" s="123"/>
      <c r="H56" s="123"/>
      <c r="I56" s="139"/>
    </row>
    <row r="57" spans="1:9" s="68" customFormat="1" ht="48" customHeight="1">
      <c r="A57" s="88"/>
      <c r="B57" s="81" t="s">
        <v>153</v>
      </c>
      <c r="C57" s="86" t="s">
        <v>13</v>
      </c>
      <c r="D57" s="86" t="s">
        <v>6</v>
      </c>
      <c r="E57" s="86" t="s">
        <v>133</v>
      </c>
      <c r="F57" s="86" t="s">
        <v>154</v>
      </c>
      <c r="G57" s="123">
        <v>225.75</v>
      </c>
      <c r="H57" s="123">
        <v>60</v>
      </c>
      <c r="I57" s="139">
        <v>60</v>
      </c>
    </row>
    <row r="58" spans="1:9" s="68" customFormat="1" ht="33" customHeight="1" hidden="1">
      <c r="A58" s="88"/>
      <c r="B58" s="93" t="s">
        <v>153</v>
      </c>
      <c r="C58" s="86"/>
      <c r="D58" s="86"/>
      <c r="E58" s="86" t="s">
        <v>225</v>
      </c>
      <c r="F58" s="86" t="s">
        <v>283</v>
      </c>
      <c r="G58" s="123"/>
      <c r="H58" s="123"/>
      <c r="I58" s="139"/>
    </row>
    <row r="59" spans="1:9" s="70" customFormat="1" ht="20.25" customHeight="1">
      <c r="A59" s="98" t="s">
        <v>255</v>
      </c>
      <c r="B59" s="122" t="s">
        <v>83</v>
      </c>
      <c r="C59" s="95" t="s">
        <v>6</v>
      </c>
      <c r="D59" s="95" t="s">
        <v>15</v>
      </c>
      <c r="E59" s="95" t="s">
        <v>140</v>
      </c>
      <c r="F59" s="95"/>
      <c r="G59" s="96">
        <f aca="true" t="shared" si="3" ref="G59:I60">G60</f>
        <v>0</v>
      </c>
      <c r="H59" s="96">
        <f t="shared" si="3"/>
        <v>490</v>
      </c>
      <c r="I59" s="96">
        <f t="shared" si="3"/>
        <v>490</v>
      </c>
    </row>
    <row r="60" spans="1:9" s="67" customFormat="1" ht="18.75" customHeight="1">
      <c r="A60" s="88"/>
      <c r="B60" s="81" t="s">
        <v>83</v>
      </c>
      <c r="C60" s="86" t="s">
        <v>6</v>
      </c>
      <c r="D60" s="86" t="s">
        <v>15</v>
      </c>
      <c r="E60" s="86" t="s">
        <v>159</v>
      </c>
      <c r="F60" s="86"/>
      <c r="G60" s="123">
        <f t="shared" si="3"/>
        <v>0</v>
      </c>
      <c r="H60" s="123">
        <f t="shared" si="3"/>
        <v>490</v>
      </c>
      <c r="I60" s="139">
        <f t="shared" si="3"/>
        <v>490</v>
      </c>
    </row>
    <row r="61" spans="1:9" s="67" customFormat="1" ht="20.25" customHeight="1">
      <c r="A61" s="88"/>
      <c r="B61" s="82" t="s">
        <v>80</v>
      </c>
      <c r="C61" s="86" t="s">
        <v>6</v>
      </c>
      <c r="D61" s="86" t="s">
        <v>15</v>
      </c>
      <c r="E61" s="86" t="s">
        <v>128</v>
      </c>
      <c r="F61" s="86" t="s">
        <v>74</v>
      </c>
      <c r="G61" s="123">
        <f>G62+G63</f>
        <v>0</v>
      </c>
      <c r="H61" s="123">
        <f>H62+H63</f>
        <v>490</v>
      </c>
      <c r="I61" s="139">
        <f>I62+I63</f>
        <v>490</v>
      </c>
    </row>
    <row r="62" spans="1:9" s="67" customFormat="1" ht="33" customHeight="1">
      <c r="A62" s="88"/>
      <c r="B62" s="82" t="s">
        <v>84</v>
      </c>
      <c r="C62" s="86" t="s">
        <v>6</v>
      </c>
      <c r="D62" s="86" t="s">
        <v>15</v>
      </c>
      <c r="E62" s="86" t="s">
        <v>128</v>
      </c>
      <c r="F62" s="86" t="s">
        <v>9</v>
      </c>
      <c r="G62" s="123">
        <v>0</v>
      </c>
      <c r="H62" s="123">
        <v>376</v>
      </c>
      <c r="I62" s="139">
        <v>376</v>
      </c>
    </row>
    <row r="63" spans="1:9" s="67" customFormat="1" ht="52.5" customHeight="1">
      <c r="A63" s="88"/>
      <c r="B63" s="82" t="s">
        <v>153</v>
      </c>
      <c r="C63" s="86" t="s">
        <v>6</v>
      </c>
      <c r="D63" s="86" t="s">
        <v>15</v>
      </c>
      <c r="E63" s="86" t="s">
        <v>128</v>
      </c>
      <c r="F63" s="86" t="s">
        <v>154</v>
      </c>
      <c r="G63" s="123">
        <v>0</v>
      </c>
      <c r="H63" s="123">
        <v>114</v>
      </c>
      <c r="I63" s="139">
        <v>114</v>
      </c>
    </row>
    <row r="64" spans="1:9" s="67" customFormat="1" ht="18.75" customHeight="1">
      <c r="A64" s="98" t="s">
        <v>256</v>
      </c>
      <c r="B64" s="118" t="s">
        <v>83</v>
      </c>
      <c r="C64" s="95" t="s">
        <v>6</v>
      </c>
      <c r="D64" s="95" t="s">
        <v>13</v>
      </c>
      <c r="E64" s="95" t="s">
        <v>140</v>
      </c>
      <c r="F64" s="95"/>
      <c r="G64" s="96" t="e">
        <f>G65</f>
        <v>#REF!</v>
      </c>
      <c r="H64" s="96">
        <f>H65</f>
        <v>1</v>
      </c>
      <c r="I64" s="96">
        <f>I65</f>
        <v>1</v>
      </c>
    </row>
    <row r="65" spans="1:9" s="69" customFormat="1" ht="17.25" customHeight="1">
      <c r="A65" s="88"/>
      <c r="B65" s="81" t="s">
        <v>82</v>
      </c>
      <c r="C65" s="86" t="s">
        <v>6</v>
      </c>
      <c r="D65" s="86" t="s">
        <v>13</v>
      </c>
      <c r="E65" s="86" t="s">
        <v>129</v>
      </c>
      <c r="F65" s="86" t="s">
        <v>74</v>
      </c>
      <c r="G65" s="123" t="e">
        <f>#REF!</f>
        <v>#REF!</v>
      </c>
      <c r="H65" s="123">
        <f>H66</f>
        <v>1</v>
      </c>
      <c r="I65" s="139">
        <v>1</v>
      </c>
    </row>
    <row r="66" spans="1:9" s="68" customFormat="1" ht="16.5" customHeight="1">
      <c r="A66" s="88"/>
      <c r="B66" s="82" t="s">
        <v>91</v>
      </c>
      <c r="C66" s="86" t="s">
        <v>6</v>
      </c>
      <c r="D66" s="86" t="s">
        <v>13</v>
      </c>
      <c r="E66" s="86" t="s">
        <v>129</v>
      </c>
      <c r="F66" s="86" t="s">
        <v>14</v>
      </c>
      <c r="G66" s="123">
        <v>10</v>
      </c>
      <c r="H66" s="123">
        <v>1</v>
      </c>
      <c r="I66" s="139">
        <v>1</v>
      </c>
    </row>
    <row r="67" spans="1:9" s="68" customFormat="1" ht="19.5" customHeight="1">
      <c r="A67" s="98" t="s">
        <v>13</v>
      </c>
      <c r="B67" s="94" t="s">
        <v>134</v>
      </c>
      <c r="C67" s="95" t="s">
        <v>95</v>
      </c>
      <c r="D67" s="95" t="s">
        <v>95</v>
      </c>
      <c r="E67" s="95" t="s">
        <v>140</v>
      </c>
      <c r="F67" s="95" t="s">
        <v>74</v>
      </c>
      <c r="G67" s="140"/>
      <c r="H67" s="140">
        <f>H68</f>
        <v>113.94</v>
      </c>
      <c r="I67" s="140">
        <f>I68</f>
        <v>229.13</v>
      </c>
    </row>
    <row r="68" spans="1:9" s="67" customFormat="1" ht="17.25" customHeight="1">
      <c r="A68" s="98"/>
      <c r="B68" s="93" t="s">
        <v>134</v>
      </c>
      <c r="C68" s="86" t="s">
        <v>95</v>
      </c>
      <c r="D68" s="86" t="s">
        <v>95</v>
      </c>
      <c r="E68" s="86" t="s">
        <v>328</v>
      </c>
      <c r="F68" s="86" t="s">
        <v>94</v>
      </c>
      <c r="G68" s="141"/>
      <c r="H68" s="141">
        <v>113.94</v>
      </c>
      <c r="I68" s="139">
        <v>229.13</v>
      </c>
    </row>
    <row r="69" spans="1:9" s="67" customFormat="1" ht="14.25" customHeight="1">
      <c r="A69" s="98" t="s">
        <v>127</v>
      </c>
      <c r="B69" s="283" t="s">
        <v>32</v>
      </c>
      <c r="C69" s="283"/>
      <c r="D69" s="283"/>
      <c r="E69" s="283"/>
      <c r="F69" s="283"/>
      <c r="G69" s="96" t="e">
        <f>G7+G14+G23+G28+#REF!+G41+G52+G32+G59+#REF!+G64</f>
        <v>#REF!</v>
      </c>
      <c r="H69" s="96">
        <f>H67+H64+H59+H52+H41+H32+H28+H23+H19+H14+H7</f>
        <v>4557.5599999999995</v>
      </c>
      <c r="I69" s="96">
        <f>I7+I14+I23+I28+I41+I52+I59+I64+I32+I19+I67</f>
        <v>4582.66</v>
      </c>
    </row>
    <row r="70" spans="1:9" s="68" customFormat="1" ht="33" customHeight="1">
      <c r="A70" s="72"/>
      <c r="B70" s="71"/>
      <c r="C70" s="72"/>
      <c r="D70" s="72"/>
      <c r="E70" s="72"/>
      <c r="F70" s="72"/>
      <c r="G70" s="72"/>
      <c r="H70" s="74"/>
      <c r="I70" s="73"/>
    </row>
    <row r="71" spans="1:9" s="68" customFormat="1" ht="33" customHeight="1">
      <c r="A71" s="74"/>
      <c r="B71" s="74"/>
      <c r="C71" s="74"/>
      <c r="D71" s="74"/>
      <c r="E71" s="74"/>
      <c r="F71" s="74"/>
      <c r="G71" s="74"/>
      <c r="H71" s="60"/>
      <c r="I71" s="74"/>
    </row>
    <row r="72" spans="1:9" s="68" customFormat="1" ht="33" customHeight="1">
      <c r="A72" s="58"/>
      <c r="B72" s="59"/>
      <c r="C72" s="60"/>
      <c r="D72" s="60"/>
      <c r="E72" s="60"/>
      <c r="F72" s="60"/>
      <c r="G72" s="60"/>
      <c r="H72" s="60"/>
      <c r="I72" s="60"/>
    </row>
    <row r="73" spans="1:9" s="67" customFormat="1" ht="33" customHeight="1">
      <c r="A73" s="58"/>
      <c r="B73" s="59"/>
      <c r="C73" s="60"/>
      <c r="D73" s="60"/>
      <c r="E73" s="60"/>
      <c r="F73" s="60"/>
      <c r="G73" s="60"/>
      <c r="H73" s="60"/>
      <c r="I73" s="60"/>
    </row>
    <row r="74" spans="1:9" s="68" customFormat="1" ht="33" customHeight="1">
      <c r="A74" s="58"/>
      <c r="B74" s="59"/>
      <c r="C74" s="60"/>
      <c r="D74" s="60"/>
      <c r="E74" s="60"/>
      <c r="F74" s="60"/>
      <c r="G74" s="60"/>
      <c r="H74" s="60"/>
      <c r="I74" s="60"/>
    </row>
    <row r="75" spans="1:9" s="69" customFormat="1" ht="33" customHeight="1">
      <c r="A75" s="58"/>
      <c r="B75" s="59"/>
      <c r="C75" s="60"/>
      <c r="D75" s="60"/>
      <c r="E75" s="60"/>
      <c r="F75" s="60"/>
      <c r="G75" s="60"/>
      <c r="H75" s="60"/>
      <c r="I75" s="60"/>
    </row>
    <row r="76" spans="1:9" s="69" customFormat="1" ht="33" customHeight="1">
      <c r="A76" s="58"/>
      <c r="B76" s="59"/>
      <c r="C76" s="60"/>
      <c r="D76" s="60"/>
      <c r="E76" s="60"/>
      <c r="F76" s="60"/>
      <c r="G76" s="60"/>
      <c r="H76" s="60"/>
      <c r="I76" s="60"/>
    </row>
    <row r="77" spans="1:9" s="70" customFormat="1" ht="33" customHeight="1">
      <c r="A77" s="58"/>
      <c r="B77" s="59"/>
      <c r="C77" s="60"/>
      <c r="D77" s="60"/>
      <c r="E77" s="60"/>
      <c r="F77" s="60"/>
      <c r="G77" s="60"/>
      <c r="H77" s="60"/>
      <c r="I77" s="60"/>
    </row>
    <row r="78" spans="1:9" s="70" customFormat="1" ht="33" customHeight="1">
      <c r="A78" s="58"/>
      <c r="B78" s="59"/>
      <c r="C78" s="60"/>
      <c r="D78" s="60"/>
      <c r="E78" s="60"/>
      <c r="F78" s="60"/>
      <c r="G78" s="60"/>
      <c r="H78" s="60"/>
      <c r="I78" s="60"/>
    </row>
    <row r="79" spans="1:9" s="68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</row>
    <row r="80" spans="1:9" s="70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</row>
    <row r="81" spans="1:9" s="70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</row>
    <row r="82" spans="1:9" s="67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</row>
    <row r="83" spans="1:9" s="67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</row>
    <row r="84" spans="1:9" s="67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</row>
    <row r="85" spans="1:9" s="67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</row>
    <row r="86" spans="1:9" s="67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</row>
    <row r="87" spans="1:9" s="68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</row>
    <row r="88" spans="1:9" s="67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</row>
    <row r="89" spans="1:9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</row>
    <row r="90" spans="1:9" s="68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</row>
    <row r="91" spans="1:9" s="68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</row>
    <row r="92" spans="1:9" s="68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</row>
    <row r="93" spans="1:9" s="67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</row>
    <row r="94" spans="1:9" s="66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</row>
    <row r="95" spans="1:10" s="66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  <c r="J95" s="59"/>
    </row>
  </sheetData>
  <sheetProtection/>
  <mergeCells count="5">
    <mergeCell ref="F4:G4"/>
    <mergeCell ref="B69:F69"/>
    <mergeCell ref="E1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2021-11-14T15:04:28Z</cp:lastPrinted>
  <dcterms:created xsi:type="dcterms:W3CDTF">2007-09-12T09:25:25Z</dcterms:created>
  <dcterms:modified xsi:type="dcterms:W3CDTF">2022-06-20T12:53:19Z</dcterms:modified>
  <cp:category/>
  <cp:version/>
  <cp:contentType/>
  <cp:contentStatus/>
</cp:coreProperties>
</file>