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<sst xmlns="http://schemas.openxmlformats.org/spreadsheetml/2006/main" count="414" uniqueCount="183">
  <si>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</si>
  <si>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</si>
  <si>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</si>
  <si>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</si>
  <si>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</si>
  <si>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</si>
  <si>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</si>
  <si>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</si>
  <si>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</si>
  <si>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</si>
  <si>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</si>
  <si>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</si>
  <si>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</si>
  <si>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</si>
  <si>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</si>
  <si>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</si>
  <si>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</si>
  <si>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</si>
  <si>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</si>
  <si>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</si>
  <si>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</si>
  <si>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</si>
  <si>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</si>
  <si>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</si>
  <si>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</si>
  <si>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</si>
  <si>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</si>
  <si>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</si>
  <si>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</si>
  <si>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</si>
  <si>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</si>
  <si>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</si>
  <si>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</si>
  <si>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</si>
  <si>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</si>
  <si>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</si>
  <si>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</si>
  <si>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</si>
  <si>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</si>
  <si>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</si>
  <si>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</si>
  <si>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</si>
  <si>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</si>
  <si>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</si>
  <si>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</si>
  <si>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</si>
  <si>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</si>
  <si>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</si>
  <si>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</si>
  <si>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</si>
  <si>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</si>
  <si>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</si>
  <si>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</si>
  <si>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</si>
  <si>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</si>
  <si>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</si>
  <si>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</si>
  <si>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</si>
  <si>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</si>
  <si>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</si>
  <si>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</si>
  <si>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</si>
  <si>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</si>
  <si>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</si>
  <si>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</si>
  <si>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</si>
  <si>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</si>
  <si>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</si>
  <si>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</si>
  <si>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</si>
  <si>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</si>
  <si>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</si>
  <si>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</si>
  <si>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</si>
  <si>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</si>
  <si>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</si>
  <si>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</si>
  <si>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</si>
  <si>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</si>
  <si>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</si>
  <si>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</si>
  <si>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</si>
  <si>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</si>
  <si>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</si>
  <si>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</si>
  <si>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</si>
  <si>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</si>
  <si>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</si>
  <si>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</si>
  <si>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</si>
  <si>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</si>
  <si>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</si>
  <si>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</si>
  <si>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</si>
  <si>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</si>
  <si>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</si>
  <si>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</si>
  <si>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</si>
  <si>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</si>
  <si>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</si>
  <si>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</si>
  <si>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</si>
  <si>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</si>
  <si>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</si>
  <si>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</si>
  <si>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</si>
  <si>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</si>
  <si>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</si>
  <si>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</si>
  <si>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</si>
  <si>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</si>
  <si>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</si>
  <si>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</si>
  <si>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</si>
  <si>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</si>
  <si>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</si>
  <si>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</si>
  <si>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</si>
  <si>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</si>
  <si>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</si>
  <si>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</si>
  <si>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</si>
  <si>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</si>
  <si>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</si>
  <si>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</si>
  <si>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</si>
  <si>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</si>
  <si>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</si>
  <si>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</si>
  <si>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</si>
  <si>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</si>
  <si>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</si>
  <si>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</si>
  <si>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</si>
  <si>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</si>
  <si>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</si>
  <si>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</si>
  <si>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</si>
  <si>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</si>
  <si>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</si>
  <si>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</si>
  <si>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</si>
  <si>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</si>
  <si>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</si>
  <si>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</si>
  <si>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</si>
  <si>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</si>
  <si>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</si>
  <si>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</si>
  <si>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Утверждено на 31.03.2021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</si>
  <si>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</si>
  <si>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</si>
  <si>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</si>
  <si>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</si>
  <si>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</si>
  <si>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</si>
  <si>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Услуги связи (Интернет, стационарная связь) 12000+10000</t>
  </si>
  <si>
    <t>Приобретение лицензии на ПО "Смета"</t>
  </si>
  <si>
    <t>010А1S9600244</t>
  </si>
  <si>
    <t>2822</t>
  </si>
  <si>
    <t>Канцелярские и почтовые расходы (админ. Штраф)</t>
  </si>
  <si>
    <t>10</t>
  </si>
  <si>
    <t>0120200000244</t>
  </si>
  <si>
    <t>обслуживание пожарной сигнализации</t>
  </si>
  <si>
    <t>Отсыпка основания для пожарного пирса</t>
  </si>
  <si>
    <t>проведение спортмероприятий</t>
  </si>
  <si>
    <t>Подготовка площадки для шлачной</t>
  </si>
  <si>
    <t>13</t>
  </si>
  <si>
    <t>010А145300244</t>
  </si>
  <si>
    <t>Дорожный фонд</t>
  </si>
  <si>
    <t>Выборы</t>
  </si>
  <si>
    <t>99Г0916000880</t>
  </si>
  <si>
    <t>297</t>
  </si>
  <si>
    <t xml:space="preserve">          ИТОГО РАСХОДОВ:</t>
  </si>
  <si>
    <t>0130300000244</t>
  </si>
  <si>
    <t>текущий ремонт спортзала (побелка)</t>
  </si>
  <si>
    <t xml:space="preserve">         ИТОГО РАСХОДОВ:</t>
  </si>
  <si>
    <t>Сводная бюджетная роспись расходов бюджета МО "Теньгинское сельское поселение" на 23.03.2022 год</t>
  </si>
  <si>
    <t>на 01.01.2022</t>
  </si>
  <si>
    <t>Утверждено на 23.03.2022</t>
  </si>
  <si>
    <t>Дрова, уголь</t>
  </si>
  <si>
    <t>Уплата налогов на имущ. организаций и зем. налога</t>
  </si>
  <si>
    <t>Приложение 1 к распоряжению главы №20 "О внесении изменений в сводную бюджетную роспись МО "Теньгинское сельское поселение" на 2022 год" от 23.03.2021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</si>
</sst>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71" formatCode="_-* #,##0.00\ _р_._-;\-* #,##0.00\ _р_._-;_-* &quot;-&quot;??\ _р_.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49" fontId="6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justify" vertical="justify" wrapText="1"/>
      <protection/>
    </xf>
    <xf numFmtId="2" fontId="3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center" vertical="justify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0" fontId="4" fillId="0" borderId="0" xfId="53" applyFont="1" applyAlignment="1">
      <alignment horizontal="right" vertical="top" wrapText="1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6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2" fontId="4" fillId="0" borderId="0" xfId="53" applyNumberFormat="1" applyFont="1">
      <alignment/>
      <protection/>
    </xf>
    <xf numFmtId="2" fontId="4" fillId="0" borderId="10" xfId="53" applyNumberFormat="1" applyFont="1" applyBorder="1">
      <alignment/>
      <protection/>
    </xf>
    <xf numFmtId="0" fontId="27" fillId="0" borderId="10" xfId="53" applyFont="1" applyBorder="1" applyAlignment="1">
      <alignment horizontal="center" wrapText="1"/>
      <protection/>
    </xf>
    <xf numFmtId="2" fontId="27" fillId="0" borderId="10" xfId="53" applyNumberFormat="1" applyFont="1" applyBorder="1">
      <alignment/>
      <protection/>
    </xf>
    <xf numFmtId="2" fontId="6" fillId="0" borderId="10" xfId="53" applyNumberFormat="1" applyFont="1" applyBorder="1" applyAlignment="1">
      <alignment horizontal="right" wrapText="1"/>
      <protection/>
    </xf>
    <xf numFmtId="2" fontId="7" fillId="0" borderId="10" xfId="53" applyNumberFormat="1" applyFont="1" applyBorder="1" applyAlignment="1">
      <alignment horizontal="right" vertical="center"/>
      <protection/>
    </xf>
    <xf numFmtId="2" fontId="6" fillId="0" borderId="10" xfId="53" applyNumberFormat="1" applyFont="1" applyBorder="1" applyAlignment="1">
      <alignment horizontal="right" vertical="center"/>
      <protection/>
    </xf>
    <xf numFmtId="2" fontId="7" fillId="0" borderId="10" xfId="53" applyNumberFormat="1" applyFont="1" applyFill="1" applyBorder="1" applyAlignment="1">
      <alignment horizontal="right" vertical="center"/>
      <protection/>
    </xf>
    <xf numFmtId="171" fontId="7" fillId="0" borderId="11" xfId="53" applyNumberFormat="1" applyFont="1" applyBorder="1" applyAlignment="1">
      <alignment horizontal="right" vertical="justify" wrapText="1"/>
      <protection/>
    </xf>
    <xf numFmtId="2" fontId="6" fillId="0" borderId="10" xfId="53" applyNumberFormat="1" applyFont="1" applyBorder="1" applyAlignment="1">
      <alignment horizontal="right" vertical="justify" wrapText="1"/>
      <protection/>
    </xf>
    <xf numFmtId="2" fontId="6" fillId="0" borderId="10" xfId="53" applyNumberFormat="1" applyFont="1" applyFill="1" applyBorder="1" applyAlignment="1">
      <alignment horizontal="right" vertical="center"/>
      <protection/>
    </xf>
    <xf numFmtId="2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Border="1" applyAlignment="1">
      <alignment horizontal="right" vertical="justify" wrapText="1"/>
      <protection/>
    </xf>
    <xf numFmtId="2" fontId="7" fillId="0" borderId="10" xfId="53" applyNumberFormat="1" applyFont="1" applyBorder="1" applyAlignment="1">
      <alignment horizontal="right" wrapText="1"/>
      <protection/>
    </xf>
    <xf numFmtId="49" fontId="7" fillId="0" borderId="13" xfId="53" applyNumberFormat="1" applyFont="1" applyFill="1" applyBorder="1" applyAlignment="1">
      <alignment horizontal="left" vertical="center"/>
      <protection/>
    </xf>
    <xf numFmtId="2" fontId="27" fillId="0" borderId="10" xfId="53" applyNumberFormat="1" applyFont="1" applyBorder="1" applyAlignme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PageLayoutView="0" workbookViewId="0" topLeftCell="A137">
      <selection activeCell="M11" sqref="M11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hidden="1" customWidth="1"/>
    <col min="10" max="10" width="15.25390625" style="1" hidden="1" customWidth="1"/>
    <col min="11" max="11" width="10.50390625" style="1" bestFit="1" customWidth="1"/>
    <col min="12" max="12" width="13.125" style="1" customWidth="1"/>
    <col min="13" max="13" width="10.50390625" style="1" bestFit="1" customWidth="1"/>
    <col min="14" max="16384" width="9.125" style="1" customWidth="1"/>
  </cols>
  <sheetData>
    <row r="1" spans="1:9" ht="12.75" hidden="1">
      <c r="A1" s="2"/>
      <c r="B1" s="2"/>
      <c r="C1" s="2"/>
      <c r="D1" s="2"/>
      <c r="E1" s="2"/>
      <c r="F1" s="17"/>
      <c r="G1" s="72"/>
      <c r="H1" s="72"/>
      <c r="I1" s="37"/>
    </row>
    <row r="2" spans="1:9" ht="63" customHeight="1" hidden="1">
      <c r="A2" s="2"/>
      <c r="B2" s="2"/>
      <c r="C2" s="2"/>
      <c r="D2" s="2"/>
      <c r="E2" s="2"/>
      <c r="F2" s="17"/>
      <c r="G2" s="72"/>
      <c r="H2" s="72"/>
      <c r="I2" s="37"/>
    </row>
    <row r="3" spans="1:9" ht="37.5" customHeight="1" hidden="1">
      <c r="A3" s="2"/>
      <c r="B3" s="2"/>
      <c r="C3" s="2"/>
      <c r="D3" s="2"/>
      <c r="E3" s="2"/>
      <c r="F3" s="2"/>
      <c r="G3" s="72"/>
      <c r="H3" s="72"/>
      <c r="I3" s="37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2" ht="69" customHeight="1">
      <c r="A5" s="2"/>
      <c r="B5" s="2"/>
      <c r="C5" s="2"/>
      <c r="D5" s="2"/>
      <c r="E5" s="2"/>
      <c r="F5" s="59" t="s">
        <v>182</v>
      </c>
      <c r="G5" s="59"/>
      <c r="H5" s="59"/>
      <c r="I5" s="59"/>
      <c r="J5" s="59"/>
      <c r="K5" s="59"/>
      <c r="L5" s="59"/>
    </row>
    <row r="6" spans="1:12" ht="15" customHeight="1">
      <c r="A6" s="63" t="s">
        <v>177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9" ht="15" hidden="1">
      <c r="A7" s="2"/>
      <c r="B7" s="2"/>
      <c r="C7" s="2"/>
      <c r="D7" s="2"/>
      <c r="E7" s="2"/>
      <c r="F7" s="21"/>
      <c r="G7" s="2"/>
      <c r="H7" s="2"/>
      <c r="I7" s="2"/>
    </row>
    <row r="8" spans="1:9" ht="15" hidden="1">
      <c r="A8" s="2"/>
      <c r="B8" s="2"/>
      <c r="C8" s="2"/>
      <c r="D8" s="2"/>
      <c r="E8" s="2"/>
      <c r="F8" s="21"/>
      <c r="G8" s="2"/>
      <c r="H8" s="2"/>
      <c r="I8" s="2"/>
    </row>
    <row r="9" spans="1:12" ht="14.25" customHeight="1">
      <c r="A9" s="75" t="s">
        <v>2</v>
      </c>
      <c r="B9" s="76"/>
      <c r="C9" s="76"/>
      <c r="D9" s="76"/>
      <c r="E9" s="77"/>
      <c r="F9" s="66" t="s">
        <v>13</v>
      </c>
      <c r="G9" s="10" t="s">
        <v>3</v>
      </c>
      <c r="H9" s="11" t="s">
        <v>94</v>
      </c>
      <c r="I9" s="64" t="s">
        <v>148</v>
      </c>
      <c r="J9" s="66" t="s">
        <v>149</v>
      </c>
      <c r="K9" s="87" t="s">
        <v>148</v>
      </c>
      <c r="L9" s="87" t="s">
        <v>179</v>
      </c>
    </row>
    <row r="10" spans="1:12" ht="13.5">
      <c r="A10" s="11" t="s">
        <v>0</v>
      </c>
      <c r="B10" s="11" t="s">
        <v>1</v>
      </c>
      <c r="C10" s="11" t="s">
        <v>103</v>
      </c>
      <c r="D10" s="11" t="s">
        <v>4</v>
      </c>
      <c r="E10" s="11" t="s">
        <v>53</v>
      </c>
      <c r="F10" s="67"/>
      <c r="G10" s="38" t="s">
        <v>93</v>
      </c>
      <c r="H10" s="11" t="s">
        <v>178</v>
      </c>
      <c r="I10" s="65"/>
      <c r="J10" s="67"/>
      <c r="K10" s="87"/>
      <c r="L10" s="87"/>
    </row>
    <row r="11" spans="1:12" ht="16.5" customHeight="1">
      <c r="A11" s="33" t="s">
        <v>11</v>
      </c>
      <c r="B11" s="33" t="s">
        <v>12</v>
      </c>
      <c r="C11" s="34"/>
      <c r="D11" s="33"/>
      <c r="E11" s="33"/>
      <c r="F11" s="4" t="s">
        <v>14</v>
      </c>
      <c r="G11" s="10">
        <v>210</v>
      </c>
      <c r="H11" s="98">
        <f>H12+H13</f>
        <v>490000</v>
      </c>
      <c r="I11" s="39">
        <v>0</v>
      </c>
      <c r="J11" s="48">
        <f>H11</f>
        <v>490000</v>
      </c>
      <c r="K11" s="88">
        <f>L11-H11</f>
        <v>0</v>
      </c>
      <c r="L11" s="88">
        <f>H11</f>
        <v>490000</v>
      </c>
    </row>
    <row r="12" spans="1:12" ht="13.5">
      <c r="A12" s="34"/>
      <c r="B12" s="34"/>
      <c r="C12" s="34" t="s">
        <v>80</v>
      </c>
      <c r="D12" s="34" t="s">
        <v>64</v>
      </c>
      <c r="E12" s="33"/>
      <c r="F12" s="7" t="s">
        <v>6</v>
      </c>
      <c r="G12" s="32">
        <v>211</v>
      </c>
      <c r="H12" s="89">
        <v>376000</v>
      </c>
      <c r="I12" s="35">
        <v>0</v>
      </c>
      <c r="J12" s="47">
        <f aca="true" t="shared" si="0" ref="J12:J79">H12</f>
        <v>376000</v>
      </c>
      <c r="K12" s="86">
        <f aca="true" t="shared" si="1" ref="K12:K75">L12-H12</f>
        <v>0</v>
      </c>
      <c r="L12" s="86">
        <f aca="true" t="shared" si="2" ref="L12:L75">H12</f>
        <v>376000</v>
      </c>
    </row>
    <row r="13" spans="1:12" ht="13.5">
      <c r="A13" s="34"/>
      <c r="B13" s="34"/>
      <c r="C13" s="34" t="s">
        <v>81</v>
      </c>
      <c r="D13" s="34" t="s">
        <v>79</v>
      </c>
      <c r="E13" s="33"/>
      <c r="F13" s="7" t="s">
        <v>17</v>
      </c>
      <c r="G13" s="32">
        <v>213</v>
      </c>
      <c r="H13" s="89">
        <v>114000</v>
      </c>
      <c r="I13" s="35">
        <v>0</v>
      </c>
      <c r="J13" s="47">
        <f t="shared" si="0"/>
        <v>114000</v>
      </c>
      <c r="K13" s="86">
        <f t="shared" si="1"/>
        <v>0</v>
      </c>
      <c r="L13" s="86">
        <f t="shared" si="2"/>
        <v>114000</v>
      </c>
    </row>
    <row r="14" spans="1:12" ht="13.5" hidden="1">
      <c r="A14" s="3" t="s">
        <v>11</v>
      </c>
      <c r="B14" s="3" t="s">
        <v>19</v>
      </c>
      <c r="C14" s="3" t="s">
        <v>77</v>
      </c>
      <c r="D14" s="3"/>
      <c r="E14" s="3"/>
      <c r="F14" s="4" t="s">
        <v>14</v>
      </c>
      <c r="G14" s="3" t="s">
        <v>15</v>
      </c>
      <c r="H14" s="90">
        <f>H15+H16</f>
        <v>731638.8200000001</v>
      </c>
      <c r="I14" s="5"/>
      <c r="J14" s="47">
        <f t="shared" si="0"/>
        <v>731638.8200000001</v>
      </c>
      <c r="K14" s="86">
        <f t="shared" si="1"/>
        <v>0</v>
      </c>
      <c r="L14" s="86">
        <f t="shared" si="2"/>
        <v>731638.8200000001</v>
      </c>
    </row>
    <row r="15" spans="1:12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91">
        <v>662695</v>
      </c>
      <c r="I15" s="8"/>
      <c r="J15" s="47">
        <f t="shared" si="0"/>
        <v>662695</v>
      </c>
      <c r="K15" s="86">
        <f t="shared" si="1"/>
        <v>0</v>
      </c>
      <c r="L15" s="86">
        <f t="shared" si="2"/>
        <v>662695</v>
      </c>
    </row>
    <row r="16" spans="1:12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91">
        <v>68943.82</v>
      </c>
      <c r="I16" s="8"/>
      <c r="J16" s="47">
        <f t="shared" si="0"/>
        <v>68943.82</v>
      </c>
      <c r="K16" s="86">
        <f t="shared" si="1"/>
        <v>0</v>
      </c>
      <c r="L16" s="86">
        <f t="shared" si="2"/>
        <v>68943.82</v>
      </c>
    </row>
    <row r="17" spans="1:12" ht="13.5">
      <c r="A17" s="60" t="s">
        <v>23</v>
      </c>
      <c r="B17" s="61"/>
      <c r="C17" s="61"/>
      <c r="D17" s="61"/>
      <c r="E17" s="61"/>
      <c r="F17" s="61"/>
      <c r="G17" s="62"/>
      <c r="H17" s="92">
        <f>H11</f>
        <v>490000</v>
      </c>
      <c r="I17" s="12">
        <v>0</v>
      </c>
      <c r="J17" s="48">
        <f t="shared" si="0"/>
        <v>490000</v>
      </c>
      <c r="K17" s="88">
        <f t="shared" si="1"/>
        <v>0</v>
      </c>
      <c r="L17" s="88">
        <f t="shared" si="2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90">
        <f>H19+H20+H22+H23</f>
        <v>1504500</v>
      </c>
      <c r="I18" s="12">
        <f>I21</f>
        <v>10000</v>
      </c>
      <c r="J18" s="48">
        <f>H18+I18</f>
        <v>1514500</v>
      </c>
      <c r="K18" s="88">
        <f t="shared" si="1"/>
        <v>0</v>
      </c>
      <c r="L18" s="88">
        <f t="shared" si="2"/>
        <v>1504500</v>
      </c>
    </row>
    <row r="19" spans="1:12" ht="13.5">
      <c r="A19" s="6"/>
      <c r="B19" s="6"/>
      <c r="C19" s="6" t="s">
        <v>82</v>
      </c>
      <c r="D19" s="6" t="s">
        <v>64</v>
      </c>
      <c r="E19" s="3"/>
      <c r="F19" s="7" t="s">
        <v>6</v>
      </c>
      <c r="G19" s="6" t="s">
        <v>16</v>
      </c>
      <c r="H19" s="91">
        <v>1086000</v>
      </c>
      <c r="I19" s="15">
        <v>0</v>
      </c>
      <c r="J19" s="47">
        <f t="shared" si="0"/>
        <v>1086000</v>
      </c>
      <c r="K19" s="86">
        <f t="shared" si="1"/>
        <v>0</v>
      </c>
      <c r="L19" s="86">
        <f t="shared" si="2"/>
        <v>1086000</v>
      </c>
    </row>
    <row r="20" spans="1:12" ht="13.5">
      <c r="A20" s="6"/>
      <c r="B20" s="6"/>
      <c r="C20" s="6" t="s">
        <v>83</v>
      </c>
      <c r="D20" s="6" t="s">
        <v>79</v>
      </c>
      <c r="E20" s="3"/>
      <c r="F20" s="7" t="s">
        <v>17</v>
      </c>
      <c r="G20" s="6" t="s">
        <v>18</v>
      </c>
      <c r="H20" s="91">
        <v>328000</v>
      </c>
      <c r="I20" s="15">
        <v>0</v>
      </c>
      <c r="J20" s="47">
        <f t="shared" si="0"/>
        <v>328000</v>
      </c>
      <c r="K20" s="86">
        <f t="shared" si="1"/>
        <v>0</v>
      </c>
      <c r="L20" s="86">
        <f t="shared" si="2"/>
        <v>328000</v>
      </c>
    </row>
    <row r="21" spans="1:12" ht="13.5" hidden="1">
      <c r="A21" s="6"/>
      <c r="B21" s="6"/>
      <c r="C21" s="6" t="s">
        <v>151</v>
      </c>
      <c r="D21" s="6"/>
      <c r="E21" s="3"/>
      <c r="F21" s="7" t="s">
        <v>150</v>
      </c>
      <c r="G21" s="6" t="s">
        <v>155</v>
      </c>
      <c r="H21" s="91">
        <v>0</v>
      </c>
      <c r="I21" s="15">
        <v>10000</v>
      </c>
      <c r="J21" s="47">
        <v>10000</v>
      </c>
      <c r="K21" s="86">
        <f t="shared" si="1"/>
        <v>0</v>
      </c>
      <c r="L21" s="86">
        <f t="shared" si="2"/>
        <v>0</v>
      </c>
    </row>
    <row r="22" spans="1:12" ht="13.5">
      <c r="A22" s="6"/>
      <c r="B22" s="6"/>
      <c r="C22" s="6" t="s">
        <v>96</v>
      </c>
      <c r="D22" s="6" t="s">
        <v>64</v>
      </c>
      <c r="E22" s="3" t="s">
        <v>123</v>
      </c>
      <c r="F22" s="7" t="s">
        <v>6</v>
      </c>
      <c r="G22" s="6" t="s">
        <v>16</v>
      </c>
      <c r="H22" s="91">
        <v>69500</v>
      </c>
      <c r="I22" s="15">
        <v>0</v>
      </c>
      <c r="J22" s="47">
        <f t="shared" si="0"/>
        <v>69500</v>
      </c>
      <c r="K22" s="86">
        <f t="shared" si="1"/>
        <v>0</v>
      </c>
      <c r="L22" s="86">
        <f t="shared" si="2"/>
        <v>69500</v>
      </c>
    </row>
    <row r="23" spans="1:12" ht="13.5">
      <c r="A23" s="6"/>
      <c r="B23" s="6"/>
      <c r="C23" s="6" t="s">
        <v>97</v>
      </c>
      <c r="D23" s="6" t="s">
        <v>79</v>
      </c>
      <c r="E23" s="3" t="s">
        <v>123</v>
      </c>
      <c r="F23" s="7" t="s">
        <v>17</v>
      </c>
      <c r="G23" s="6" t="s">
        <v>18</v>
      </c>
      <c r="H23" s="91">
        <v>21000</v>
      </c>
      <c r="I23" s="15">
        <v>0</v>
      </c>
      <c r="J23" s="47">
        <f t="shared" si="0"/>
        <v>21000</v>
      </c>
      <c r="K23" s="86">
        <f t="shared" si="1"/>
        <v>0</v>
      </c>
      <c r="L23" s="86">
        <f t="shared" si="2"/>
        <v>21000</v>
      </c>
    </row>
    <row r="24" spans="1:12" ht="13.5">
      <c r="A24" s="6"/>
      <c r="B24" s="6"/>
      <c r="C24" s="6"/>
      <c r="D24" s="6"/>
      <c r="E24" s="6"/>
      <c r="F24" s="4" t="s">
        <v>21</v>
      </c>
      <c r="G24" s="3" t="s">
        <v>20</v>
      </c>
      <c r="H24" s="90">
        <f>H25+H27+H29+H28</f>
        <v>87800</v>
      </c>
      <c r="I24" s="12">
        <f>I25</f>
        <v>-10000</v>
      </c>
      <c r="J24" s="48">
        <f>H24+I24</f>
        <v>77800</v>
      </c>
      <c r="K24" s="88">
        <f t="shared" si="1"/>
        <v>0</v>
      </c>
      <c r="L24" s="88">
        <f t="shared" si="2"/>
        <v>87800</v>
      </c>
    </row>
    <row r="25" spans="1:12" ht="13.5">
      <c r="A25" s="6"/>
      <c r="B25" s="6"/>
      <c r="C25" s="6" t="s">
        <v>84</v>
      </c>
      <c r="D25" s="6"/>
      <c r="E25" s="6"/>
      <c r="F25" s="7" t="s">
        <v>156</v>
      </c>
      <c r="G25" s="6" t="s">
        <v>22</v>
      </c>
      <c r="H25" s="91">
        <v>22000</v>
      </c>
      <c r="I25" s="15">
        <v>-10000</v>
      </c>
      <c r="J25" s="47">
        <f>H25+I25</f>
        <v>12000</v>
      </c>
      <c r="K25" s="86">
        <f t="shared" si="1"/>
        <v>0</v>
      </c>
      <c r="L25" s="86">
        <f t="shared" si="2"/>
        <v>22000</v>
      </c>
    </row>
    <row r="26" spans="1:12" ht="13.5" hidden="1">
      <c r="A26" s="6"/>
      <c r="B26" s="6"/>
      <c r="C26" s="6" t="s">
        <v>84</v>
      </c>
      <c r="D26" s="6" t="s">
        <v>65</v>
      </c>
      <c r="E26" s="6"/>
      <c r="F26" s="7" t="s">
        <v>24</v>
      </c>
      <c r="G26" s="6" t="s">
        <v>25</v>
      </c>
      <c r="H26" s="91">
        <v>43399.23</v>
      </c>
      <c r="I26" s="15">
        <v>0</v>
      </c>
      <c r="J26" s="47">
        <f t="shared" si="0"/>
        <v>43399.23</v>
      </c>
      <c r="K26" s="86">
        <f t="shared" si="1"/>
        <v>0</v>
      </c>
      <c r="L26" s="86">
        <f t="shared" si="2"/>
        <v>43399.23</v>
      </c>
    </row>
    <row r="27" spans="1:12" ht="13.5">
      <c r="A27" s="6"/>
      <c r="B27" s="6"/>
      <c r="C27" s="6" t="s">
        <v>98</v>
      </c>
      <c r="D27" s="6"/>
      <c r="E27" s="6"/>
      <c r="F27" s="7" t="s">
        <v>99</v>
      </c>
      <c r="G27" s="6" t="s">
        <v>33</v>
      </c>
      <c r="H27" s="91">
        <v>30000</v>
      </c>
      <c r="I27" s="15">
        <v>0</v>
      </c>
      <c r="J27" s="47">
        <f t="shared" si="0"/>
        <v>30000</v>
      </c>
      <c r="K27" s="86">
        <f t="shared" si="1"/>
        <v>0</v>
      </c>
      <c r="L27" s="86">
        <f t="shared" si="2"/>
        <v>30000</v>
      </c>
    </row>
    <row r="28" spans="1:12" ht="13.5">
      <c r="A28" s="6"/>
      <c r="B28" s="6"/>
      <c r="C28" s="6" t="s">
        <v>98</v>
      </c>
      <c r="D28" s="6"/>
      <c r="E28" s="6"/>
      <c r="F28" s="7" t="s">
        <v>100</v>
      </c>
      <c r="G28" s="6" t="s">
        <v>33</v>
      </c>
      <c r="H28" s="91">
        <v>9000</v>
      </c>
      <c r="I28" s="15">
        <v>0</v>
      </c>
      <c r="J28" s="47">
        <f t="shared" si="0"/>
        <v>9000</v>
      </c>
      <c r="K28" s="86">
        <f t="shared" si="1"/>
        <v>0</v>
      </c>
      <c r="L28" s="86">
        <f t="shared" si="2"/>
        <v>9000</v>
      </c>
    </row>
    <row r="29" spans="1:12" ht="13.5">
      <c r="A29" s="6"/>
      <c r="B29" s="6"/>
      <c r="C29" s="6" t="s">
        <v>158</v>
      </c>
      <c r="D29" s="6" t="s">
        <v>65</v>
      </c>
      <c r="E29" s="3" t="s">
        <v>159</v>
      </c>
      <c r="F29" s="7" t="s">
        <v>157</v>
      </c>
      <c r="G29" s="6" t="s">
        <v>33</v>
      </c>
      <c r="H29" s="91">
        <v>26800</v>
      </c>
      <c r="I29" s="15">
        <v>0</v>
      </c>
      <c r="J29" s="47">
        <f t="shared" si="0"/>
        <v>26800</v>
      </c>
      <c r="K29" s="86">
        <f t="shared" si="1"/>
        <v>0</v>
      </c>
      <c r="L29" s="86">
        <f t="shared" si="2"/>
        <v>26800</v>
      </c>
    </row>
    <row r="30" spans="1:12" ht="13.5" customHeight="1">
      <c r="A30" s="73" t="s">
        <v>23</v>
      </c>
      <c r="B30" s="74"/>
      <c r="C30" s="74"/>
      <c r="D30" s="74"/>
      <c r="E30" s="74"/>
      <c r="F30" s="74"/>
      <c r="G30" s="74"/>
      <c r="H30" s="93">
        <f>H24+H18</f>
        <v>1592300</v>
      </c>
      <c r="I30" s="12">
        <v>0</v>
      </c>
      <c r="J30" s="48">
        <f t="shared" si="0"/>
        <v>1592300</v>
      </c>
      <c r="K30" s="88">
        <f t="shared" si="1"/>
        <v>0</v>
      </c>
      <c r="L30" s="88">
        <f t="shared" si="2"/>
        <v>1592300</v>
      </c>
    </row>
    <row r="31" spans="1:12" ht="13.5" customHeight="1">
      <c r="A31" s="55" t="s">
        <v>11</v>
      </c>
      <c r="B31" s="55" t="s">
        <v>48</v>
      </c>
      <c r="C31" s="55"/>
      <c r="D31" s="55"/>
      <c r="E31" s="55"/>
      <c r="F31" s="56" t="s">
        <v>170</v>
      </c>
      <c r="G31" s="55" t="s">
        <v>37</v>
      </c>
      <c r="H31" s="97">
        <f>H32</f>
        <v>0</v>
      </c>
      <c r="I31" s="12"/>
      <c r="J31" s="48"/>
      <c r="K31" s="88">
        <f>K32</f>
        <v>87172.37</v>
      </c>
      <c r="L31" s="88">
        <f>L32</f>
        <v>87172.37</v>
      </c>
    </row>
    <row r="32" spans="1:12" ht="13.5" customHeight="1">
      <c r="A32" s="55"/>
      <c r="B32" s="55"/>
      <c r="C32" s="57" t="s">
        <v>171</v>
      </c>
      <c r="D32" s="55"/>
      <c r="E32" s="55"/>
      <c r="F32" s="58" t="s">
        <v>170</v>
      </c>
      <c r="G32" s="57" t="s">
        <v>172</v>
      </c>
      <c r="H32" s="94">
        <v>0</v>
      </c>
      <c r="I32" s="12"/>
      <c r="J32" s="48"/>
      <c r="K32" s="86">
        <f t="shared" si="1"/>
        <v>87172.37</v>
      </c>
      <c r="L32" s="86">
        <v>87172.37</v>
      </c>
    </row>
    <row r="33" spans="1:12" ht="13.5" customHeight="1">
      <c r="A33" s="55"/>
      <c r="B33" s="55"/>
      <c r="C33" s="55"/>
      <c r="D33" s="55"/>
      <c r="E33" s="55"/>
      <c r="F33" s="56" t="s">
        <v>173</v>
      </c>
      <c r="G33" s="55"/>
      <c r="H33" s="97">
        <f>H32</f>
        <v>0</v>
      </c>
      <c r="I33" s="12"/>
      <c r="J33" s="48"/>
      <c r="K33" s="88">
        <f>K31</f>
        <v>87172.37</v>
      </c>
      <c r="L33" s="88">
        <f>L32</f>
        <v>87172.37</v>
      </c>
    </row>
    <row r="34" spans="1:12" ht="13.5">
      <c r="A34" s="42" t="s">
        <v>11</v>
      </c>
      <c r="B34" s="25" t="s">
        <v>57</v>
      </c>
      <c r="C34" s="26"/>
      <c r="D34" s="26"/>
      <c r="E34" s="26"/>
      <c r="F34" s="43" t="s">
        <v>8</v>
      </c>
      <c r="G34" s="28" t="s">
        <v>37</v>
      </c>
      <c r="H34" s="90">
        <v>1000</v>
      </c>
      <c r="I34" s="15">
        <v>0</v>
      </c>
      <c r="J34" s="48">
        <f t="shared" si="0"/>
        <v>1000</v>
      </c>
      <c r="K34" s="88">
        <f t="shared" si="1"/>
        <v>0</v>
      </c>
      <c r="L34" s="88">
        <f t="shared" si="2"/>
        <v>1000</v>
      </c>
    </row>
    <row r="35" spans="1:12" ht="13.5">
      <c r="A35" s="6"/>
      <c r="B35" s="6"/>
      <c r="C35" s="6" t="s">
        <v>101</v>
      </c>
      <c r="D35" s="6" t="s">
        <v>66</v>
      </c>
      <c r="E35" s="6"/>
      <c r="F35" s="7" t="s">
        <v>44</v>
      </c>
      <c r="G35" s="6" t="s">
        <v>102</v>
      </c>
      <c r="H35" s="91">
        <v>1000</v>
      </c>
      <c r="I35" s="15">
        <v>0</v>
      </c>
      <c r="J35" s="47">
        <f t="shared" si="0"/>
        <v>1000</v>
      </c>
      <c r="K35" s="86">
        <f t="shared" si="1"/>
        <v>0</v>
      </c>
      <c r="L35" s="86">
        <f t="shared" si="2"/>
        <v>1000</v>
      </c>
    </row>
    <row r="36" spans="1:12" ht="13.5" hidden="1">
      <c r="A36" s="6"/>
      <c r="B36" s="6"/>
      <c r="C36" s="6"/>
      <c r="D36" s="6"/>
      <c r="E36" s="6"/>
      <c r="F36" s="7" t="s">
        <v>55</v>
      </c>
      <c r="G36" s="6" t="s">
        <v>56</v>
      </c>
      <c r="H36" s="91">
        <v>0</v>
      </c>
      <c r="I36" s="12">
        <v>0</v>
      </c>
      <c r="J36" s="47">
        <f t="shared" si="0"/>
        <v>0</v>
      </c>
      <c r="K36" s="86">
        <f t="shared" si="1"/>
        <v>0</v>
      </c>
      <c r="L36" s="86">
        <f t="shared" si="2"/>
        <v>0</v>
      </c>
    </row>
    <row r="37" spans="1:12" ht="13.5" hidden="1">
      <c r="A37" s="6"/>
      <c r="B37" s="6"/>
      <c r="C37" s="6"/>
      <c r="D37" s="6"/>
      <c r="E37" s="6"/>
      <c r="F37" s="4" t="s">
        <v>9</v>
      </c>
      <c r="G37" s="3" t="s">
        <v>39</v>
      </c>
      <c r="H37" s="90" t="e">
        <f>#REF!+#REF!</f>
        <v>#REF!</v>
      </c>
      <c r="I37" s="12">
        <v>0</v>
      </c>
      <c r="J37" s="47" t="e">
        <f t="shared" si="0"/>
        <v>#REF!</v>
      </c>
      <c r="K37" s="86" t="e">
        <f t="shared" si="1"/>
        <v>#REF!</v>
      </c>
      <c r="L37" s="86" t="e">
        <f t="shared" si="2"/>
        <v>#REF!</v>
      </c>
    </row>
    <row r="38" spans="1:12" ht="13.5">
      <c r="A38" s="60" t="s">
        <v>23</v>
      </c>
      <c r="B38" s="61"/>
      <c r="C38" s="61"/>
      <c r="D38" s="61"/>
      <c r="E38" s="61"/>
      <c r="F38" s="61"/>
      <c r="G38" s="62"/>
      <c r="H38" s="92">
        <f>H35</f>
        <v>1000</v>
      </c>
      <c r="I38" s="12">
        <v>0</v>
      </c>
      <c r="J38" s="47">
        <f t="shared" si="0"/>
        <v>1000</v>
      </c>
      <c r="K38" s="88">
        <f t="shared" si="1"/>
        <v>0</v>
      </c>
      <c r="L38" s="88">
        <f t="shared" si="2"/>
        <v>1000</v>
      </c>
    </row>
    <row r="39" spans="1:12" ht="13.5">
      <c r="A39" s="22" t="s">
        <v>11</v>
      </c>
      <c r="B39" s="16" t="s">
        <v>167</v>
      </c>
      <c r="C39" s="13"/>
      <c r="D39" s="16"/>
      <c r="E39" s="16"/>
      <c r="F39" s="45" t="s">
        <v>21</v>
      </c>
      <c r="G39" s="16" t="s">
        <v>20</v>
      </c>
      <c r="H39" s="92">
        <v>26000</v>
      </c>
      <c r="I39" s="12"/>
      <c r="J39" s="47"/>
      <c r="K39" s="88">
        <f t="shared" si="1"/>
        <v>0</v>
      </c>
      <c r="L39" s="88">
        <f t="shared" si="2"/>
        <v>26000</v>
      </c>
    </row>
    <row r="40" spans="1:12" ht="13.5">
      <c r="A40" s="22"/>
      <c r="B40" s="16"/>
      <c r="C40" s="13" t="s">
        <v>168</v>
      </c>
      <c r="D40" s="16"/>
      <c r="E40" s="16"/>
      <c r="F40" s="46" t="s">
        <v>160</v>
      </c>
      <c r="G40" s="13" t="s">
        <v>33</v>
      </c>
      <c r="H40" s="95">
        <v>26000</v>
      </c>
      <c r="I40" s="12"/>
      <c r="J40" s="47"/>
      <c r="K40" s="86">
        <f t="shared" si="1"/>
        <v>0</v>
      </c>
      <c r="L40" s="86">
        <f t="shared" si="2"/>
        <v>26000</v>
      </c>
    </row>
    <row r="41" spans="1:12" ht="13.5">
      <c r="A41" s="22"/>
      <c r="B41" s="23"/>
      <c r="C41" s="23"/>
      <c r="D41" s="23"/>
      <c r="E41" s="53"/>
      <c r="F41" s="99" t="s">
        <v>23</v>
      </c>
      <c r="G41" s="18"/>
      <c r="H41" s="92">
        <v>26000</v>
      </c>
      <c r="I41" s="12"/>
      <c r="J41" s="47"/>
      <c r="K41" s="88">
        <f t="shared" si="1"/>
        <v>0</v>
      </c>
      <c r="L41" s="88">
        <f t="shared" si="2"/>
        <v>26000</v>
      </c>
    </row>
    <row r="42" spans="1:12" ht="13.5">
      <c r="A42" s="16" t="s">
        <v>12</v>
      </c>
      <c r="B42" s="16" t="s">
        <v>45</v>
      </c>
      <c r="C42" s="13"/>
      <c r="D42" s="16"/>
      <c r="E42" s="78" t="s">
        <v>130</v>
      </c>
      <c r="F42" s="40" t="s">
        <v>14</v>
      </c>
      <c r="G42" s="16" t="s">
        <v>15</v>
      </c>
      <c r="H42" s="92">
        <f>H46+H47</f>
        <v>139100</v>
      </c>
      <c r="I42" s="12">
        <v>0</v>
      </c>
      <c r="J42" s="48">
        <f t="shared" si="0"/>
        <v>139100</v>
      </c>
      <c r="K42" s="88">
        <f t="shared" si="1"/>
        <v>0</v>
      </c>
      <c r="L42" s="88">
        <f t="shared" si="2"/>
        <v>139100</v>
      </c>
    </row>
    <row r="43" spans="1:12" ht="13.5" customHeight="1" hidden="1">
      <c r="A43" s="13"/>
      <c r="B43" s="13"/>
      <c r="C43" s="13" t="s">
        <v>85</v>
      </c>
      <c r="D43" s="13" t="s">
        <v>64</v>
      </c>
      <c r="E43" s="79"/>
      <c r="F43" s="14" t="s">
        <v>6</v>
      </c>
      <c r="G43" s="13" t="s">
        <v>16</v>
      </c>
      <c r="H43" s="95">
        <v>47938</v>
      </c>
      <c r="I43" s="12">
        <v>0</v>
      </c>
      <c r="J43" s="47">
        <f t="shared" si="0"/>
        <v>47938</v>
      </c>
      <c r="K43" s="86">
        <f t="shared" si="1"/>
        <v>0</v>
      </c>
      <c r="L43" s="86">
        <f t="shared" si="2"/>
        <v>47938</v>
      </c>
    </row>
    <row r="44" spans="1:12" ht="13.5" customHeight="1" hidden="1">
      <c r="A44" s="13"/>
      <c r="B44" s="13"/>
      <c r="C44" s="13" t="s">
        <v>86</v>
      </c>
      <c r="D44" s="13" t="s">
        <v>64</v>
      </c>
      <c r="E44" s="79"/>
      <c r="F44" s="14" t="s">
        <v>17</v>
      </c>
      <c r="G44" s="13" t="s">
        <v>18</v>
      </c>
      <c r="H44" s="95">
        <v>14477</v>
      </c>
      <c r="I44" s="12">
        <v>0</v>
      </c>
      <c r="J44" s="47">
        <f t="shared" si="0"/>
        <v>14477</v>
      </c>
      <c r="K44" s="86">
        <f t="shared" si="1"/>
        <v>0</v>
      </c>
      <c r="L44" s="86">
        <f t="shared" si="2"/>
        <v>14477</v>
      </c>
    </row>
    <row r="45" spans="1:12" ht="13.5" customHeight="1" hidden="1">
      <c r="A45" s="13"/>
      <c r="B45" s="13"/>
      <c r="C45" s="13"/>
      <c r="D45" s="13"/>
      <c r="E45" s="79"/>
      <c r="F45" s="14" t="s">
        <v>21</v>
      </c>
      <c r="G45" s="16" t="s">
        <v>20</v>
      </c>
      <c r="H45" s="92">
        <f>H46</f>
        <v>106840</v>
      </c>
      <c r="I45" s="12">
        <v>0</v>
      </c>
      <c r="J45" s="47">
        <f t="shared" si="0"/>
        <v>106840</v>
      </c>
      <c r="K45" s="86">
        <f t="shared" si="1"/>
        <v>0</v>
      </c>
      <c r="L45" s="86">
        <f t="shared" si="2"/>
        <v>106840</v>
      </c>
    </row>
    <row r="46" spans="1:12" ht="13.5">
      <c r="A46" s="13"/>
      <c r="B46" s="13"/>
      <c r="C46" s="13" t="s">
        <v>85</v>
      </c>
      <c r="D46" s="13"/>
      <c r="E46" s="79"/>
      <c r="F46" s="14" t="s">
        <v>6</v>
      </c>
      <c r="G46" s="13" t="s">
        <v>16</v>
      </c>
      <c r="H46" s="95">
        <v>106840</v>
      </c>
      <c r="I46" s="15">
        <v>0</v>
      </c>
      <c r="J46" s="47">
        <f t="shared" si="0"/>
        <v>106840</v>
      </c>
      <c r="K46" s="86">
        <f t="shared" si="1"/>
        <v>0</v>
      </c>
      <c r="L46" s="86">
        <f t="shared" si="2"/>
        <v>106840</v>
      </c>
    </row>
    <row r="47" spans="1:12" ht="13.5">
      <c r="A47" s="13"/>
      <c r="B47" s="13"/>
      <c r="C47" s="13" t="s">
        <v>86</v>
      </c>
      <c r="D47" s="13"/>
      <c r="E47" s="79"/>
      <c r="F47" s="14" t="s">
        <v>17</v>
      </c>
      <c r="G47" s="13" t="s">
        <v>18</v>
      </c>
      <c r="H47" s="95">
        <v>32260</v>
      </c>
      <c r="I47" s="15">
        <v>0</v>
      </c>
      <c r="J47" s="47">
        <f t="shared" si="0"/>
        <v>32260</v>
      </c>
      <c r="K47" s="86">
        <f t="shared" si="1"/>
        <v>0</v>
      </c>
      <c r="L47" s="86">
        <f t="shared" si="2"/>
        <v>32260</v>
      </c>
    </row>
    <row r="48" spans="1:12" ht="13.5" customHeight="1" hidden="1">
      <c r="A48" s="13"/>
      <c r="B48" s="13"/>
      <c r="C48" s="13"/>
      <c r="D48" s="13"/>
      <c r="E48" s="41"/>
      <c r="F48" s="14" t="s">
        <v>43</v>
      </c>
      <c r="G48" s="13" t="s">
        <v>42</v>
      </c>
      <c r="H48" s="95">
        <v>0</v>
      </c>
      <c r="I48" s="12">
        <v>0</v>
      </c>
      <c r="J48" s="47">
        <f t="shared" si="0"/>
        <v>0</v>
      </c>
      <c r="K48" s="86">
        <f t="shared" si="1"/>
        <v>0</v>
      </c>
      <c r="L48" s="86">
        <f t="shared" si="2"/>
        <v>0</v>
      </c>
    </row>
    <row r="49" spans="1:12" ht="13.5" hidden="1">
      <c r="A49" s="60" t="s">
        <v>23</v>
      </c>
      <c r="B49" s="61"/>
      <c r="C49" s="61"/>
      <c r="D49" s="61"/>
      <c r="E49" s="61"/>
      <c r="F49" s="61"/>
      <c r="G49" s="62"/>
      <c r="H49" s="92" t="e">
        <f>H42+#REF!</f>
        <v>#REF!</v>
      </c>
      <c r="I49" s="12">
        <v>0</v>
      </c>
      <c r="J49" s="47" t="e">
        <f t="shared" si="0"/>
        <v>#REF!</v>
      </c>
      <c r="K49" s="86" t="e">
        <f t="shared" si="1"/>
        <v>#REF!</v>
      </c>
      <c r="L49" s="86" t="e">
        <f t="shared" si="2"/>
        <v>#REF!</v>
      </c>
    </row>
    <row r="50" spans="1:12" ht="15.75" customHeight="1" hidden="1">
      <c r="A50" s="22" t="s">
        <v>19</v>
      </c>
      <c r="B50" s="23" t="s">
        <v>71</v>
      </c>
      <c r="C50" s="23" t="s">
        <v>72</v>
      </c>
      <c r="D50" s="23"/>
      <c r="E50" s="23"/>
      <c r="F50" s="4" t="s">
        <v>21</v>
      </c>
      <c r="G50" s="18" t="s">
        <v>20</v>
      </c>
      <c r="H50" s="92">
        <f>H51+H54</f>
        <v>1692664</v>
      </c>
      <c r="I50" s="12">
        <v>0</v>
      </c>
      <c r="J50" s="47">
        <f t="shared" si="0"/>
        <v>1692664</v>
      </c>
      <c r="K50" s="86">
        <f t="shared" si="1"/>
        <v>0</v>
      </c>
      <c r="L50" s="86">
        <f t="shared" si="2"/>
        <v>1692664</v>
      </c>
    </row>
    <row r="51" spans="1:12" ht="15.75" customHeight="1" hidden="1">
      <c r="A51" s="22"/>
      <c r="B51" s="23"/>
      <c r="C51" s="23"/>
      <c r="D51" s="23"/>
      <c r="E51" s="23"/>
      <c r="F51" s="4" t="s">
        <v>32</v>
      </c>
      <c r="G51" s="18" t="s">
        <v>30</v>
      </c>
      <c r="H51" s="92">
        <f>H52+H53</f>
        <v>1395664</v>
      </c>
      <c r="I51" s="12">
        <v>0</v>
      </c>
      <c r="J51" s="47">
        <f t="shared" si="0"/>
        <v>1395664</v>
      </c>
      <c r="K51" s="86">
        <f t="shared" si="1"/>
        <v>0</v>
      </c>
      <c r="L51" s="86">
        <f t="shared" si="2"/>
        <v>1395664</v>
      </c>
    </row>
    <row r="52" spans="1:12" ht="15.75" customHeight="1" hidden="1">
      <c r="A52" s="22"/>
      <c r="B52" s="23"/>
      <c r="C52" s="23"/>
      <c r="D52" s="24" t="s">
        <v>65</v>
      </c>
      <c r="E52" s="23"/>
      <c r="F52" s="30" t="s">
        <v>73</v>
      </c>
      <c r="G52" s="19" t="s">
        <v>31</v>
      </c>
      <c r="H52" s="95"/>
      <c r="I52" s="12">
        <v>0</v>
      </c>
      <c r="J52" s="47">
        <f t="shared" si="0"/>
        <v>0</v>
      </c>
      <c r="K52" s="86">
        <f t="shared" si="1"/>
        <v>0</v>
      </c>
      <c r="L52" s="86">
        <f t="shared" si="2"/>
        <v>0</v>
      </c>
    </row>
    <row r="53" spans="1:12" ht="15.75" customHeight="1" hidden="1">
      <c r="A53" s="22"/>
      <c r="B53" s="23"/>
      <c r="C53" s="23" t="s">
        <v>75</v>
      </c>
      <c r="D53" s="24" t="s">
        <v>69</v>
      </c>
      <c r="E53" s="23"/>
      <c r="F53" s="30" t="s">
        <v>76</v>
      </c>
      <c r="G53" s="19" t="s">
        <v>74</v>
      </c>
      <c r="H53" s="95">
        <v>1395664</v>
      </c>
      <c r="I53" s="12">
        <v>0</v>
      </c>
      <c r="J53" s="47">
        <f t="shared" si="0"/>
        <v>1395664</v>
      </c>
      <c r="K53" s="86">
        <f t="shared" si="1"/>
        <v>0</v>
      </c>
      <c r="L53" s="86">
        <f t="shared" si="2"/>
        <v>1395664</v>
      </c>
    </row>
    <row r="54" spans="1:12" ht="15.75" customHeight="1" hidden="1">
      <c r="A54" s="22"/>
      <c r="B54" s="23"/>
      <c r="C54" s="23"/>
      <c r="D54" s="24"/>
      <c r="E54" s="23"/>
      <c r="F54" s="31" t="s">
        <v>32</v>
      </c>
      <c r="G54" s="18" t="s">
        <v>33</v>
      </c>
      <c r="H54" s="92">
        <f>H55</f>
        <v>297000</v>
      </c>
      <c r="I54" s="12">
        <v>0</v>
      </c>
      <c r="J54" s="47">
        <f t="shared" si="0"/>
        <v>297000</v>
      </c>
      <c r="K54" s="86">
        <f t="shared" si="1"/>
        <v>0</v>
      </c>
      <c r="L54" s="86">
        <f t="shared" si="2"/>
        <v>297000</v>
      </c>
    </row>
    <row r="55" spans="1:12" ht="13.5" hidden="1">
      <c r="A55" s="22"/>
      <c r="B55" s="23"/>
      <c r="C55" s="23"/>
      <c r="D55" s="24" t="s">
        <v>65</v>
      </c>
      <c r="E55" s="23"/>
      <c r="F55" s="30"/>
      <c r="G55" s="19" t="s">
        <v>35</v>
      </c>
      <c r="H55" s="95">
        <f>198000+99000</f>
        <v>297000</v>
      </c>
      <c r="I55" s="12">
        <v>0</v>
      </c>
      <c r="J55" s="47">
        <f t="shared" si="0"/>
        <v>297000</v>
      </c>
      <c r="K55" s="86">
        <f t="shared" si="1"/>
        <v>0</v>
      </c>
      <c r="L55" s="86">
        <f t="shared" si="2"/>
        <v>297000</v>
      </c>
    </row>
    <row r="56" spans="1:12" ht="13.5" hidden="1">
      <c r="A56" s="22"/>
      <c r="B56" s="23"/>
      <c r="C56" s="23"/>
      <c r="D56" s="24"/>
      <c r="E56" s="23"/>
      <c r="F56" s="30"/>
      <c r="G56" s="19"/>
      <c r="H56" s="95"/>
      <c r="I56" s="12">
        <v>0</v>
      </c>
      <c r="J56" s="47">
        <f t="shared" si="0"/>
        <v>0</v>
      </c>
      <c r="K56" s="86">
        <f t="shared" si="1"/>
        <v>0</v>
      </c>
      <c r="L56" s="86">
        <f t="shared" si="2"/>
        <v>0</v>
      </c>
    </row>
    <row r="57" spans="1:12" ht="13.5" hidden="1">
      <c r="A57" s="22"/>
      <c r="B57" s="23"/>
      <c r="C57" s="23"/>
      <c r="D57" s="24"/>
      <c r="E57" s="23"/>
      <c r="F57" s="23" t="s">
        <v>67</v>
      </c>
      <c r="G57" s="18"/>
      <c r="H57" s="92">
        <f>H50</f>
        <v>1692664</v>
      </c>
      <c r="I57" s="12">
        <v>0</v>
      </c>
      <c r="J57" s="47">
        <f t="shared" si="0"/>
        <v>1692664</v>
      </c>
      <c r="K57" s="86">
        <f t="shared" si="1"/>
        <v>0</v>
      </c>
      <c r="L57" s="86">
        <f t="shared" si="2"/>
        <v>1692664</v>
      </c>
    </row>
    <row r="58" spans="1:12" ht="13.5" hidden="1">
      <c r="A58" s="16" t="s">
        <v>46</v>
      </c>
      <c r="B58" s="16" t="s">
        <v>12</v>
      </c>
      <c r="C58" s="16"/>
      <c r="D58" s="16"/>
      <c r="E58" s="16"/>
      <c r="F58" s="14" t="s">
        <v>14</v>
      </c>
      <c r="G58" s="18" t="s">
        <v>15</v>
      </c>
      <c r="H58" s="92">
        <f>H59+H60</f>
        <v>230226.15</v>
      </c>
      <c r="I58" s="12">
        <v>0</v>
      </c>
      <c r="J58" s="47">
        <f t="shared" si="0"/>
        <v>230226.15</v>
      </c>
      <c r="K58" s="86">
        <f t="shared" si="1"/>
        <v>0</v>
      </c>
      <c r="L58" s="86">
        <f t="shared" si="2"/>
        <v>230226.15</v>
      </c>
    </row>
    <row r="59" spans="1:12" ht="13.5" hidden="1">
      <c r="A59" s="16"/>
      <c r="B59" s="16"/>
      <c r="C59" s="16"/>
      <c r="D59" s="13" t="s">
        <v>64</v>
      </c>
      <c r="E59" s="16"/>
      <c r="F59" s="14" t="s">
        <v>6</v>
      </c>
      <c r="G59" s="19" t="s">
        <v>16</v>
      </c>
      <c r="H59" s="95">
        <v>176825</v>
      </c>
      <c r="I59" s="12">
        <v>0</v>
      </c>
      <c r="J59" s="47">
        <f t="shared" si="0"/>
        <v>176825</v>
      </c>
      <c r="K59" s="86">
        <f t="shared" si="1"/>
        <v>0</v>
      </c>
      <c r="L59" s="86">
        <f t="shared" si="2"/>
        <v>176825</v>
      </c>
    </row>
    <row r="60" spans="1:12" ht="13.5" hidden="1">
      <c r="A60" s="16"/>
      <c r="B60" s="16"/>
      <c r="C60" s="16"/>
      <c r="D60" s="13" t="s">
        <v>64</v>
      </c>
      <c r="E60" s="16"/>
      <c r="F60" s="14" t="s">
        <v>17</v>
      </c>
      <c r="G60" s="19" t="s">
        <v>18</v>
      </c>
      <c r="H60" s="95">
        <v>53401.15</v>
      </c>
      <c r="I60" s="12">
        <v>0</v>
      </c>
      <c r="J60" s="47">
        <f t="shared" si="0"/>
        <v>53401.15</v>
      </c>
      <c r="K60" s="86">
        <f t="shared" si="1"/>
        <v>0</v>
      </c>
      <c r="L60" s="86">
        <f t="shared" si="2"/>
        <v>53401.15</v>
      </c>
    </row>
    <row r="61" spans="1:12" ht="13.5" hidden="1">
      <c r="A61" s="3"/>
      <c r="B61" s="3"/>
      <c r="C61" s="3"/>
      <c r="D61" s="3"/>
      <c r="E61" s="3"/>
      <c r="F61" s="4" t="s">
        <v>21</v>
      </c>
      <c r="G61" s="3" t="s">
        <v>20</v>
      </c>
      <c r="H61" s="90">
        <f>H62+H64+H66</f>
        <v>129500</v>
      </c>
      <c r="I61" s="12">
        <v>0</v>
      </c>
      <c r="J61" s="47">
        <f t="shared" si="0"/>
        <v>129500</v>
      </c>
      <c r="K61" s="86">
        <f t="shared" si="1"/>
        <v>0</v>
      </c>
      <c r="L61" s="86">
        <f t="shared" si="2"/>
        <v>129500</v>
      </c>
    </row>
    <row r="62" spans="1:12" ht="13.5" hidden="1">
      <c r="A62" s="3"/>
      <c r="B62" s="3"/>
      <c r="C62" s="3"/>
      <c r="D62" s="3"/>
      <c r="E62" s="3"/>
      <c r="F62" s="4" t="s">
        <v>7</v>
      </c>
      <c r="G62" s="3" t="s">
        <v>26</v>
      </c>
      <c r="H62" s="90">
        <f>H63</f>
        <v>79000</v>
      </c>
      <c r="I62" s="12">
        <v>0</v>
      </c>
      <c r="J62" s="47">
        <f t="shared" si="0"/>
        <v>79000</v>
      </c>
      <c r="K62" s="86">
        <f t="shared" si="1"/>
        <v>0</v>
      </c>
      <c r="L62" s="86">
        <f t="shared" si="2"/>
        <v>79000</v>
      </c>
    </row>
    <row r="63" spans="1:12" ht="13.5" hidden="1">
      <c r="A63" s="3"/>
      <c r="B63" s="3"/>
      <c r="C63" s="3"/>
      <c r="D63" s="6" t="s">
        <v>65</v>
      </c>
      <c r="E63" s="3"/>
      <c r="F63" s="7" t="s">
        <v>27</v>
      </c>
      <c r="G63" s="6" t="s">
        <v>28</v>
      </c>
      <c r="H63" s="91">
        <v>79000</v>
      </c>
      <c r="I63" s="12">
        <v>0</v>
      </c>
      <c r="J63" s="47">
        <f t="shared" si="0"/>
        <v>79000</v>
      </c>
      <c r="K63" s="86">
        <f t="shared" si="1"/>
        <v>0</v>
      </c>
      <c r="L63" s="86">
        <f t="shared" si="2"/>
        <v>79000</v>
      </c>
    </row>
    <row r="64" spans="1:12" ht="13.5" hidden="1">
      <c r="A64" s="3"/>
      <c r="B64" s="3"/>
      <c r="C64" s="3"/>
      <c r="D64" s="6"/>
      <c r="E64" s="6"/>
      <c r="F64" s="4" t="s">
        <v>29</v>
      </c>
      <c r="G64" s="3" t="s">
        <v>30</v>
      </c>
      <c r="H64" s="90">
        <f>H65</f>
        <v>0</v>
      </c>
      <c r="I64" s="12">
        <v>0</v>
      </c>
      <c r="J64" s="47">
        <f t="shared" si="0"/>
        <v>0</v>
      </c>
      <c r="K64" s="86">
        <f t="shared" si="1"/>
        <v>0</v>
      </c>
      <c r="L64" s="86">
        <f t="shared" si="2"/>
        <v>0</v>
      </c>
    </row>
    <row r="65" spans="1:12" ht="13.5" hidden="1">
      <c r="A65" s="3"/>
      <c r="B65" s="3"/>
      <c r="C65" s="3"/>
      <c r="D65" s="6" t="s">
        <v>65</v>
      </c>
      <c r="E65" s="6"/>
      <c r="F65" s="7" t="s">
        <v>68</v>
      </c>
      <c r="G65" s="6" t="s">
        <v>31</v>
      </c>
      <c r="H65" s="91">
        <v>0</v>
      </c>
      <c r="I65" s="12">
        <v>0</v>
      </c>
      <c r="J65" s="47">
        <f t="shared" si="0"/>
        <v>0</v>
      </c>
      <c r="K65" s="86">
        <f t="shared" si="1"/>
        <v>0</v>
      </c>
      <c r="L65" s="86">
        <f t="shared" si="2"/>
        <v>0</v>
      </c>
    </row>
    <row r="66" spans="1:12" ht="120" customHeight="1" hidden="1">
      <c r="A66" s="3"/>
      <c r="B66" s="3"/>
      <c r="C66" s="3"/>
      <c r="D66" s="6"/>
      <c r="E66" s="3"/>
      <c r="F66" s="4" t="s">
        <v>32</v>
      </c>
      <c r="G66" s="3" t="s">
        <v>33</v>
      </c>
      <c r="H66" s="90">
        <f>H67+H71+H72</f>
        <v>50500</v>
      </c>
      <c r="I66" s="12">
        <v>0</v>
      </c>
      <c r="J66" s="47">
        <f t="shared" si="0"/>
        <v>50500</v>
      </c>
      <c r="K66" s="86">
        <f t="shared" si="1"/>
        <v>0</v>
      </c>
      <c r="L66" s="86">
        <f t="shared" si="2"/>
        <v>50500</v>
      </c>
    </row>
    <row r="67" spans="1:12" ht="14.25" customHeight="1" hidden="1">
      <c r="A67" s="3"/>
      <c r="B67" s="3"/>
      <c r="C67" s="3"/>
      <c r="D67" s="6" t="s">
        <v>65</v>
      </c>
      <c r="E67" s="6"/>
      <c r="F67" s="7" t="s">
        <v>59</v>
      </c>
      <c r="G67" s="6" t="s">
        <v>35</v>
      </c>
      <c r="H67" s="91">
        <v>10500</v>
      </c>
      <c r="I67" s="12">
        <v>0</v>
      </c>
      <c r="J67" s="47">
        <f t="shared" si="0"/>
        <v>10500</v>
      </c>
      <c r="K67" s="86">
        <f t="shared" si="1"/>
        <v>0</v>
      </c>
      <c r="L67" s="86">
        <f t="shared" si="2"/>
        <v>10500</v>
      </c>
    </row>
    <row r="68" spans="1:12" ht="13.5" hidden="1">
      <c r="A68" s="6"/>
      <c r="B68" s="6"/>
      <c r="C68" s="6"/>
      <c r="D68" s="6"/>
      <c r="E68" s="6"/>
      <c r="F68" s="4" t="s">
        <v>32</v>
      </c>
      <c r="G68" s="3" t="s">
        <v>33</v>
      </c>
      <c r="H68" s="90">
        <f>H69+H70</f>
        <v>0</v>
      </c>
      <c r="I68" s="12">
        <v>0</v>
      </c>
      <c r="J68" s="47">
        <f t="shared" si="0"/>
        <v>0</v>
      </c>
      <c r="K68" s="86">
        <f t="shared" si="1"/>
        <v>0</v>
      </c>
      <c r="L68" s="86">
        <f t="shared" si="2"/>
        <v>0</v>
      </c>
    </row>
    <row r="69" spans="1:12" ht="27" hidden="1">
      <c r="A69" s="6"/>
      <c r="B69" s="6"/>
      <c r="C69" s="6"/>
      <c r="D69" s="6"/>
      <c r="E69" s="6"/>
      <c r="F69" s="7" t="s">
        <v>34</v>
      </c>
      <c r="G69" s="6" t="s">
        <v>35</v>
      </c>
      <c r="H69" s="91">
        <v>0</v>
      </c>
      <c r="I69" s="12">
        <v>0</v>
      </c>
      <c r="J69" s="47">
        <f t="shared" si="0"/>
        <v>0</v>
      </c>
      <c r="K69" s="86">
        <f t="shared" si="1"/>
        <v>0</v>
      </c>
      <c r="L69" s="86">
        <f t="shared" si="2"/>
        <v>0</v>
      </c>
    </row>
    <row r="70" spans="1:12" ht="13.5" hidden="1">
      <c r="A70" s="6"/>
      <c r="B70" s="6"/>
      <c r="C70" s="6"/>
      <c r="D70" s="6"/>
      <c r="E70" s="6"/>
      <c r="F70" s="7" t="s">
        <v>47</v>
      </c>
      <c r="G70" s="6" t="s">
        <v>36</v>
      </c>
      <c r="H70" s="91">
        <v>0</v>
      </c>
      <c r="I70" s="12">
        <v>0</v>
      </c>
      <c r="J70" s="47">
        <f t="shared" si="0"/>
        <v>0</v>
      </c>
      <c r="K70" s="86">
        <f t="shared" si="1"/>
        <v>0</v>
      </c>
      <c r="L70" s="86">
        <f t="shared" si="2"/>
        <v>0</v>
      </c>
    </row>
    <row r="71" spans="1:12" ht="13.5" hidden="1">
      <c r="A71" s="6"/>
      <c r="B71" s="6"/>
      <c r="C71" s="6"/>
      <c r="D71" s="6" t="s">
        <v>65</v>
      </c>
      <c r="E71" s="6"/>
      <c r="F71" s="7" t="s">
        <v>78</v>
      </c>
      <c r="G71" s="6" t="s">
        <v>36</v>
      </c>
      <c r="H71" s="91">
        <v>40000</v>
      </c>
      <c r="I71" s="12">
        <v>0</v>
      </c>
      <c r="J71" s="47">
        <f t="shared" si="0"/>
        <v>40000</v>
      </c>
      <c r="K71" s="86">
        <f t="shared" si="1"/>
        <v>0</v>
      </c>
      <c r="L71" s="86">
        <f t="shared" si="2"/>
        <v>40000</v>
      </c>
    </row>
    <row r="72" spans="1:12" ht="13.5" hidden="1">
      <c r="A72" s="6"/>
      <c r="B72" s="6"/>
      <c r="C72" s="6"/>
      <c r="D72" s="6" t="s">
        <v>65</v>
      </c>
      <c r="E72" s="6"/>
      <c r="F72" s="7"/>
      <c r="G72" s="6"/>
      <c r="H72" s="91">
        <v>0</v>
      </c>
      <c r="I72" s="12">
        <v>0</v>
      </c>
      <c r="J72" s="47">
        <f t="shared" si="0"/>
        <v>0</v>
      </c>
      <c r="K72" s="86">
        <f t="shared" si="1"/>
        <v>0</v>
      </c>
      <c r="L72" s="86">
        <f t="shared" si="2"/>
        <v>0</v>
      </c>
    </row>
    <row r="73" spans="1:12" ht="13.5" hidden="1">
      <c r="A73" s="6"/>
      <c r="B73" s="6"/>
      <c r="C73" s="6"/>
      <c r="D73" s="6"/>
      <c r="E73" s="6"/>
      <c r="F73" s="4" t="s">
        <v>9</v>
      </c>
      <c r="G73" s="3" t="s">
        <v>39</v>
      </c>
      <c r="H73" s="90" t="e">
        <f>H74</f>
        <v>#REF!</v>
      </c>
      <c r="I73" s="12">
        <v>0</v>
      </c>
      <c r="J73" s="47" t="e">
        <f t="shared" si="0"/>
        <v>#REF!</v>
      </c>
      <c r="K73" s="86" t="e">
        <f t="shared" si="1"/>
        <v>#REF!</v>
      </c>
      <c r="L73" s="86" t="e">
        <f t="shared" si="2"/>
        <v>#REF!</v>
      </c>
    </row>
    <row r="74" spans="1:12" ht="13.5" hidden="1">
      <c r="A74" s="6"/>
      <c r="B74" s="6"/>
      <c r="C74" s="6"/>
      <c r="D74" s="6"/>
      <c r="E74" s="6"/>
      <c r="F74" s="4" t="s">
        <v>10</v>
      </c>
      <c r="G74" s="3" t="s">
        <v>5</v>
      </c>
      <c r="H74" s="90" t="e">
        <f>H75+#REF!</f>
        <v>#REF!</v>
      </c>
      <c r="I74" s="12">
        <v>0</v>
      </c>
      <c r="J74" s="47" t="e">
        <f t="shared" si="0"/>
        <v>#REF!</v>
      </c>
      <c r="K74" s="86" t="e">
        <f t="shared" si="1"/>
        <v>#REF!</v>
      </c>
      <c r="L74" s="86" t="e">
        <f t="shared" si="2"/>
        <v>#REF!</v>
      </c>
    </row>
    <row r="75" spans="1:12" ht="13.5" hidden="1">
      <c r="A75" s="6"/>
      <c r="B75" s="6"/>
      <c r="C75" s="6"/>
      <c r="D75" s="6" t="s">
        <v>65</v>
      </c>
      <c r="E75" s="6"/>
      <c r="F75" s="7" t="s">
        <v>40</v>
      </c>
      <c r="G75" s="6" t="s">
        <v>41</v>
      </c>
      <c r="H75" s="91"/>
      <c r="I75" s="12">
        <v>0</v>
      </c>
      <c r="J75" s="47">
        <f t="shared" si="0"/>
        <v>0</v>
      </c>
      <c r="K75" s="86">
        <f t="shared" si="1"/>
        <v>0</v>
      </c>
      <c r="L75" s="86">
        <f t="shared" si="2"/>
        <v>0</v>
      </c>
    </row>
    <row r="76" spans="1:12" ht="13.5">
      <c r="A76" s="60" t="s">
        <v>23</v>
      </c>
      <c r="B76" s="61"/>
      <c r="C76" s="61"/>
      <c r="D76" s="61"/>
      <c r="E76" s="61"/>
      <c r="F76" s="61"/>
      <c r="G76" s="62"/>
      <c r="H76" s="92">
        <f>H46+H47</f>
        <v>139100</v>
      </c>
      <c r="I76" s="12">
        <v>0</v>
      </c>
      <c r="J76" s="48">
        <f t="shared" si="0"/>
        <v>139100</v>
      </c>
      <c r="K76" s="88">
        <f aca="true" t="shared" si="3" ref="K76:K139">L76-H76</f>
        <v>0</v>
      </c>
      <c r="L76" s="88">
        <f aca="true" t="shared" si="4" ref="L76:L139">H76</f>
        <v>139100</v>
      </c>
    </row>
    <row r="77" spans="1:12" ht="13.5" hidden="1">
      <c r="A77" s="16" t="s">
        <v>19</v>
      </c>
      <c r="B77" s="16" t="s">
        <v>71</v>
      </c>
      <c r="C77" s="16"/>
      <c r="D77" s="16"/>
      <c r="E77" s="16"/>
      <c r="F77" s="45" t="s">
        <v>21</v>
      </c>
      <c r="G77" s="16" t="s">
        <v>131</v>
      </c>
      <c r="H77" s="92">
        <f>H78</f>
        <v>0</v>
      </c>
      <c r="I77" s="12">
        <v>0</v>
      </c>
      <c r="J77" s="48">
        <f t="shared" si="0"/>
        <v>0</v>
      </c>
      <c r="K77" s="86">
        <f t="shared" si="3"/>
        <v>0</v>
      </c>
      <c r="L77" s="86">
        <f t="shared" si="4"/>
        <v>0</v>
      </c>
    </row>
    <row r="78" spans="1:12" ht="13.5" hidden="1">
      <c r="A78" s="16"/>
      <c r="B78" s="16"/>
      <c r="C78" s="13" t="s">
        <v>144</v>
      </c>
      <c r="D78" s="16"/>
      <c r="E78" s="16"/>
      <c r="F78" s="46" t="s">
        <v>73</v>
      </c>
      <c r="G78" s="13" t="s">
        <v>65</v>
      </c>
      <c r="H78" s="95">
        <v>0</v>
      </c>
      <c r="I78" s="15">
        <v>0</v>
      </c>
      <c r="J78" s="47">
        <f t="shared" si="0"/>
        <v>0</v>
      </c>
      <c r="K78" s="86">
        <f t="shared" si="3"/>
        <v>0</v>
      </c>
      <c r="L78" s="86">
        <f t="shared" si="4"/>
        <v>0</v>
      </c>
    </row>
    <row r="79" spans="1:12" ht="13.5" hidden="1">
      <c r="A79" s="60" t="s">
        <v>23</v>
      </c>
      <c r="B79" s="61"/>
      <c r="C79" s="61"/>
      <c r="D79" s="61"/>
      <c r="E79" s="61"/>
      <c r="F79" s="61"/>
      <c r="G79" s="62"/>
      <c r="H79" s="92">
        <f>H77</f>
        <v>0</v>
      </c>
      <c r="I79" s="12">
        <v>0</v>
      </c>
      <c r="J79" s="47">
        <f t="shared" si="0"/>
        <v>0</v>
      </c>
      <c r="K79" s="86">
        <f t="shared" si="3"/>
        <v>0</v>
      </c>
      <c r="L79" s="86">
        <f t="shared" si="4"/>
        <v>0</v>
      </c>
    </row>
    <row r="80" spans="1:12" ht="13.5">
      <c r="A80" s="16" t="s">
        <v>45</v>
      </c>
      <c r="B80" s="16" t="s">
        <v>161</v>
      </c>
      <c r="C80" s="16"/>
      <c r="D80" s="16"/>
      <c r="E80" s="16"/>
      <c r="F80" s="45" t="s">
        <v>21</v>
      </c>
      <c r="G80" s="16" t="s">
        <v>152</v>
      </c>
      <c r="H80" s="92">
        <f>H81+H82</f>
        <v>56000</v>
      </c>
      <c r="I80" s="12"/>
      <c r="J80" s="47"/>
      <c r="K80" s="88">
        <f t="shared" si="3"/>
        <v>0</v>
      </c>
      <c r="L80" s="88">
        <f t="shared" si="4"/>
        <v>56000</v>
      </c>
    </row>
    <row r="81" spans="1:12" ht="13.5" customHeight="1">
      <c r="A81" s="16"/>
      <c r="B81" s="16"/>
      <c r="C81" s="13" t="s">
        <v>162</v>
      </c>
      <c r="D81" s="16"/>
      <c r="E81" s="16"/>
      <c r="F81" s="46" t="s">
        <v>163</v>
      </c>
      <c r="G81" s="16" t="s">
        <v>33</v>
      </c>
      <c r="H81" s="95">
        <v>36000</v>
      </c>
      <c r="I81" s="12"/>
      <c r="J81" s="47"/>
      <c r="K81" s="86">
        <f t="shared" si="3"/>
        <v>0</v>
      </c>
      <c r="L81" s="86">
        <f t="shared" si="4"/>
        <v>36000</v>
      </c>
    </row>
    <row r="82" spans="1:12" ht="13.5">
      <c r="A82" s="16"/>
      <c r="B82" s="16"/>
      <c r="C82" s="13" t="s">
        <v>162</v>
      </c>
      <c r="D82" s="16"/>
      <c r="E82" s="16"/>
      <c r="F82" s="46" t="s">
        <v>164</v>
      </c>
      <c r="G82" s="16" t="s">
        <v>33</v>
      </c>
      <c r="H82" s="95">
        <v>20000</v>
      </c>
      <c r="I82" s="12"/>
      <c r="J82" s="47"/>
      <c r="K82" s="86">
        <f t="shared" si="3"/>
        <v>0</v>
      </c>
      <c r="L82" s="86">
        <f t="shared" si="4"/>
        <v>20000</v>
      </c>
    </row>
    <row r="83" spans="1:12" ht="13.5">
      <c r="A83" s="60" t="s">
        <v>23</v>
      </c>
      <c r="B83" s="61"/>
      <c r="C83" s="61"/>
      <c r="D83" s="61"/>
      <c r="E83" s="61"/>
      <c r="F83" s="61"/>
      <c r="G83" s="62"/>
      <c r="H83" s="92">
        <f>H80</f>
        <v>56000</v>
      </c>
      <c r="I83" s="12"/>
      <c r="J83" s="47"/>
      <c r="K83" s="88">
        <f t="shared" si="3"/>
        <v>0</v>
      </c>
      <c r="L83" s="88">
        <f t="shared" si="4"/>
        <v>56000</v>
      </c>
    </row>
    <row r="84" spans="1:12" ht="13.5">
      <c r="A84" s="16" t="s">
        <v>19</v>
      </c>
      <c r="B84" s="16" t="s">
        <v>71</v>
      </c>
      <c r="C84" s="16"/>
      <c r="D84" s="16"/>
      <c r="E84" s="16"/>
      <c r="F84" s="45" t="s">
        <v>32</v>
      </c>
      <c r="G84" s="16" t="s">
        <v>20</v>
      </c>
      <c r="H84" s="92">
        <v>0</v>
      </c>
      <c r="I84" s="12"/>
      <c r="J84" s="47"/>
      <c r="K84" s="88">
        <f>K85</f>
        <v>15000</v>
      </c>
      <c r="L84" s="88">
        <f>L85</f>
        <v>15000</v>
      </c>
    </row>
    <row r="85" spans="1:12" ht="13.5">
      <c r="A85" s="16"/>
      <c r="B85" s="16"/>
      <c r="C85" s="13" t="s">
        <v>144</v>
      </c>
      <c r="D85" s="16"/>
      <c r="E85" s="16"/>
      <c r="F85" s="46" t="s">
        <v>169</v>
      </c>
      <c r="G85" s="13" t="s">
        <v>33</v>
      </c>
      <c r="H85" s="95">
        <v>0</v>
      </c>
      <c r="I85" s="12"/>
      <c r="J85" s="47"/>
      <c r="K85" s="86">
        <v>15000</v>
      </c>
      <c r="L85" s="86">
        <v>15000</v>
      </c>
    </row>
    <row r="86" spans="1:12" ht="13.5">
      <c r="A86" s="16"/>
      <c r="B86" s="16"/>
      <c r="C86" s="16"/>
      <c r="D86" s="16"/>
      <c r="E86" s="16"/>
      <c r="F86" s="45" t="s">
        <v>23</v>
      </c>
      <c r="G86" s="16"/>
      <c r="H86" s="92">
        <v>0</v>
      </c>
      <c r="I86" s="12"/>
      <c r="J86" s="47"/>
      <c r="K86" s="88">
        <f>K85</f>
        <v>15000</v>
      </c>
      <c r="L86" s="88">
        <f>L85</f>
        <v>15000</v>
      </c>
    </row>
    <row r="87" spans="1:12" ht="13.5" customHeight="1">
      <c r="A87" s="16" t="s">
        <v>19</v>
      </c>
      <c r="B87" s="16" t="s">
        <v>87</v>
      </c>
      <c r="C87" s="13"/>
      <c r="D87" s="16"/>
      <c r="E87" s="16"/>
      <c r="F87" s="44" t="s">
        <v>21</v>
      </c>
      <c r="G87" s="16" t="s">
        <v>152</v>
      </c>
      <c r="H87" s="92">
        <f>H88+H89</f>
        <v>1000</v>
      </c>
      <c r="I87" s="12">
        <f>I88</f>
        <v>40000</v>
      </c>
      <c r="J87" s="48">
        <v>41000</v>
      </c>
      <c r="K87" s="88">
        <f t="shared" si="3"/>
        <v>0</v>
      </c>
      <c r="L87" s="88">
        <f t="shared" si="4"/>
        <v>1000</v>
      </c>
    </row>
    <row r="88" spans="1:12" ht="13.5" customHeight="1" hidden="1">
      <c r="A88" s="13"/>
      <c r="B88" s="13"/>
      <c r="C88" s="13" t="s">
        <v>145</v>
      </c>
      <c r="D88" s="16"/>
      <c r="E88" s="16"/>
      <c r="F88" s="14" t="s">
        <v>124</v>
      </c>
      <c r="G88" s="13" t="s">
        <v>33</v>
      </c>
      <c r="H88" s="95">
        <v>0</v>
      </c>
      <c r="I88" s="15">
        <v>40000</v>
      </c>
      <c r="J88" s="47">
        <f>I88+H88</f>
        <v>40000</v>
      </c>
      <c r="K88" s="86">
        <f t="shared" si="3"/>
        <v>0</v>
      </c>
      <c r="L88" s="86">
        <f t="shared" si="4"/>
        <v>0</v>
      </c>
    </row>
    <row r="89" spans="1:12" ht="13.5">
      <c r="A89" s="13"/>
      <c r="B89" s="13"/>
      <c r="C89" s="13" t="s">
        <v>146</v>
      </c>
      <c r="D89" s="16"/>
      <c r="E89" s="16"/>
      <c r="F89" s="14" t="s">
        <v>104</v>
      </c>
      <c r="G89" s="13" t="s">
        <v>70</v>
      </c>
      <c r="H89" s="95">
        <v>1000</v>
      </c>
      <c r="I89" s="15">
        <v>0</v>
      </c>
      <c r="J89" s="47">
        <f aca="true" t="shared" si="5" ref="J89:J151">H89</f>
        <v>1000</v>
      </c>
      <c r="K89" s="86">
        <f t="shared" si="3"/>
        <v>0</v>
      </c>
      <c r="L89" s="86">
        <f t="shared" si="4"/>
        <v>1000</v>
      </c>
    </row>
    <row r="90" spans="1:12" ht="13.5">
      <c r="A90" s="60" t="s">
        <v>23</v>
      </c>
      <c r="B90" s="61"/>
      <c r="C90" s="61"/>
      <c r="D90" s="61"/>
      <c r="E90" s="61"/>
      <c r="F90" s="61"/>
      <c r="G90" s="62"/>
      <c r="H90" s="92">
        <f>H87</f>
        <v>1000</v>
      </c>
      <c r="I90" s="12">
        <f>I87</f>
        <v>40000</v>
      </c>
      <c r="J90" s="48">
        <f>J89+J88</f>
        <v>41000</v>
      </c>
      <c r="K90" s="88">
        <f t="shared" si="3"/>
        <v>0</v>
      </c>
      <c r="L90" s="88">
        <f t="shared" si="4"/>
        <v>1000</v>
      </c>
    </row>
    <row r="91" spans="1:12" ht="13.5">
      <c r="A91" s="3" t="s">
        <v>46</v>
      </c>
      <c r="B91" s="3" t="s">
        <v>45</v>
      </c>
      <c r="C91" s="6"/>
      <c r="D91" s="6"/>
      <c r="E91" s="6"/>
      <c r="F91" s="4" t="s">
        <v>32</v>
      </c>
      <c r="G91" s="28" t="s">
        <v>20</v>
      </c>
      <c r="H91" s="90">
        <f>H92+H93</f>
        <v>60000</v>
      </c>
      <c r="I91" s="12">
        <v>0</v>
      </c>
      <c r="J91" s="48">
        <f t="shared" si="5"/>
        <v>60000</v>
      </c>
      <c r="K91" s="88">
        <f t="shared" si="3"/>
        <v>0</v>
      </c>
      <c r="L91" s="88">
        <f t="shared" si="4"/>
        <v>60000</v>
      </c>
    </row>
    <row r="92" spans="1:12" ht="13.5">
      <c r="A92" s="6"/>
      <c r="B92" s="6"/>
      <c r="C92" s="6" t="s">
        <v>88</v>
      </c>
      <c r="D92" s="6"/>
      <c r="E92" s="6"/>
      <c r="F92" s="7" t="s">
        <v>122</v>
      </c>
      <c r="G92" s="27" t="s">
        <v>33</v>
      </c>
      <c r="H92" s="91">
        <v>30000</v>
      </c>
      <c r="I92" s="15">
        <v>0</v>
      </c>
      <c r="J92" s="47">
        <f t="shared" si="5"/>
        <v>30000</v>
      </c>
      <c r="K92" s="86">
        <f t="shared" si="3"/>
        <v>0</v>
      </c>
      <c r="L92" s="86">
        <f t="shared" si="4"/>
        <v>30000</v>
      </c>
    </row>
    <row r="93" spans="1:12" ht="13.5">
      <c r="A93" s="49"/>
      <c r="B93" s="26"/>
      <c r="C93" s="26" t="s">
        <v>88</v>
      </c>
      <c r="D93" s="26"/>
      <c r="E93" s="26"/>
      <c r="F93" s="50" t="s">
        <v>166</v>
      </c>
      <c r="G93" s="27" t="s">
        <v>33</v>
      </c>
      <c r="H93" s="91">
        <v>30000</v>
      </c>
      <c r="I93" s="15"/>
      <c r="J93" s="47"/>
      <c r="K93" s="86">
        <f t="shared" si="3"/>
        <v>0</v>
      </c>
      <c r="L93" s="86">
        <f t="shared" si="4"/>
        <v>30000</v>
      </c>
    </row>
    <row r="94" spans="1:12" ht="13.5" customHeight="1">
      <c r="A94" s="73" t="s">
        <v>23</v>
      </c>
      <c r="B94" s="74"/>
      <c r="C94" s="74"/>
      <c r="D94" s="74"/>
      <c r="E94" s="74"/>
      <c r="F94" s="74"/>
      <c r="G94" s="84"/>
      <c r="H94" s="90">
        <f>H91</f>
        <v>60000</v>
      </c>
      <c r="I94" s="12">
        <v>0</v>
      </c>
      <c r="J94" s="48">
        <f t="shared" si="5"/>
        <v>60000</v>
      </c>
      <c r="K94" s="88">
        <f t="shared" si="3"/>
        <v>0</v>
      </c>
      <c r="L94" s="88">
        <f t="shared" si="4"/>
        <v>60000</v>
      </c>
    </row>
    <row r="95" spans="1:12" ht="13.5">
      <c r="A95" s="3" t="s">
        <v>48</v>
      </c>
      <c r="B95" s="3" t="s">
        <v>48</v>
      </c>
      <c r="C95" s="6"/>
      <c r="D95" s="25"/>
      <c r="E95" s="26"/>
      <c r="F95" s="4" t="s">
        <v>10</v>
      </c>
      <c r="G95" s="28" t="s">
        <v>5</v>
      </c>
      <c r="H95" s="90">
        <f>H96</f>
        <v>5000</v>
      </c>
      <c r="I95" s="12">
        <f>I96</f>
        <v>45000</v>
      </c>
      <c r="J95" s="48">
        <f>J96</f>
        <v>50000</v>
      </c>
      <c r="K95" s="88">
        <f t="shared" si="3"/>
        <v>0</v>
      </c>
      <c r="L95" s="88">
        <f t="shared" si="4"/>
        <v>5000</v>
      </c>
    </row>
    <row r="96" spans="1:12" ht="13.5">
      <c r="A96" s="6"/>
      <c r="B96" s="6"/>
      <c r="C96" s="6" t="s">
        <v>91</v>
      </c>
      <c r="D96" s="25"/>
      <c r="E96" s="26"/>
      <c r="F96" s="7" t="s">
        <v>165</v>
      </c>
      <c r="G96" s="27" t="s">
        <v>5</v>
      </c>
      <c r="H96" s="91">
        <v>5000</v>
      </c>
      <c r="I96" s="15">
        <v>45000</v>
      </c>
      <c r="J96" s="47">
        <v>50000</v>
      </c>
      <c r="K96" s="86">
        <f t="shared" si="3"/>
        <v>0</v>
      </c>
      <c r="L96" s="86">
        <f t="shared" si="4"/>
        <v>5000</v>
      </c>
    </row>
    <row r="97" spans="1:12" ht="13.5">
      <c r="A97" s="60" t="s">
        <v>23</v>
      </c>
      <c r="B97" s="61"/>
      <c r="C97" s="61"/>
      <c r="D97" s="61"/>
      <c r="E97" s="61"/>
      <c r="F97" s="61"/>
      <c r="G97" s="62"/>
      <c r="H97" s="92">
        <f>H95</f>
        <v>5000</v>
      </c>
      <c r="I97" s="12">
        <f>I95</f>
        <v>45000</v>
      </c>
      <c r="J97" s="48">
        <f>J95</f>
        <v>50000</v>
      </c>
      <c r="K97" s="88">
        <f t="shared" si="3"/>
        <v>0</v>
      </c>
      <c r="L97" s="88">
        <f t="shared" si="4"/>
        <v>5000</v>
      </c>
    </row>
    <row r="98" spans="1:12" ht="13.5" customHeight="1" hidden="1">
      <c r="A98" s="3" t="s">
        <v>49</v>
      </c>
      <c r="B98" s="3" t="s">
        <v>11</v>
      </c>
      <c r="C98" s="3"/>
      <c r="D98" s="3"/>
      <c r="E98" s="3"/>
      <c r="F98" s="4" t="s">
        <v>8</v>
      </c>
      <c r="G98" s="3" t="s">
        <v>20</v>
      </c>
      <c r="H98" s="90">
        <f>H103+H105</f>
        <v>204000</v>
      </c>
      <c r="I98" s="12">
        <v>0</v>
      </c>
      <c r="J98" s="47">
        <f t="shared" si="5"/>
        <v>204000</v>
      </c>
      <c r="K98" s="88">
        <f t="shared" si="3"/>
        <v>0</v>
      </c>
      <c r="L98" s="88">
        <f t="shared" si="4"/>
        <v>204000</v>
      </c>
    </row>
    <row r="99" spans="1:12" ht="13.5" customHeight="1" hidden="1">
      <c r="A99" s="6"/>
      <c r="B99" s="6"/>
      <c r="C99" s="6" t="s">
        <v>89</v>
      </c>
      <c r="D99" s="6" t="s">
        <v>64</v>
      </c>
      <c r="E99" s="3"/>
      <c r="F99" s="7"/>
      <c r="G99" s="6" t="s">
        <v>16</v>
      </c>
      <c r="H99" s="91">
        <v>0</v>
      </c>
      <c r="I99" s="12">
        <v>0</v>
      </c>
      <c r="J99" s="47">
        <f t="shared" si="5"/>
        <v>0</v>
      </c>
      <c r="K99" s="88">
        <f t="shared" si="3"/>
        <v>0</v>
      </c>
      <c r="L99" s="88">
        <f t="shared" si="4"/>
        <v>0</v>
      </c>
    </row>
    <row r="100" spans="1:12" ht="13.5" customHeight="1" hidden="1">
      <c r="A100" s="6"/>
      <c r="B100" s="6"/>
      <c r="C100" s="6" t="s">
        <v>90</v>
      </c>
      <c r="D100" s="6" t="s">
        <v>64</v>
      </c>
      <c r="E100" s="3"/>
      <c r="F100" s="7"/>
      <c r="G100" s="6" t="s">
        <v>18</v>
      </c>
      <c r="H100" s="91">
        <v>0</v>
      </c>
      <c r="I100" s="12">
        <v>0</v>
      </c>
      <c r="J100" s="47">
        <f t="shared" si="5"/>
        <v>0</v>
      </c>
      <c r="K100" s="88">
        <f t="shared" si="3"/>
        <v>0</v>
      </c>
      <c r="L100" s="88">
        <f t="shared" si="4"/>
        <v>0</v>
      </c>
    </row>
    <row r="101" spans="1:12" ht="13.5" customHeight="1" hidden="1">
      <c r="A101" s="6"/>
      <c r="B101" s="6"/>
      <c r="C101" s="6"/>
      <c r="D101" s="6" t="s">
        <v>64</v>
      </c>
      <c r="E101" s="3"/>
      <c r="F101" s="7"/>
      <c r="G101" s="6" t="s">
        <v>18</v>
      </c>
      <c r="H101" s="91">
        <v>10665.09</v>
      </c>
      <c r="I101" s="12">
        <v>0</v>
      </c>
      <c r="J101" s="47">
        <f t="shared" si="5"/>
        <v>10665.09</v>
      </c>
      <c r="K101" s="88">
        <f t="shared" si="3"/>
        <v>0</v>
      </c>
      <c r="L101" s="88">
        <f t="shared" si="4"/>
        <v>10665.09</v>
      </c>
    </row>
    <row r="102" spans="1:12" ht="13.5">
      <c r="A102" s="6"/>
      <c r="B102" s="6"/>
      <c r="C102" s="6"/>
      <c r="D102" s="6"/>
      <c r="E102" s="6"/>
      <c r="F102" s="4" t="s">
        <v>32</v>
      </c>
      <c r="G102" s="3" t="s">
        <v>20</v>
      </c>
      <c r="H102" s="90">
        <f>H103+H104+H105+H106</f>
        <v>224000</v>
      </c>
      <c r="I102" s="12">
        <f>I103</f>
        <v>-10000</v>
      </c>
      <c r="J102" s="48">
        <f>H102+I102</f>
        <v>214000</v>
      </c>
      <c r="K102" s="88">
        <f t="shared" si="3"/>
        <v>-15000</v>
      </c>
      <c r="L102" s="100">
        <f>L105+L106+L103</f>
        <v>209000</v>
      </c>
    </row>
    <row r="103" spans="1:12" ht="13.5">
      <c r="A103" s="3" t="s">
        <v>49</v>
      </c>
      <c r="B103" s="3" t="s">
        <v>11</v>
      </c>
      <c r="C103" s="6" t="s">
        <v>147</v>
      </c>
      <c r="D103" s="6"/>
      <c r="E103" s="6"/>
      <c r="F103" s="7" t="s">
        <v>105</v>
      </c>
      <c r="G103" s="6" t="s">
        <v>26</v>
      </c>
      <c r="H103" s="91">
        <v>200000</v>
      </c>
      <c r="I103" s="15">
        <v>-10000</v>
      </c>
      <c r="J103" s="47">
        <f>H103+I103</f>
        <v>190000</v>
      </c>
      <c r="K103" s="86">
        <f t="shared" si="3"/>
        <v>0</v>
      </c>
      <c r="L103" s="86">
        <f t="shared" si="4"/>
        <v>200000</v>
      </c>
    </row>
    <row r="104" spans="1:12" ht="13.5" customHeight="1" hidden="1">
      <c r="A104" s="3"/>
      <c r="B104" s="3"/>
      <c r="C104" s="6" t="s">
        <v>92</v>
      </c>
      <c r="D104" s="6"/>
      <c r="E104" s="6"/>
      <c r="F104" s="7" t="s">
        <v>154</v>
      </c>
      <c r="G104" s="6" t="s">
        <v>30</v>
      </c>
      <c r="H104" s="91">
        <v>0</v>
      </c>
      <c r="I104" s="15">
        <v>0</v>
      </c>
      <c r="J104" s="47">
        <v>0</v>
      </c>
      <c r="K104" s="86">
        <f t="shared" si="3"/>
        <v>0</v>
      </c>
      <c r="L104" s="86">
        <f t="shared" si="4"/>
        <v>0</v>
      </c>
    </row>
    <row r="105" spans="1:12" ht="13.5">
      <c r="A105" s="6"/>
      <c r="B105" s="6"/>
      <c r="C105" s="6" t="s">
        <v>92</v>
      </c>
      <c r="D105" s="6"/>
      <c r="E105" s="6"/>
      <c r="F105" s="7" t="s">
        <v>58</v>
      </c>
      <c r="G105" s="6" t="s">
        <v>33</v>
      </c>
      <c r="H105" s="91">
        <v>4000</v>
      </c>
      <c r="I105" s="15">
        <v>0</v>
      </c>
      <c r="J105" s="47">
        <f t="shared" si="5"/>
        <v>4000</v>
      </c>
      <c r="K105" s="86">
        <f t="shared" si="3"/>
        <v>0</v>
      </c>
      <c r="L105" s="86">
        <f t="shared" si="4"/>
        <v>4000</v>
      </c>
    </row>
    <row r="106" spans="1:12" ht="13.5">
      <c r="A106" s="6"/>
      <c r="B106" s="6"/>
      <c r="C106" s="6" t="s">
        <v>92</v>
      </c>
      <c r="D106" s="6"/>
      <c r="E106" s="6"/>
      <c r="F106" s="7" t="s">
        <v>128</v>
      </c>
      <c r="G106" s="6" t="s">
        <v>33</v>
      </c>
      <c r="H106" s="91">
        <v>20000</v>
      </c>
      <c r="I106" s="15">
        <v>0</v>
      </c>
      <c r="J106" s="47">
        <f t="shared" si="5"/>
        <v>20000</v>
      </c>
      <c r="K106" s="86">
        <v>-15000</v>
      </c>
      <c r="L106" s="86">
        <v>5000</v>
      </c>
    </row>
    <row r="107" spans="1:12" ht="12.75" customHeight="1">
      <c r="A107" s="6"/>
      <c r="B107" s="6"/>
      <c r="C107" s="6"/>
      <c r="D107" s="6"/>
      <c r="E107" s="6"/>
      <c r="F107" s="4" t="s">
        <v>10</v>
      </c>
      <c r="G107" s="3" t="s">
        <v>39</v>
      </c>
      <c r="H107" s="90">
        <f>H108+H109+H110+H111+H112+H113+H114+H115+H116</f>
        <v>280410</v>
      </c>
      <c r="I107" s="12">
        <f>I112+I114</f>
        <v>163764.24</v>
      </c>
      <c r="J107" s="48">
        <f>H107+I107</f>
        <v>444174.24</v>
      </c>
      <c r="K107" s="88">
        <f>K111</f>
        <v>23571.980000000003</v>
      </c>
      <c r="L107" s="88">
        <f>L108+L109+L111+L113</f>
        <v>303981.98</v>
      </c>
    </row>
    <row r="108" spans="1:12" ht="13.5">
      <c r="A108" s="6"/>
      <c r="B108" s="6"/>
      <c r="C108" s="6" t="s">
        <v>92</v>
      </c>
      <c r="D108" s="6" t="s">
        <v>65</v>
      </c>
      <c r="E108" s="6"/>
      <c r="F108" s="7" t="s">
        <v>106</v>
      </c>
      <c r="G108" s="6" t="s">
        <v>5</v>
      </c>
      <c r="H108" s="91">
        <v>40000</v>
      </c>
      <c r="I108" s="15">
        <v>0</v>
      </c>
      <c r="J108" s="47">
        <f t="shared" si="5"/>
        <v>40000</v>
      </c>
      <c r="K108" s="86">
        <f t="shared" si="3"/>
        <v>0</v>
      </c>
      <c r="L108" s="86">
        <f t="shared" si="4"/>
        <v>40000</v>
      </c>
    </row>
    <row r="109" spans="1:12" ht="13.5">
      <c r="A109" s="6"/>
      <c r="B109" s="6"/>
      <c r="C109" s="6" t="s">
        <v>92</v>
      </c>
      <c r="D109" s="6"/>
      <c r="E109" s="6"/>
      <c r="F109" s="7" t="s">
        <v>107</v>
      </c>
      <c r="G109" s="6" t="s">
        <v>5</v>
      </c>
      <c r="H109" s="91">
        <v>200000</v>
      </c>
      <c r="I109" s="15">
        <v>0</v>
      </c>
      <c r="J109" s="47">
        <f t="shared" si="5"/>
        <v>200000</v>
      </c>
      <c r="K109" s="86">
        <f t="shared" si="3"/>
        <v>0</v>
      </c>
      <c r="L109" s="86">
        <f t="shared" si="4"/>
        <v>200000</v>
      </c>
    </row>
    <row r="110" spans="1:12" ht="13.5" hidden="1">
      <c r="A110" s="6"/>
      <c r="B110" s="6"/>
      <c r="C110" s="6" t="s">
        <v>92</v>
      </c>
      <c r="D110" s="6"/>
      <c r="E110" s="6"/>
      <c r="F110" s="7" t="s">
        <v>108</v>
      </c>
      <c r="G110" s="6" t="s">
        <v>5</v>
      </c>
      <c r="H110" s="91">
        <v>0</v>
      </c>
      <c r="I110" s="15">
        <v>0</v>
      </c>
      <c r="J110" s="47">
        <f t="shared" si="5"/>
        <v>0</v>
      </c>
      <c r="K110" s="86">
        <f t="shared" si="3"/>
        <v>0</v>
      </c>
      <c r="L110" s="86">
        <f t="shared" si="4"/>
        <v>0</v>
      </c>
    </row>
    <row r="111" spans="1:12" ht="13.5">
      <c r="A111" s="6"/>
      <c r="B111" s="6"/>
      <c r="C111" s="6" t="s">
        <v>92</v>
      </c>
      <c r="D111" s="6"/>
      <c r="E111" s="6"/>
      <c r="F111" s="7" t="s">
        <v>180</v>
      </c>
      <c r="G111" s="6" t="s">
        <v>5</v>
      </c>
      <c r="H111" s="91">
        <f>22410</f>
        <v>22410</v>
      </c>
      <c r="I111" s="15">
        <v>0</v>
      </c>
      <c r="J111" s="47">
        <f t="shared" si="5"/>
        <v>22410</v>
      </c>
      <c r="K111" s="86">
        <f>38571.98-15000</f>
        <v>23571.980000000003</v>
      </c>
      <c r="L111" s="86">
        <f>H111+K111</f>
        <v>45981.98</v>
      </c>
    </row>
    <row r="112" spans="1:12" ht="13.5" hidden="1">
      <c r="A112" s="6"/>
      <c r="B112" s="6"/>
      <c r="C112" s="6" t="s">
        <v>92</v>
      </c>
      <c r="D112" s="6"/>
      <c r="E112" s="6"/>
      <c r="F112" s="7" t="s">
        <v>109</v>
      </c>
      <c r="G112" s="6" t="s">
        <v>5</v>
      </c>
      <c r="H112" s="91">
        <v>0</v>
      </c>
      <c r="I112" s="15">
        <v>153764.24</v>
      </c>
      <c r="J112" s="47">
        <f>I112</f>
        <v>153764.24</v>
      </c>
      <c r="K112" s="86">
        <f t="shared" si="3"/>
        <v>0</v>
      </c>
      <c r="L112" s="86">
        <f t="shared" si="4"/>
        <v>0</v>
      </c>
    </row>
    <row r="113" spans="1:12" ht="13.5">
      <c r="A113" s="6"/>
      <c r="B113" s="6"/>
      <c r="C113" s="6" t="s">
        <v>92</v>
      </c>
      <c r="D113" s="6"/>
      <c r="E113" s="6"/>
      <c r="F113" s="7" t="s">
        <v>127</v>
      </c>
      <c r="G113" s="6" t="s">
        <v>5</v>
      </c>
      <c r="H113" s="91">
        <v>18000</v>
      </c>
      <c r="I113" s="15">
        <v>0</v>
      </c>
      <c r="J113" s="47">
        <f t="shared" si="5"/>
        <v>18000</v>
      </c>
      <c r="K113" s="86">
        <f t="shared" si="3"/>
        <v>0</v>
      </c>
      <c r="L113" s="86">
        <f t="shared" si="4"/>
        <v>18000</v>
      </c>
    </row>
    <row r="114" spans="1:12" ht="13.5" hidden="1">
      <c r="A114" s="6"/>
      <c r="B114" s="6"/>
      <c r="C114" s="6" t="s">
        <v>92</v>
      </c>
      <c r="D114" s="6"/>
      <c r="E114" s="6"/>
      <c r="F114" s="7" t="s">
        <v>153</v>
      </c>
      <c r="G114" s="6" t="s">
        <v>5</v>
      </c>
      <c r="H114" s="91">
        <v>0</v>
      </c>
      <c r="I114" s="15">
        <v>10000</v>
      </c>
      <c r="J114" s="47">
        <v>10000</v>
      </c>
      <c r="K114" s="86">
        <f t="shared" si="3"/>
        <v>0</v>
      </c>
      <c r="L114" s="86">
        <f t="shared" si="4"/>
        <v>0</v>
      </c>
    </row>
    <row r="115" spans="1:12" ht="13.5" hidden="1">
      <c r="A115" s="6"/>
      <c r="B115" s="6"/>
      <c r="C115" s="6" t="s">
        <v>92</v>
      </c>
      <c r="D115" s="6"/>
      <c r="E115" s="6"/>
      <c r="F115" s="7" t="s">
        <v>132</v>
      </c>
      <c r="G115" s="6" t="s">
        <v>5</v>
      </c>
      <c r="H115" s="91">
        <v>0</v>
      </c>
      <c r="I115" s="15">
        <v>0</v>
      </c>
      <c r="J115" s="47">
        <f t="shared" si="5"/>
        <v>0</v>
      </c>
      <c r="K115" s="86">
        <f t="shared" si="3"/>
        <v>0</v>
      </c>
      <c r="L115" s="86">
        <f t="shared" si="4"/>
        <v>0</v>
      </c>
    </row>
    <row r="116" spans="1:12" ht="13.5" hidden="1">
      <c r="A116" s="6"/>
      <c r="B116" s="6"/>
      <c r="C116" s="6" t="s">
        <v>92</v>
      </c>
      <c r="D116" s="6"/>
      <c r="E116" s="6"/>
      <c r="F116" s="7" t="s">
        <v>129</v>
      </c>
      <c r="G116" s="6" t="s">
        <v>5</v>
      </c>
      <c r="H116" s="91">
        <v>0</v>
      </c>
      <c r="I116" s="15">
        <v>0</v>
      </c>
      <c r="J116" s="47">
        <f t="shared" si="5"/>
        <v>0</v>
      </c>
      <c r="K116" s="86">
        <f t="shared" si="3"/>
        <v>0</v>
      </c>
      <c r="L116" s="86">
        <f t="shared" si="4"/>
        <v>0</v>
      </c>
    </row>
    <row r="117" spans="1:12" ht="13.5">
      <c r="A117" s="6"/>
      <c r="B117" s="6"/>
      <c r="C117" s="6"/>
      <c r="D117" s="6"/>
      <c r="E117" s="6"/>
      <c r="F117" s="4" t="s">
        <v>125</v>
      </c>
      <c r="G117" s="3" t="s">
        <v>113</v>
      </c>
      <c r="H117" s="90">
        <f>H118</f>
        <v>10000</v>
      </c>
      <c r="I117" s="12">
        <v>0</v>
      </c>
      <c r="J117" s="48">
        <f t="shared" si="5"/>
        <v>10000</v>
      </c>
      <c r="K117" s="88">
        <f t="shared" si="3"/>
        <v>0</v>
      </c>
      <c r="L117" s="88">
        <f t="shared" si="4"/>
        <v>10000</v>
      </c>
    </row>
    <row r="118" spans="1:12" ht="13.5">
      <c r="A118" s="6"/>
      <c r="B118" s="6"/>
      <c r="C118" s="6" t="s">
        <v>112</v>
      </c>
      <c r="D118" s="6"/>
      <c r="E118" s="6"/>
      <c r="F118" s="7" t="s">
        <v>126</v>
      </c>
      <c r="G118" s="6" t="s">
        <v>70</v>
      </c>
      <c r="H118" s="91">
        <v>10000</v>
      </c>
      <c r="I118" s="15">
        <v>0</v>
      </c>
      <c r="J118" s="47">
        <f t="shared" si="5"/>
        <v>10000</v>
      </c>
      <c r="K118" s="86">
        <f t="shared" si="3"/>
        <v>0</v>
      </c>
      <c r="L118" s="86">
        <f t="shared" si="4"/>
        <v>10000</v>
      </c>
    </row>
    <row r="119" spans="1:12" ht="15" customHeight="1">
      <c r="A119" s="6"/>
      <c r="B119" s="6"/>
      <c r="C119" s="6"/>
      <c r="D119" s="6"/>
      <c r="E119" s="6"/>
      <c r="F119" s="4" t="s">
        <v>116</v>
      </c>
      <c r="G119" s="3" t="s">
        <v>37</v>
      </c>
      <c r="H119" s="90">
        <f>H120+H121+H122</f>
        <v>60000</v>
      </c>
      <c r="I119" s="12">
        <f>I120+I121</f>
        <v>50000</v>
      </c>
      <c r="J119" s="48">
        <f>J120+J121+J122</f>
        <v>110000</v>
      </c>
      <c r="K119" s="88">
        <f t="shared" si="3"/>
        <v>70300</v>
      </c>
      <c r="L119" s="88">
        <f>L120+L121+L122</f>
        <v>130300</v>
      </c>
    </row>
    <row r="120" spans="1:12" ht="13.5">
      <c r="A120" s="6"/>
      <c r="B120" s="6"/>
      <c r="C120" s="6" t="s">
        <v>114</v>
      </c>
      <c r="D120" s="6"/>
      <c r="E120" s="6"/>
      <c r="F120" s="7" t="s">
        <v>181</v>
      </c>
      <c r="G120" s="6" t="s">
        <v>115</v>
      </c>
      <c r="H120" s="91">
        <v>40000</v>
      </c>
      <c r="I120" s="15">
        <v>40000</v>
      </c>
      <c r="J120" s="47">
        <f>I120+H120</f>
        <v>80000</v>
      </c>
      <c r="K120" s="86">
        <f t="shared" si="3"/>
        <v>0</v>
      </c>
      <c r="L120" s="86">
        <f t="shared" si="4"/>
        <v>40000</v>
      </c>
    </row>
    <row r="121" spans="1:12" ht="13.5">
      <c r="A121" s="6"/>
      <c r="B121" s="6"/>
      <c r="C121" s="6" t="s">
        <v>117</v>
      </c>
      <c r="D121" s="6"/>
      <c r="E121" s="6"/>
      <c r="F121" s="7" t="s">
        <v>118</v>
      </c>
      <c r="G121" s="6" t="s">
        <v>119</v>
      </c>
      <c r="H121" s="91">
        <v>10000</v>
      </c>
      <c r="I121" s="15">
        <v>10000</v>
      </c>
      <c r="J121" s="47">
        <f>I121+H121</f>
        <v>20000</v>
      </c>
      <c r="K121" s="86">
        <f t="shared" si="3"/>
        <v>0</v>
      </c>
      <c r="L121" s="86">
        <f t="shared" si="4"/>
        <v>10000</v>
      </c>
    </row>
    <row r="122" spans="1:12" ht="13.5">
      <c r="A122" s="6"/>
      <c r="B122" s="6"/>
      <c r="C122" s="6" t="s">
        <v>120</v>
      </c>
      <c r="D122" s="6"/>
      <c r="E122" s="6"/>
      <c r="F122" s="7" t="s">
        <v>121</v>
      </c>
      <c r="G122" s="6" t="s">
        <v>102</v>
      </c>
      <c r="H122" s="91">
        <v>10000</v>
      </c>
      <c r="I122" s="15">
        <v>0</v>
      </c>
      <c r="J122" s="47">
        <f t="shared" si="5"/>
        <v>10000</v>
      </c>
      <c r="K122" s="86">
        <v>70300</v>
      </c>
      <c r="L122" s="86">
        <f>K122+H122</f>
        <v>80300</v>
      </c>
    </row>
    <row r="123" spans="1:12" ht="13.5" hidden="1">
      <c r="A123" s="6"/>
      <c r="B123" s="6"/>
      <c r="C123" s="6"/>
      <c r="D123" s="6"/>
      <c r="E123" s="6"/>
      <c r="F123" s="4" t="s">
        <v>110</v>
      </c>
      <c r="G123" s="3" t="s">
        <v>113</v>
      </c>
      <c r="H123" s="90">
        <f>H130</f>
        <v>10000</v>
      </c>
      <c r="I123" s="12">
        <v>0</v>
      </c>
      <c r="J123" s="47">
        <f t="shared" si="5"/>
        <v>10000</v>
      </c>
      <c r="K123" s="86">
        <f t="shared" si="3"/>
        <v>0</v>
      </c>
      <c r="L123" s="86">
        <f t="shared" si="4"/>
        <v>10000</v>
      </c>
    </row>
    <row r="124" spans="1:12" ht="13.5" hidden="1">
      <c r="A124" s="6"/>
      <c r="B124" s="6"/>
      <c r="C124" s="6" t="s">
        <v>91</v>
      </c>
      <c r="D124" s="6"/>
      <c r="E124" s="6"/>
      <c r="F124" s="7"/>
      <c r="G124" s="6" t="s">
        <v>38</v>
      </c>
      <c r="H124" s="91">
        <v>0</v>
      </c>
      <c r="I124" s="12">
        <v>0</v>
      </c>
      <c r="J124" s="47">
        <f t="shared" si="5"/>
        <v>0</v>
      </c>
      <c r="K124" s="86">
        <f t="shared" si="3"/>
        <v>0</v>
      </c>
      <c r="L124" s="86">
        <f t="shared" si="4"/>
        <v>0</v>
      </c>
    </row>
    <row r="125" spans="1:12" ht="13.5" hidden="1">
      <c r="A125" s="6"/>
      <c r="B125" s="6"/>
      <c r="C125" s="6" t="s">
        <v>91</v>
      </c>
      <c r="D125" s="6" t="s">
        <v>65</v>
      </c>
      <c r="E125" s="6"/>
      <c r="F125" s="7"/>
      <c r="G125" s="6" t="s">
        <v>51</v>
      </c>
      <c r="H125" s="91">
        <v>0</v>
      </c>
      <c r="I125" s="12">
        <v>0</v>
      </c>
      <c r="J125" s="47">
        <f t="shared" si="5"/>
        <v>0</v>
      </c>
      <c r="K125" s="86">
        <f t="shared" si="3"/>
        <v>0</v>
      </c>
      <c r="L125" s="86">
        <f t="shared" si="4"/>
        <v>0</v>
      </c>
    </row>
    <row r="126" spans="1:12" ht="13.5" hidden="1">
      <c r="A126" s="6"/>
      <c r="B126" s="6"/>
      <c r="C126" s="6"/>
      <c r="D126" s="6"/>
      <c r="E126" s="6" t="s">
        <v>54</v>
      </c>
      <c r="F126" s="7" t="s">
        <v>50</v>
      </c>
      <c r="G126" s="6" t="s">
        <v>51</v>
      </c>
      <c r="H126" s="91">
        <v>0</v>
      </c>
      <c r="I126" s="12">
        <v>0</v>
      </c>
      <c r="J126" s="47">
        <f t="shared" si="5"/>
        <v>0</v>
      </c>
      <c r="K126" s="86">
        <f t="shared" si="3"/>
        <v>0</v>
      </c>
      <c r="L126" s="86">
        <f t="shared" si="4"/>
        <v>0</v>
      </c>
    </row>
    <row r="127" spans="1:12" ht="13.5" hidden="1">
      <c r="A127" s="6"/>
      <c r="B127" s="6"/>
      <c r="C127" s="6"/>
      <c r="D127" s="6"/>
      <c r="E127" s="6"/>
      <c r="F127" s="4" t="s">
        <v>9</v>
      </c>
      <c r="G127" s="3" t="s">
        <v>39</v>
      </c>
      <c r="H127" s="90" t="e">
        <f>#REF!+H128</f>
        <v>#REF!</v>
      </c>
      <c r="I127" s="12">
        <v>0</v>
      </c>
      <c r="J127" s="47" t="e">
        <f t="shared" si="5"/>
        <v>#REF!</v>
      </c>
      <c r="K127" s="86" t="e">
        <f t="shared" si="3"/>
        <v>#REF!</v>
      </c>
      <c r="L127" s="86" t="e">
        <f t="shared" si="4"/>
        <v>#REF!</v>
      </c>
    </row>
    <row r="128" spans="1:12" ht="13.5" hidden="1">
      <c r="A128" s="6"/>
      <c r="B128" s="6"/>
      <c r="C128" s="6"/>
      <c r="D128" s="6"/>
      <c r="E128" s="6"/>
      <c r="F128" s="4" t="s">
        <v>61</v>
      </c>
      <c r="G128" s="3" t="s">
        <v>60</v>
      </c>
      <c r="H128" s="90">
        <f>H129</f>
        <v>0</v>
      </c>
      <c r="I128" s="12">
        <v>0</v>
      </c>
      <c r="J128" s="47">
        <f t="shared" si="5"/>
        <v>0</v>
      </c>
      <c r="K128" s="86">
        <f t="shared" si="3"/>
        <v>0</v>
      </c>
      <c r="L128" s="86">
        <f t="shared" si="4"/>
        <v>0</v>
      </c>
    </row>
    <row r="129" spans="1:12" ht="13.5" hidden="1">
      <c r="A129" s="6"/>
      <c r="B129" s="6"/>
      <c r="C129" s="6"/>
      <c r="D129" s="6" t="s">
        <v>65</v>
      </c>
      <c r="E129" s="6"/>
      <c r="F129" s="7" t="s">
        <v>63</v>
      </c>
      <c r="G129" s="6" t="s">
        <v>62</v>
      </c>
      <c r="H129" s="91"/>
      <c r="I129" s="12">
        <v>0</v>
      </c>
      <c r="J129" s="47">
        <f t="shared" si="5"/>
        <v>0</v>
      </c>
      <c r="K129" s="86">
        <f t="shared" si="3"/>
        <v>0</v>
      </c>
      <c r="L129" s="86">
        <f t="shared" si="4"/>
        <v>0</v>
      </c>
    </row>
    <row r="130" spans="1:12" ht="13.5" hidden="1">
      <c r="A130" s="6"/>
      <c r="B130" s="6"/>
      <c r="C130" s="6" t="s">
        <v>112</v>
      </c>
      <c r="D130" s="6" t="s">
        <v>65</v>
      </c>
      <c r="E130" s="6"/>
      <c r="F130" s="7" t="s">
        <v>111</v>
      </c>
      <c r="G130" s="6" t="s">
        <v>70</v>
      </c>
      <c r="H130" s="91">
        <v>10000</v>
      </c>
      <c r="I130" s="12">
        <v>0</v>
      </c>
      <c r="J130" s="47">
        <f t="shared" si="5"/>
        <v>10000</v>
      </c>
      <c r="K130" s="86">
        <f t="shared" si="3"/>
        <v>0</v>
      </c>
      <c r="L130" s="86">
        <f t="shared" si="4"/>
        <v>10000</v>
      </c>
    </row>
    <row r="131" spans="1:12" ht="13.5" hidden="1">
      <c r="A131" s="6"/>
      <c r="B131" s="6"/>
      <c r="C131" s="6"/>
      <c r="D131" s="6" t="s">
        <v>65</v>
      </c>
      <c r="E131" s="6"/>
      <c r="F131" s="7" t="s">
        <v>40</v>
      </c>
      <c r="G131" s="6" t="s">
        <v>42</v>
      </c>
      <c r="H131" s="91">
        <v>2000</v>
      </c>
      <c r="I131" s="12">
        <v>0</v>
      </c>
      <c r="J131" s="47">
        <f t="shared" si="5"/>
        <v>2000</v>
      </c>
      <c r="K131" s="86">
        <f t="shared" si="3"/>
        <v>0</v>
      </c>
      <c r="L131" s="86">
        <f t="shared" si="4"/>
        <v>2000</v>
      </c>
    </row>
    <row r="132" spans="1:12" ht="13.5" hidden="1">
      <c r="A132" s="60" t="s">
        <v>23</v>
      </c>
      <c r="B132" s="61"/>
      <c r="C132" s="61"/>
      <c r="D132" s="61"/>
      <c r="E132" s="61"/>
      <c r="F132" s="61"/>
      <c r="G132" s="62"/>
      <c r="H132" s="92">
        <f>H98+H123</f>
        <v>214000</v>
      </c>
      <c r="I132" s="12">
        <v>0</v>
      </c>
      <c r="J132" s="47">
        <f t="shared" si="5"/>
        <v>214000</v>
      </c>
      <c r="K132" s="86">
        <f t="shared" si="3"/>
        <v>0</v>
      </c>
      <c r="L132" s="86">
        <f t="shared" si="4"/>
        <v>214000</v>
      </c>
    </row>
    <row r="133" spans="1:12" ht="13.5" hidden="1">
      <c r="A133" s="3" t="s">
        <v>49</v>
      </c>
      <c r="B133" s="3" t="s">
        <v>11</v>
      </c>
      <c r="C133" s="3"/>
      <c r="D133" s="3"/>
      <c r="E133" s="3"/>
      <c r="F133" s="4" t="s">
        <v>14</v>
      </c>
      <c r="G133" s="3" t="s">
        <v>15</v>
      </c>
      <c r="H133" s="90"/>
      <c r="I133" s="12">
        <v>0</v>
      </c>
      <c r="J133" s="47">
        <f t="shared" si="5"/>
        <v>0</v>
      </c>
      <c r="K133" s="86">
        <f t="shared" si="3"/>
        <v>0</v>
      </c>
      <c r="L133" s="86">
        <f t="shared" si="4"/>
        <v>0</v>
      </c>
    </row>
    <row r="134" spans="1:12" s="29" customFormat="1" ht="13.5">
      <c r="A134" s="69" t="s">
        <v>23</v>
      </c>
      <c r="B134" s="70"/>
      <c r="C134" s="70"/>
      <c r="D134" s="70"/>
      <c r="E134" s="70"/>
      <c r="F134" s="70"/>
      <c r="G134" s="71"/>
      <c r="H134" s="90">
        <f>H119+H117+H107+H102</f>
        <v>574410</v>
      </c>
      <c r="I134" s="12">
        <f>I119+I107</f>
        <v>213764.24</v>
      </c>
      <c r="J134" s="48">
        <f>J119+J117+J107+J102</f>
        <v>778174.24</v>
      </c>
      <c r="K134" s="88">
        <f>K119+K111+K102</f>
        <v>78871.98000000001</v>
      </c>
      <c r="L134" s="88">
        <f>L102+L107+L117+L119</f>
        <v>653281.98</v>
      </c>
    </row>
    <row r="135" spans="1:12" s="29" customFormat="1" ht="13.5">
      <c r="A135" s="42" t="s">
        <v>57</v>
      </c>
      <c r="B135" s="25" t="s">
        <v>11</v>
      </c>
      <c r="C135" s="25"/>
      <c r="D135" s="25"/>
      <c r="E135" s="25"/>
      <c r="F135" s="43" t="s">
        <v>32</v>
      </c>
      <c r="G135" s="28" t="s">
        <v>20</v>
      </c>
      <c r="H135" s="90">
        <v>0</v>
      </c>
      <c r="I135" s="12"/>
      <c r="J135" s="48"/>
      <c r="K135" s="88">
        <v>4000</v>
      </c>
      <c r="L135" s="88">
        <f>K135</f>
        <v>4000</v>
      </c>
    </row>
    <row r="136" spans="1:12" s="29" customFormat="1" ht="13.5">
      <c r="A136" s="42"/>
      <c r="B136" s="25"/>
      <c r="C136" s="26" t="s">
        <v>174</v>
      </c>
      <c r="D136" s="25"/>
      <c r="E136" s="25"/>
      <c r="F136" s="54" t="s">
        <v>175</v>
      </c>
      <c r="G136" s="28" t="s">
        <v>33</v>
      </c>
      <c r="H136" s="91">
        <v>0</v>
      </c>
      <c r="I136" s="12"/>
      <c r="J136" s="48"/>
      <c r="K136" s="86">
        <v>4000</v>
      </c>
      <c r="L136" s="86">
        <f>K136</f>
        <v>4000</v>
      </c>
    </row>
    <row r="137" spans="1:12" s="29" customFormat="1" ht="13.5">
      <c r="A137" s="42"/>
      <c r="B137" s="25"/>
      <c r="C137" s="25"/>
      <c r="D137" s="25"/>
      <c r="E137" s="25"/>
      <c r="F137" s="43" t="s">
        <v>176</v>
      </c>
      <c r="G137" s="28"/>
      <c r="H137" s="90">
        <v>0</v>
      </c>
      <c r="I137" s="12"/>
      <c r="J137" s="48"/>
      <c r="K137" s="88">
        <v>4000</v>
      </c>
      <c r="L137" s="88">
        <f>K137</f>
        <v>4000</v>
      </c>
    </row>
    <row r="138" spans="1:12" s="29" customFormat="1" ht="13.5">
      <c r="A138" s="16" t="s">
        <v>57</v>
      </c>
      <c r="B138" s="16" t="s">
        <v>46</v>
      </c>
      <c r="C138" s="16"/>
      <c r="D138" s="16"/>
      <c r="E138" s="16"/>
      <c r="F138" s="4" t="s">
        <v>14</v>
      </c>
      <c r="G138" s="3" t="s">
        <v>15</v>
      </c>
      <c r="H138" s="92">
        <f>H147+H148+H149+H150+H139+H140+H141+H142+H143+H144+H145+H146</f>
        <v>2448570</v>
      </c>
      <c r="I138" s="12">
        <v>0</v>
      </c>
      <c r="J138" s="48">
        <f t="shared" si="5"/>
        <v>2448570</v>
      </c>
      <c r="K138" s="88">
        <f t="shared" si="3"/>
        <v>0</v>
      </c>
      <c r="L138" s="88">
        <f>L139+L140+L141+L142+L143+L144+L145+L146+L147+L148+L149+L150</f>
        <v>2448570</v>
      </c>
    </row>
    <row r="139" spans="1:12" s="29" customFormat="1" ht="13.5">
      <c r="A139" s="16"/>
      <c r="B139" s="16"/>
      <c r="C139" s="13" t="s">
        <v>89</v>
      </c>
      <c r="D139" s="16"/>
      <c r="E139" s="16"/>
      <c r="F139" s="7" t="str">
        <f>F147</f>
        <v>Заработная плата</v>
      </c>
      <c r="G139" s="6" t="s">
        <v>16</v>
      </c>
      <c r="H139" s="95">
        <v>94000</v>
      </c>
      <c r="I139" s="15">
        <v>0</v>
      </c>
      <c r="J139" s="47">
        <f t="shared" si="5"/>
        <v>94000</v>
      </c>
      <c r="K139" s="86">
        <f t="shared" si="3"/>
        <v>0</v>
      </c>
      <c r="L139" s="86">
        <f t="shared" si="4"/>
        <v>94000</v>
      </c>
    </row>
    <row r="140" spans="1:12" s="29" customFormat="1" ht="13.5">
      <c r="A140" s="16"/>
      <c r="B140" s="16"/>
      <c r="C140" s="13" t="s">
        <v>90</v>
      </c>
      <c r="D140" s="13"/>
      <c r="E140" s="13"/>
      <c r="F140" s="7" t="str">
        <f>F148</f>
        <v>Начисления на выплаты по оплате труда</v>
      </c>
      <c r="G140" s="6" t="s">
        <v>18</v>
      </c>
      <c r="H140" s="95">
        <v>28400</v>
      </c>
      <c r="I140" s="15">
        <v>0</v>
      </c>
      <c r="J140" s="47">
        <f t="shared" si="5"/>
        <v>28400</v>
      </c>
      <c r="K140" s="86">
        <f aca="true" t="shared" si="6" ref="K140:K152">L140-H140</f>
        <v>0</v>
      </c>
      <c r="L140" s="86">
        <f aca="true" t="shared" si="7" ref="L140:L152">H140</f>
        <v>28400</v>
      </c>
    </row>
    <row r="141" spans="1:12" s="29" customFormat="1" ht="13.5">
      <c r="A141" s="16"/>
      <c r="B141" s="16"/>
      <c r="C141" s="13" t="s">
        <v>138</v>
      </c>
      <c r="D141" s="13"/>
      <c r="E141" s="13" t="s">
        <v>123</v>
      </c>
      <c r="F141" s="7" t="str">
        <f>F149</f>
        <v>Заработная плата</v>
      </c>
      <c r="G141" s="6" t="s">
        <v>16</v>
      </c>
      <c r="H141" s="95">
        <v>35000</v>
      </c>
      <c r="I141" s="15">
        <v>0</v>
      </c>
      <c r="J141" s="47">
        <f t="shared" si="5"/>
        <v>35000</v>
      </c>
      <c r="K141" s="86">
        <f t="shared" si="6"/>
        <v>0</v>
      </c>
      <c r="L141" s="86">
        <f t="shared" si="7"/>
        <v>35000</v>
      </c>
    </row>
    <row r="142" spans="1:12" s="29" customFormat="1" ht="13.5">
      <c r="A142" s="16"/>
      <c r="B142" s="16"/>
      <c r="C142" s="13" t="s">
        <v>139</v>
      </c>
      <c r="D142" s="13"/>
      <c r="E142" s="13" t="s">
        <v>123</v>
      </c>
      <c r="F142" s="7" t="str">
        <f>F150</f>
        <v>Начисления на выплаты по оплате труда</v>
      </c>
      <c r="G142" s="6" t="s">
        <v>18</v>
      </c>
      <c r="H142" s="95">
        <v>10570</v>
      </c>
      <c r="I142" s="15">
        <v>0</v>
      </c>
      <c r="J142" s="47">
        <f t="shared" si="5"/>
        <v>10570</v>
      </c>
      <c r="K142" s="86">
        <f t="shared" si="6"/>
        <v>0</v>
      </c>
      <c r="L142" s="86">
        <f t="shared" si="7"/>
        <v>10570</v>
      </c>
    </row>
    <row r="143" spans="1:12" s="29" customFormat="1" ht="13.5">
      <c r="A143" s="16"/>
      <c r="B143" s="16"/>
      <c r="C143" s="13" t="s">
        <v>140</v>
      </c>
      <c r="D143" s="13"/>
      <c r="E143" s="13"/>
      <c r="F143" s="7" t="str">
        <f>F147</f>
        <v>Заработная плата</v>
      </c>
      <c r="G143" s="6" t="s">
        <v>16</v>
      </c>
      <c r="H143" s="95">
        <v>1003500</v>
      </c>
      <c r="I143" s="15">
        <v>0</v>
      </c>
      <c r="J143" s="47">
        <f t="shared" si="5"/>
        <v>1003500</v>
      </c>
      <c r="K143" s="86">
        <f t="shared" si="6"/>
        <v>0</v>
      </c>
      <c r="L143" s="86">
        <f t="shared" si="7"/>
        <v>1003500</v>
      </c>
    </row>
    <row r="144" spans="1:12" s="29" customFormat="1" ht="13.5">
      <c r="A144" s="16"/>
      <c r="B144" s="16"/>
      <c r="C144" s="13" t="s">
        <v>141</v>
      </c>
      <c r="D144" s="13"/>
      <c r="E144" s="13"/>
      <c r="F144" s="7" t="str">
        <f>F148</f>
        <v>Начисления на выплаты по оплате труда</v>
      </c>
      <c r="G144" s="6" t="s">
        <v>18</v>
      </c>
      <c r="H144" s="95">
        <v>303000</v>
      </c>
      <c r="I144" s="15">
        <v>0</v>
      </c>
      <c r="J144" s="47">
        <f t="shared" si="5"/>
        <v>303000</v>
      </c>
      <c r="K144" s="86">
        <f t="shared" si="6"/>
        <v>0</v>
      </c>
      <c r="L144" s="86">
        <f t="shared" si="7"/>
        <v>303000</v>
      </c>
    </row>
    <row r="145" spans="1:12" s="29" customFormat="1" ht="13.5">
      <c r="A145" s="16"/>
      <c r="B145" s="16"/>
      <c r="C145" s="13" t="s">
        <v>142</v>
      </c>
      <c r="D145" s="13"/>
      <c r="E145" s="13" t="s">
        <v>123</v>
      </c>
      <c r="F145" s="7" t="str">
        <f>F149</f>
        <v>Заработная плата</v>
      </c>
      <c r="G145" s="6" t="s">
        <v>16</v>
      </c>
      <c r="H145" s="95">
        <v>434600</v>
      </c>
      <c r="I145" s="15">
        <v>0</v>
      </c>
      <c r="J145" s="47">
        <f t="shared" si="5"/>
        <v>434600</v>
      </c>
      <c r="K145" s="86">
        <f t="shared" si="6"/>
        <v>0</v>
      </c>
      <c r="L145" s="86">
        <f t="shared" si="7"/>
        <v>434600</v>
      </c>
    </row>
    <row r="146" spans="1:12" s="29" customFormat="1" ht="13.5">
      <c r="A146" s="16"/>
      <c r="B146" s="16"/>
      <c r="C146" s="13" t="s">
        <v>143</v>
      </c>
      <c r="D146" s="13"/>
      <c r="E146" s="13" t="s">
        <v>123</v>
      </c>
      <c r="F146" s="7" t="str">
        <f>F150</f>
        <v>Начисления на выплаты по оплате труда</v>
      </c>
      <c r="G146" s="6" t="s">
        <v>18</v>
      </c>
      <c r="H146" s="95">
        <v>131300</v>
      </c>
      <c r="I146" s="15">
        <v>0</v>
      </c>
      <c r="J146" s="47">
        <f t="shared" si="5"/>
        <v>131300</v>
      </c>
      <c r="K146" s="86">
        <f t="shared" si="6"/>
        <v>0</v>
      </c>
      <c r="L146" s="86">
        <f t="shared" si="7"/>
        <v>131300</v>
      </c>
    </row>
    <row r="147" spans="1:12" s="29" customFormat="1" ht="13.5">
      <c r="A147" s="13"/>
      <c r="B147" s="13"/>
      <c r="C147" s="13" t="s">
        <v>134</v>
      </c>
      <c r="D147" s="13" t="s">
        <v>64</v>
      </c>
      <c r="E147" s="16"/>
      <c r="F147" s="7" t="s">
        <v>6</v>
      </c>
      <c r="G147" s="6" t="s">
        <v>16</v>
      </c>
      <c r="H147" s="95">
        <v>219000</v>
      </c>
      <c r="I147" s="15">
        <v>0</v>
      </c>
      <c r="J147" s="47">
        <f t="shared" si="5"/>
        <v>219000</v>
      </c>
      <c r="K147" s="86">
        <f t="shared" si="6"/>
        <v>0</v>
      </c>
      <c r="L147" s="86">
        <f t="shared" si="7"/>
        <v>219000</v>
      </c>
    </row>
    <row r="148" spans="1:12" s="29" customFormat="1" ht="13.5">
      <c r="A148" s="13"/>
      <c r="B148" s="13"/>
      <c r="C148" s="13" t="s">
        <v>135</v>
      </c>
      <c r="D148" s="13" t="s">
        <v>64</v>
      </c>
      <c r="E148" s="16"/>
      <c r="F148" s="7" t="s">
        <v>17</v>
      </c>
      <c r="G148" s="6" t="s">
        <v>18</v>
      </c>
      <c r="H148" s="95">
        <v>66150</v>
      </c>
      <c r="I148" s="15">
        <v>0</v>
      </c>
      <c r="J148" s="47">
        <f t="shared" si="5"/>
        <v>66150</v>
      </c>
      <c r="K148" s="86">
        <f t="shared" si="6"/>
        <v>0</v>
      </c>
      <c r="L148" s="86">
        <f t="shared" si="7"/>
        <v>66150</v>
      </c>
    </row>
    <row r="149" spans="1:12" s="29" customFormat="1" ht="13.5">
      <c r="A149" s="13"/>
      <c r="B149" s="13"/>
      <c r="C149" s="13" t="s">
        <v>136</v>
      </c>
      <c r="D149" s="13"/>
      <c r="E149" s="13" t="s">
        <v>123</v>
      </c>
      <c r="F149" s="7" t="s">
        <v>6</v>
      </c>
      <c r="G149" s="6" t="s">
        <v>16</v>
      </c>
      <c r="H149" s="95">
        <v>94500</v>
      </c>
      <c r="I149" s="15">
        <v>0</v>
      </c>
      <c r="J149" s="47">
        <f t="shared" si="5"/>
        <v>94500</v>
      </c>
      <c r="K149" s="86">
        <f t="shared" si="6"/>
        <v>0</v>
      </c>
      <c r="L149" s="86">
        <f t="shared" si="7"/>
        <v>94500</v>
      </c>
    </row>
    <row r="150" spans="1:13" s="29" customFormat="1" ht="13.5">
      <c r="A150" s="13"/>
      <c r="B150" s="13"/>
      <c r="C150" s="13" t="s">
        <v>137</v>
      </c>
      <c r="D150" s="13"/>
      <c r="E150" s="13" t="s">
        <v>123</v>
      </c>
      <c r="F150" s="7" t="s">
        <v>17</v>
      </c>
      <c r="G150" s="6" t="s">
        <v>18</v>
      </c>
      <c r="H150" s="95">
        <v>28550</v>
      </c>
      <c r="I150" s="15">
        <v>0</v>
      </c>
      <c r="J150" s="47">
        <f t="shared" si="5"/>
        <v>28550</v>
      </c>
      <c r="K150" s="86">
        <f t="shared" si="6"/>
        <v>0</v>
      </c>
      <c r="L150" s="86">
        <f t="shared" si="7"/>
        <v>28550</v>
      </c>
      <c r="M150" s="51"/>
    </row>
    <row r="151" spans="1:13" ht="13.5">
      <c r="A151" s="83" t="s">
        <v>23</v>
      </c>
      <c r="B151" s="83"/>
      <c r="C151" s="83"/>
      <c r="D151" s="83"/>
      <c r="E151" s="83"/>
      <c r="F151" s="83"/>
      <c r="G151" s="83"/>
      <c r="H151" s="92">
        <f>H138</f>
        <v>2448570</v>
      </c>
      <c r="I151" s="12">
        <v>0</v>
      </c>
      <c r="J151" s="48">
        <f t="shared" si="5"/>
        <v>2448570</v>
      </c>
      <c r="K151" s="88">
        <f t="shared" si="6"/>
        <v>0</v>
      </c>
      <c r="L151" s="88">
        <f t="shared" si="7"/>
        <v>2448570</v>
      </c>
      <c r="M151" s="20"/>
    </row>
    <row r="152" spans="1:12" ht="13.5">
      <c r="A152" s="80" t="s">
        <v>52</v>
      </c>
      <c r="B152" s="81"/>
      <c r="C152" s="81"/>
      <c r="D152" s="81"/>
      <c r="E152" s="81"/>
      <c r="F152" s="81"/>
      <c r="G152" s="82"/>
      <c r="H152" s="96">
        <f>H151+H134+H97+H94+H90+H76+H38+H30+H17+H79+H83+H41+H86+H31+H137</f>
        <v>5393380</v>
      </c>
      <c r="I152" s="12">
        <f>I134+I97+I90+I102</f>
        <v>288764.24</v>
      </c>
      <c r="J152" s="48">
        <f>H152+I152</f>
        <v>5682144.24</v>
      </c>
      <c r="K152" s="88">
        <f>K137+K134+K86+K33</f>
        <v>185044.35</v>
      </c>
      <c r="L152" s="88">
        <f>L151+L137+L134+L97+L94+L90+L86+L83+L76+L41+L38+L33+L30+L17</f>
        <v>5578424.35</v>
      </c>
    </row>
    <row r="153" spans="1:12" ht="13.5">
      <c r="A153" s="68" t="s">
        <v>95</v>
      </c>
      <c r="B153" s="68"/>
      <c r="C153" s="68"/>
      <c r="D153" s="68"/>
      <c r="E153" s="68"/>
      <c r="F153" s="68"/>
      <c r="G153" s="68"/>
      <c r="H153" s="9"/>
      <c r="I153" s="9"/>
      <c r="J153" s="2"/>
      <c r="K153" s="2"/>
      <c r="L153" s="85"/>
    </row>
    <row r="154" spans="1:12" ht="13.5">
      <c r="A154" s="9"/>
      <c r="B154" s="9"/>
      <c r="C154" s="9"/>
      <c r="D154" s="9"/>
      <c r="E154" s="9"/>
      <c r="F154" s="9"/>
      <c r="G154" s="9"/>
      <c r="H154" s="9"/>
      <c r="I154" s="9"/>
      <c r="J154" s="2"/>
      <c r="K154" s="2"/>
      <c r="L154" s="85"/>
    </row>
    <row r="155" spans="1:12" ht="13.5">
      <c r="A155" s="68" t="s">
        <v>133</v>
      </c>
      <c r="B155" s="68"/>
      <c r="C155" s="68"/>
      <c r="D155" s="68"/>
      <c r="E155" s="68"/>
      <c r="F155" s="68"/>
      <c r="G155" s="68"/>
      <c r="H155" s="68"/>
      <c r="I155" s="36"/>
      <c r="J155" s="2"/>
      <c r="K155" s="2"/>
      <c r="L155" s="2"/>
    </row>
    <row r="156" spans="1:12" ht="13.5">
      <c r="A156" s="9"/>
      <c r="B156" s="9"/>
      <c r="C156" s="9"/>
      <c r="D156" s="9"/>
      <c r="E156" s="9"/>
      <c r="F156" s="9"/>
      <c r="G156" s="9"/>
      <c r="H156" s="52"/>
      <c r="I156" s="9"/>
      <c r="J156" s="2"/>
      <c r="K156" s="2"/>
      <c r="L156" s="2"/>
    </row>
    <row r="157" spans="1:12" ht="13.5">
      <c r="A157" s="68"/>
      <c r="B157" s="68"/>
      <c r="C157" s="68"/>
      <c r="D157" s="68"/>
      <c r="E157" s="68"/>
      <c r="F157" s="68"/>
      <c r="G157" s="68"/>
      <c r="H157" s="68"/>
      <c r="I157" s="36"/>
      <c r="J157" s="2"/>
      <c r="K157" s="2"/>
      <c r="L157" s="2"/>
    </row>
    <row r="158" spans="1:12" ht="13.5">
      <c r="A158" s="9"/>
      <c r="B158" s="9"/>
      <c r="C158" s="9"/>
      <c r="D158" s="9"/>
      <c r="E158" s="9"/>
      <c r="F158" s="9"/>
      <c r="G158" s="9"/>
      <c r="H158" s="9"/>
      <c r="I158" s="9"/>
      <c r="J158" s="2"/>
      <c r="K158" s="2"/>
      <c r="L158" s="2"/>
    </row>
    <row r="159" spans="1:12" ht="13.5">
      <c r="A159" s="9"/>
      <c r="B159" s="9"/>
      <c r="C159" s="9"/>
      <c r="D159" s="9"/>
      <c r="E159" s="9"/>
      <c r="F159" s="9"/>
      <c r="G159" s="9"/>
      <c r="H159" s="9"/>
      <c r="I159" s="9"/>
      <c r="J159" s="2"/>
      <c r="K159" s="2"/>
      <c r="L159" s="2"/>
    </row>
    <row r="160" spans="1:12" ht="13.5">
      <c r="A160" s="9"/>
      <c r="B160" s="9"/>
      <c r="C160" s="9"/>
      <c r="D160" s="9"/>
      <c r="E160" s="9"/>
      <c r="F160" s="9"/>
      <c r="G160" s="9"/>
      <c r="H160" s="9"/>
      <c r="I160" s="9"/>
      <c r="J160" s="2"/>
      <c r="K160" s="2"/>
      <c r="L160" s="2"/>
    </row>
    <row r="161" spans="1:12" ht="13.5">
      <c r="A161" s="9"/>
      <c r="B161" s="9"/>
      <c r="C161" s="9"/>
      <c r="D161" s="9"/>
      <c r="E161" s="9"/>
      <c r="F161" s="9"/>
      <c r="G161" s="9"/>
      <c r="H161" s="9"/>
      <c r="I161" s="9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</sheetData>
  <sheetProtection/>
  <mergeCells count="28">
    <mergeCell ref="F5:L5"/>
    <mergeCell ref="A6:L6"/>
    <mergeCell ref="K9:K10"/>
    <mergeCell ref="L9:L10"/>
    <mergeCell ref="A152:G152"/>
    <mergeCell ref="A132:G132"/>
    <mergeCell ref="A97:G97"/>
    <mergeCell ref="A151:G151"/>
    <mergeCell ref="A90:G90"/>
    <mergeCell ref="A94:G94"/>
    <mergeCell ref="A79:G79"/>
    <mergeCell ref="G1:H1"/>
    <mergeCell ref="G2:H3"/>
    <mergeCell ref="A38:G38"/>
    <mergeCell ref="A49:G49"/>
    <mergeCell ref="F9:F10"/>
    <mergeCell ref="A30:G30"/>
    <mergeCell ref="A9:E9"/>
    <mergeCell ref="A17:G17"/>
    <mergeCell ref="E42:E47"/>
    <mergeCell ref="A83:G83"/>
    <mergeCell ref="I9:I10"/>
    <mergeCell ref="J9:J10"/>
    <mergeCell ref="A157:H157"/>
    <mergeCell ref="A153:G153"/>
    <mergeCell ref="A155:H155"/>
    <mergeCell ref="A76:G76"/>
    <mergeCell ref="A134:G13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2022-03-29T12:54:52Z</dcterms:modified>
  <cp:category/>
  <cp:version/>
  <cp:contentType/>
  <cp:contentStatus/>
</cp:coreProperties>
</file>