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2" sheetId="1" r:id="rId1"/>
    <sheet name="прил.4" sheetId="2" r:id="rId2"/>
    <sheet name="прил.6" sheetId="3" r:id="rId3"/>
  </sheets>
  <definedNames/>
  <calcPr fullCalcOnLoad="1"/>
</workbook>
</file>

<file path=xl/sharedStrings.xml><?xml version="1.0" encoding="utf-8"?>
<sst xmlns="http://schemas.openxmlformats.org/spreadsheetml/2006/main" count="833" uniqueCount="320">
  <si>
    <t>(тыс. руб.)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</si>
  <si>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</si>
  <si>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</si>
  <si>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</si>
  <si>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000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</si>
  <si>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</si>
  <si>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</si>
  <si>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</si>
  <si>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</si>
  <si>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</si>
  <si>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</si>
  <si>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</si>
  <si>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</si>
  <si>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</si>
  <si>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</si>
  <si>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</si>
  <si>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</si>
  <si>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</si>
  <si>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</si>
  <si>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1 06 04000 00 0000 110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</si>
  <si>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</si>
  <si>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</si>
  <si>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</si>
  <si>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</si>
  <si>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</si>
  <si>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</si>
  <si>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</si>
  <si>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</si>
  <si>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</si>
  <si>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</si>
  <si>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</si>
  <si>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1 08 00000 00 0000 000</t>
  </si>
  <si>
    <t>Государственная пошлина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</si>
  <si>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</si>
  <si>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</si>
  <si>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</si>
  <si>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</si>
  <si>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</si>
  <si>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</si>
  <si>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</si>
  <si>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</si>
  <si>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</si>
  <si>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</si>
  <si>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</si>
  <si>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</si>
  <si>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</si>
  <si>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</si>
  <si>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</si>
  <si>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</si>
  <si>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</si>
  <si>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092</t>
  </si>
  <si>
    <t xml:space="preserve">Доходы,  получаемые  в  виде  арендной  платы  заземельные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</si>
  <si>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</si>
  <si>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</si>
  <si>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</si>
  <si>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</si>
  <si>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</si>
  <si>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сельскими поселениями
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</si>
  <si>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</si>
  <si>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</si>
  <si>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</si>
  <si>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</si>
  <si>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</si>
  <si>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</si>
  <si>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</si>
  <si>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</si>
  <si>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</si>
  <si>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</si>
  <si>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</si>
  <si>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</si>
  <si>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1 14 02030 10 0000 440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</si>
  <si>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</si>
  <si>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</si>
  <si>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</si>
  <si>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</si>
  <si>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</si>
  <si>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</si>
  <si>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</si>
  <si>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</si>
  <si>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</si>
  <si>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</si>
  <si>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</si>
  <si>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</si>
  <si>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</si>
  <si>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1 14 04050 10  0000 420</t>
  </si>
  <si>
    <t>Доходы  от продажи нематериальных активов, находящихся в собственности поселений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</si>
  <si>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</si>
  <si>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</si>
  <si>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</si>
  <si>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</si>
  <si>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</si>
  <si>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</si>
  <si>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</si>
  <si>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</si>
  <si>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1 17 05050 10 0000 180</t>
  </si>
  <si>
    <t xml:space="preserve">Прочие неналоговые доходы бюджетов поселений 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</si>
  <si>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</si>
  <si>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</si>
  <si>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</si>
  <si>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</si>
  <si>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</si>
  <si>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>Дотации  бюджетам субъектов Российской Федерации и муниципальных образований</t>
  </si>
  <si>
    <t xml:space="preserve"> 2 02 01010 05 0000 151</t>
  </si>
  <si>
    <t>Дотации бюджетам муниципальных районов на выравнивание уровня бюджетной обеспеченности</t>
  </si>
  <si>
    <t xml:space="preserve"> 2 02 01001 10 0000 151</t>
  </si>
  <si>
    <t>Дотации бюджетам поселений на выравнивание уровня бюджетной обеспеченности</t>
  </si>
  <si>
    <t xml:space="preserve"> 2 02 01013 05 0000 151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</si>
  <si>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</si>
  <si>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</si>
  <si>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</si>
  <si>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Субсидии на капит. и текущ. ремонт объектов социально-культурной сферы</t>
  </si>
  <si>
    <t>Субсидии на софинансирование расходов по благоустройству</t>
  </si>
  <si>
    <t>Субсидии  на софинансирование расходов по решению вопросов  местного  значения поселений, связанных с реализацией Закона РФ №131-ФЗ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</si>
  <si>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</si>
  <si>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</si>
  <si>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</si>
  <si>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</si>
  <si>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 xml:space="preserve"> 2 02 04000 00 0000 151</t>
  </si>
  <si>
    <t>Иные межбюджетные трансферты</t>
  </si>
  <si>
    <t>детализировать по субвенциям</t>
  </si>
  <si>
    <t>2 07 05000 10 0000 180</t>
  </si>
  <si>
    <t>Проочие безвозмездные поступления в бюджеты поселений</t>
  </si>
  <si>
    <t>Всего доходов</t>
  </si>
  <si>
    <t>Сумма на 2012 год</t>
  </si>
  <si>
    <t>Сумма</t>
  </si>
  <si>
    <t>Наименование показателя</t>
  </si>
  <si>
    <t>Рз</t>
  </si>
  <si>
    <t>ПР</t>
  </si>
  <si>
    <t>на 2011 год</t>
  </si>
  <si>
    <t>Изменения (+;-)</t>
  </si>
  <si>
    <t>ОБЩЕГОСУДАРСТВЕННЫЕ ВОПРОСЫ</t>
  </si>
  <si>
    <t>01</t>
  </si>
  <si>
    <t>00</t>
  </si>
  <si>
    <t>Глава муниципального образования</t>
  </si>
  <si>
    <t>02</t>
  </si>
  <si>
    <t>Функционирование законадательных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</si>
  <si>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</si>
  <si>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</si>
  <si>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</si>
  <si>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 органов</t>
  </si>
  <si>
    <t>06</t>
  </si>
  <si>
    <t>Обеспечение проведения выборов и референдумов</t>
  </si>
  <si>
    <t>07</t>
  </si>
  <si>
    <t>Резервный фонд</t>
  </si>
  <si>
    <t>12</t>
  </si>
  <si>
    <t>14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</si>
  <si>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</si>
  <si>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</si>
  <si>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</si>
  <si>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</si>
  <si>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</si>
  <si>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</si>
  <si>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</si>
  <si>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</si>
  <si>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</si>
  <si>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05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</si>
  <si>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</si>
  <si>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</si>
  <si>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</si>
  <si>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</si>
  <si>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</si>
  <si>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</si>
  <si>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</si>
  <si>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</si>
  <si>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</si>
  <si>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</si>
  <si>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</si>
  <si>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</si>
  <si>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</si>
  <si>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</si>
  <si>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</si>
  <si>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</si>
  <si>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СМИ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</si>
  <si>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</si>
  <si>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</si>
  <si>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</si>
  <si>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</si>
  <si>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</si>
  <si>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</si>
  <si>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</si>
  <si>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</si>
  <si>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</si>
  <si>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</si>
  <si>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</t>
  </si>
  <si>
    <t>Субвенции бюджетам субъектов Российской Федерации и муниципальных образований</t>
  </si>
  <si>
    <t>ВСЕГО РАСХОДОВ</t>
  </si>
  <si>
    <t>Гл</t>
  </si>
  <si>
    <t>ЦСР</t>
  </si>
  <si>
    <t>ВР</t>
  </si>
  <si>
    <t>Изменения       (+;-)</t>
  </si>
  <si>
    <t>Совет депутатов</t>
  </si>
  <si>
    <t>Функционирование законодательных (представительных) органов государственной власти и местного самоуправления</t>
  </si>
  <si>
    <t>0000000</t>
  </si>
  <si>
    <t>Руководство и управление в сфере установленных функций</t>
  </si>
  <si>
    <t>0010000</t>
  </si>
  <si>
    <t>Центральный аппарат</t>
  </si>
  <si>
    <t>0020400</t>
  </si>
  <si>
    <t>500</t>
  </si>
  <si>
    <t>Глава законодательной (представительной) власти местного самоуправления</t>
  </si>
  <si>
    <t>011</t>
  </si>
  <si>
    <t>0021100</t>
  </si>
  <si>
    <t>Депутаты представительного органа муниципального образования</t>
  </si>
  <si>
    <t>0021200</t>
  </si>
  <si>
    <t xml:space="preserve">Администрация </t>
  </si>
  <si>
    <t xml:space="preserve">Функционирование местных администраций </t>
  </si>
  <si>
    <t>0020300</t>
  </si>
  <si>
    <t xml:space="preserve">Обеспечение деятельности финансовых органов </t>
  </si>
  <si>
    <t>012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</si>
  <si>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</si>
  <si>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</si>
  <si>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</si>
  <si>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</si>
  <si>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</si>
  <si>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Проведение выборов в законодательные (представительные) органы власти местного самоуправления</t>
  </si>
  <si>
    <t>0200000</t>
  </si>
  <si>
    <t>Резервные фонды местных администраций</t>
  </si>
  <si>
    <t>0700000</t>
  </si>
  <si>
    <t>013</t>
  </si>
  <si>
    <t>Мероприятия в области  строительства, архитектуры и градостроительства</t>
  </si>
  <si>
    <t>3380000</t>
  </si>
  <si>
    <t>Выполнение функций органами местного самоуправления</t>
  </si>
  <si>
    <t>Выполнение других обязательств государства</t>
  </si>
  <si>
    <t>0920300</t>
  </si>
  <si>
    <t>0013600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</si>
  <si>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</si>
  <si>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</si>
  <si>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</si>
  <si>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 мобилизационной готовности экономики</t>
  </si>
  <si>
    <t>237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</si>
  <si>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</si>
  <si>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</si>
  <si>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</si>
  <si>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</si>
  <si>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014</t>
  </si>
  <si>
    <t xml:space="preserve">Транспорт                                                            </t>
  </si>
  <si>
    <t>Содержание автомобильных дорог общего пользования</t>
  </si>
  <si>
    <t>006</t>
  </si>
  <si>
    <t>Другие вопросы в области национальной экономике</t>
  </si>
  <si>
    <t>Мероприятия по переподготовке и повышению квалификации</t>
  </si>
  <si>
    <t>Переподготовка и повышение квалификации кадров</t>
  </si>
  <si>
    <t>Проведение мероприятий для детей и молодежи</t>
  </si>
  <si>
    <t>4310100</t>
  </si>
  <si>
    <t>Обеспечение деятельности подведомственных учреждений</t>
  </si>
  <si>
    <t>001</t>
  </si>
  <si>
    <t>4319900</t>
  </si>
  <si>
    <t xml:space="preserve">Мероприятия в области здравоохранения, спорта и физической культуры, туризма </t>
  </si>
  <si>
    <t>5129700</t>
  </si>
  <si>
    <t>4829900</t>
  </si>
  <si>
    <t>Финансовая помощь бюджектам других уровней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</si>
  <si>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</si>
  <si>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</si>
  <si>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</si>
  <si>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</si>
  <si>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</si>
  <si>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Жилищно-коммунальное хозяйство</t>
  </si>
  <si>
    <t>3510500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</si>
  <si>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</si>
  <si>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</si>
  <si>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</si>
  <si>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</si>
  <si>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Дом культуры</t>
  </si>
  <si>
    <t>057</t>
  </si>
  <si>
    <t xml:space="preserve">Культура </t>
  </si>
  <si>
    <t>Дворцы и дома культуры, другие учреждения культуры и средств массовой информации</t>
  </si>
  <si>
    <t>058</t>
  </si>
  <si>
    <t>4409900</t>
  </si>
  <si>
    <t>059</t>
  </si>
  <si>
    <t>Другие вопросы в области культуры, кинематографии и средств массовой информации</t>
  </si>
  <si>
    <t>Клуб</t>
  </si>
  <si>
    <t>Библиотека</t>
  </si>
  <si>
    <t>Библиотеки</t>
  </si>
  <si>
    <t>4429900</t>
  </si>
  <si>
    <t>ФИЗИЧЕСКАЯ КУЛЬТУРА И СПОРТ</t>
  </si>
  <si>
    <t xml:space="preserve">ФИЗИЧЕСКАЯ КУЛЬТУРА </t>
  </si>
  <si>
    <t>2 02 02999 10 0000 151</t>
  </si>
  <si>
    <t>Налоговые доходы</t>
  </si>
  <si>
    <t>Неналоговые доходы</t>
  </si>
  <si>
    <t>Налоговые и неналоговые  доходы</t>
  </si>
  <si>
    <t>1 00 00000 00 0000 000</t>
  </si>
  <si>
    <t>Объем поступлений доходов муниципального образования "Теньгинского сельского поселения" по основным источникам в 2012 году</t>
  </si>
  <si>
    <t>Распределение
расходов местного бюджета по разделам, подразделам расходов классификации расходов Российской Федерации на 2012 год</t>
  </si>
  <si>
    <t>Распределение
расходов бюджета муниципального образования "Теньгинского сельского поселения"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2012 год</t>
  </si>
  <si>
    <t>0020000</t>
  </si>
  <si>
    <t>121</t>
  </si>
  <si>
    <t>242</t>
  </si>
  <si>
    <t>Закупка товаров, работ, услуг в сфере информационно-коммуникационных технологий</t>
  </si>
  <si>
    <t>Фонд оплаты труда и страховые взносы</t>
  </si>
  <si>
    <t>Прочая закупка товаров, работ и услуг для государственных нужд</t>
  </si>
  <si>
    <t>870</t>
  </si>
  <si>
    <t>Резервные средства</t>
  </si>
  <si>
    <t>244</t>
  </si>
  <si>
    <t>243</t>
  </si>
  <si>
    <t>Закупка товаров, работ, услуг в целях капитального ремонта государственного имущества</t>
  </si>
  <si>
    <t>851</t>
  </si>
  <si>
    <t>Уплата налога на имущество организаций и земельного налога</t>
  </si>
  <si>
    <t>852</t>
  </si>
  <si>
    <t>Сумма на 2012</t>
  </si>
  <si>
    <t>Изменения             (+; -)</t>
  </si>
  <si>
    <t>Сумма на 2012 год с учетом изменений</t>
  </si>
  <si>
    <t>Сумма  2012 год с учетом изменений</t>
  </si>
  <si>
    <t>1 11 05013 10 0000 120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</si>
  <si>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</si>
  <si>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Приложение 3
"к решению "О бюджете муниципального образования "Теньгинское сельское поселение" на 2012 год и плановый период 2013 и 2014 годов"  
</t>
  </si>
  <si>
    <t>Приложение 5
"к решению "О бюджете муниципального образования Теньгинское сельское поселение" на 2012 год и плановый период 2013 и 2014 годов"</t>
  </si>
  <si>
    <r>
      <t>Приложение 7</t>
    </r>
    <r>
      <rPr>
        <sz val="8"/>
        <rFont val="Times New Roman"/>
        <family val="1"/>
      </rPr>
      <t xml:space="preserve">
"к решению "О бюджете муниципального образования "Теньгинское сельское поселение" на 2012 год и плановый период 2013 и 2014 годов" </t>
    </r>
  </si>
  <si>
    <t>Уплта прочих налогов, сборов и иных платежей</t>
  </si>
  <si>
    <t>1 13 01995 10 0000 130</t>
  </si>
  <si>
    <t>Всего доходов и остатков</t>
  </si>
  <si>
    <t>2 02 04000 10 0000 151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</si>
  <si>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</si>
  <si>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</si>
  <si>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</si>
  <si>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</si>
  <si>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Целевые остатки на счетах на 01.01.2012г.</t>
  </si>
  <si>
    <t>Нецелевые остатки на счетах на 01.01.2012г.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</si>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</sst>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_р_."/>
    <numFmt numFmtId="183" formatCode="_-* #,##0.0_р_._-;\-* #,##0.0_р_._-;_-* &quot;-&quot;?_р_._-;_-@_-"/>
    <numFmt numFmtId="184" formatCode="#,##0.0_р_."/>
    <numFmt numFmtId="185" formatCode="#,##0.00_ ;\-#,##0.00\ 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 Cyr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gray0625">
        <fgColor indexed="11"/>
      </patternFill>
    </fill>
    <fill>
      <patternFill patternType="gray0625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" fontId="8" fillId="24" borderId="11" xfId="0" applyNumberFormat="1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2" fontId="8" fillId="2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center"/>
    </xf>
    <xf numFmtId="182" fontId="4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top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3" fontId="11" fillId="25" borderId="11" xfId="0" applyNumberFormat="1" applyFont="1" applyFill="1" applyBorder="1" applyAlignment="1">
      <alignment horizontal="center" vertical="center" wrapText="1"/>
    </xf>
    <xf numFmtId="43" fontId="4" fillId="25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43" fontId="14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 wrapText="1"/>
    </xf>
    <xf numFmtId="43" fontId="9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0" fillId="0" borderId="11" xfId="0" applyNumberFormat="1" applyBorder="1" applyAlignment="1">
      <alignment horizontal="center"/>
    </xf>
    <xf numFmtId="49" fontId="11" fillId="26" borderId="11" xfId="0" applyNumberFormat="1" applyFont="1" applyFill="1" applyBorder="1" applyAlignment="1">
      <alignment horizontal="center" vertical="center" wrapText="1"/>
    </xf>
    <xf numFmtId="49" fontId="13" fillId="26" borderId="11" xfId="0" applyNumberFormat="1" applyFont="1" applyFill="1" applyBorder="1" applyAlignment="1">
      <alignment horizontal="center" vertical="center" wrapText="1"/>
    </xf>
    <xf numFmtId="43" fontId="13" fillId="26" borderId="11" xfId="0" applyNumberFormat="1" applyFont="1" applyFill="1" applyBorder="1" applyAlignment="1">
      <alignment horizontal="center" vertical="center" wrapText="1"/>
    </xf>
    <xf numFmtId="43" fontId="1" fillId="26" borderId="11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/>
    </xf>
    <xf numFmtId="43" fontId="20" fillId="0" borderId="16" xfId="0" applyNumberFormat="1" applyFont="1" applyBorder="1" applyAlignment="1">
      <alignment/>
    </xf>
    <xf numFmtId="43" fontId="9" fillId="0" borderId="11" xfId="0" applyNumberFormat="1" applyFont="1" applyBorder="1" applyAlignment="1">
      <alignment vertical="center" wrapText="1"/>
    </xf>
    <xf numFmtId="0" fontId="4" fillId="25" borderId="11" xfId="0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183" fontId="14" fillId="0" borderId="11" xfId="0" applyNumberFormat="1" applyFont="1" applyBorder="1" applyAlignment="1">
      <alignment horizontal="center" vertical="center"/>
    </xf>
    <xf numFmtId="183" fontId="11" fillId="25" borderId="11" xfId="0" applyNumberFormat="1" applyFont="1" applyFill="1" applyBorder="1" applyAlignment="1">
      <alignment horizontal="center" vertical="center" wrapText="1"/>
    </xf>
    <xf numFmtId="183" fontId="13" fillId="26" borderId="11" xfId="0" applyNumberFormat="1" applyFont="1" applyFill="1" applyBorder="1" applyAlignment="1">
      <alignment horizontal="center" vertical="center" wrapText="1"/>
    </xf>
    <xf numFmtId="183" fontId="14" fillId="0" borderId="11" xfId="0" applyNumberFormat="1" applyFont="1" applyBorder="1" applyAlignment="1">
      <alignment vertical="center"/>
    </xf>
    <xf numFmtId="180" fontId="8" fillId="24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/>
    </xf>
    <xf numFmtId="180" fontId="4" fillId="24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182" fontId="14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 wrapText="1"/>
    </xf>
    <xf numFmtId="182" fontId="11" fillId="25" borderId="11" xfId="0" applyNumberFormat="1" applyFont="1" applyFill="1" applyBorder="1" applyAlignment="1">
      <alignment vertical="center" wrapText="1"/>
    </xf>
    <xf numFmtId="182" fontId="14" fillId="0" borderId="11" xfId="0" applyNumberFormat="1" applyFont="1" applyBorder="1" applyAlignment="1">
      <alignment vertical="center"/>
    </xf>
    <xf numFmtId="2" fontId="11" fillId="25" borderId="11" xfId="0" applyNumberFormat="1" applyFont="1" applyFill="1" applyBorder="1" applyAlignment="1">
      <alignment vertical="center" wrapText="1"/>
    </xf>
    <xf numFmtId="2" fontId="14" fillId="0" borderId="11" xfId="0" applyNumberFormat="1" applyFont="1" applyBorder="1" applyAlignment="1">
      <alignment vertical="center"/>
    </xf>
    <xf numFmtId="2" fontId="20" fillId="0" borderId="16" xfId="0" applyNumberFormat="1" applyFont="1" applyBorder="1" applyAlignment="1">
      <alignment/>
    </xf>
    <xf numFmtId="182" fontId="20" fillId="0" borderId="16" xfId="0" applyNumberFormat="1" applyFont="1" applyBorder="1" applyAlignment="1">
      <alignment/>
    </xf>
    <xf numFmtId="182" fontId="9" fillId="0" borderId="11" xfId="0" applyNumberFormat="1" applyFont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183" fontId="9" fillId="0" borderId="11" xfId="0" applyNumberFormat="1" applyFont="1" applyBorder="1" applyAlignment="1">
      <alignment vertical="center" wrapText="1"/>
    </xf>
    <xf numFmtId="180" fontId="11" fillId="25" borderId="11" xfId="0" applyNumberFormat="1" applyFont="1" applyFill="1" applyBorder="1" applyAlignment="1">
      <alignment vertical="center" wrapText="1"/>
    </xf>
    <xf numFmtId="185" fontId="14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20.140625" style="0" customWidth="1"/>
    <col min="2" max="2" width="27.421875" style="0" customWidth="1"/>
    <col min="3" max="3" width="50.7109375" style="0" customWidth="1"/>
    <col min="4" max="4" width="14.8515625" style="0" customWidth="1"/>
    <col min="5" max="5" width="14.28125" style="0" customWidth="1"/>
    <col min="6" max="6" width="15.57421875" style="0" customWidth="1"/>
    <col min="7" max="7" width="0.2890625" style="0" customWidth="1"/>
  </cols>
  <sheetData>
    <row r="2" spans="1:7" ht="67.5" customHeight="1">
      <c r="A2" s="1"/>
      <c r="B2" s="2"/>
      <c r="C2" s="2"/>
      <c r="D2" s="2"/>
      <c r="E2" s="120" t="s">
        <v>302</v>
      </c>
      <c r="F2" s="120"/>
      <c r="G2" s="120"/>
    </row>
    <row r="3" spans="1:7" ht="22.5" customHeight="1">
      <c r="A3" s="121" t="s">
        <v>279</v>
      </c>
      <c r="B3" s="122"/>
      <c r="C3" s="122"/>
      <c r="D3" s="122"/>
      <c r="E3" s="122"/>
      <c r="F3" s="122"/>
      <c r="G3" s="1"/>
    </row>
    <row r="4" spans="1:6" ht="15.75">
      <c r="A4" s="3"/>
      <c r="B4" s="4"/>
      <c r="C4" s="4"/>
      <c r="D4" s="4"/>
      <c r="E4" s="4"/>
      <c r="F4" s="5" t="s">
        <v>0</v>
      </c>
    </row>
    <row r="5" spans="1:6" ht="12.75">
      <c r="A5" s="123" t="s">
        <v>1</v>
      </c>
      <c r="B5" s="123" t="s">
        <v>2</v>
      </c>
      <c r="C5" s="123" t="s">
        <v>3</v>
      </c>
      <c r="D5" s="123" t="s">
        <v>296</v>
      </c>
      <c r="E5" s="123" t="s">
        <v>297</v>
      </c>
      <c r="F5" s="125" t="s">
        <v>298</v>
      </c>
    </row>
    <row r="6" spans="1:6" ht="51" customHeight="1">
      <c r="A6" s="124"/>
      <c r="B6" s="124"/>
      <c r="C6" s="124"/>
      <c r="D6" s="124"/>
      <c r="E6" s="124"/>
      <c r="F6" s="126"/>
    </row>
    <row r="7" spans="1:7" ht="12.7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7"/>
    </row>
    <row r="8" spans="1:7" ht="15.75">
      <c r="A8" s="96"/>
      <c r="B8" s="10" t="s">
        <v>278</v>
      </c>
      <c r="C8" s="11" t="s">
        <v>277</v>
      </c>
      <c r="D8" s="12">
        <f>D9+D28</f>
        <v>1346.5</v>
      </c>
      <c r="E8" s="12">
        <f>E9+E28</f>
        <v>-15.5</v>
      </c>
      <c r="F8" s="12">
        <f>F9+F28</f>
        <v>1331</v>
      </c>
      <c r="G8" s="96"/>
    </row>
    <row r="9" spans="1:7" ht="15.75">
      <c r="A9" s="98"/>
      <c r="B9" s="26"/>
      <c r="C9" s="99" t="s">
        <v>275</v>
      </c>
      <c r="D9" s="100">
        <f>D10+D13+D16+D24</f>
        <v>1111</v>
      </c>
      <c r="E9" s="100">
        <f>E10+E13+E16+E24</f>
        <v>0</v>
      </c>
      <c r="F9" s="100">
        <f>F10+F13+F16+F24</f>
        <v>1111</v>
      </c>
      <c r="G9" s="7"/>
    </row>
    <row r="10" spans="1:6" ht="18" customHeight="1">
      <c r="A10" s="9" t="s">
        <v>4</v>
      </c>
      <c r="B10" s="10" t="s">
        <v>5</v>
      </c>
      <c r="C10" s="11" t="s">
        <v>6</v>
      </c>
      <c r="D10" s="12">
        <f>D12</f>
        <v>472</v>
      </c>
      <c r="E10" s="12">
        <f>E12</f>
        <v>0</v>
      </c>
      <c r="F10" s="12">
        <f>F12</f>
        <v>472</v>
      </c>
    </row>
    <row r="11" spans="1:6" ht="18" customHeight="1">
      <c r="A11" s="8">
        <v>182</v>
      </c>
      <c r="B11" s="8" t="s">
        <v>7</v>
      </c>
      <c r="C11" s="13" t="s">
        <v>8</v>
      </c>
      <c r="D11" s="14">
        <f>D12</f>
        <v>472</v>
      </c>
      <c r="E11" s="14">
        <f>E12</f>
        <v>0</v>
      </c>
      <c r="F11" s="14">
        <f>F12</f>
        <v>472</v>
      </c>
    </row>
    <row r="12" spans="1:6" ht="97.5" customHeight="1">
      <c r="A12" s="8">
        <v>182</v>
      </c>
      <c r="B12" s="8" t="s">
        <v>311</v>
      </c>
      <c r="C12" s="13" t="s">
        <v>312</v>
      </c>
      <c r="D12" s="14">
        <v>472</v>
      </c>
      <c r="E12" s="14"/>
      <c r="F12" s="14">
        <f>SUM(D12:E12)</f>
        <v>472</v>
      </c>
    </row>
    <row r="13" spans="1:6" ht="19.5" customHeight="1">
      <c r="A13" s="9" t="s">
        <v>4</v>
      </c>
      <c r="B13" s="10" t="s">
        <v>9</v>
      </c>
      <c r="C13" s="11" t="s">
        <v>10</v>
      </c>
      <c r="D13" s="15">
        <f>D14+D15</f>
        <v>10</v>
      </c>
      <c r="E13" s="15">
        <f>E14+E15</f>
        <v>0</v>
      </c>
      <c r="F13" s="15">
        <f>F14+F15</f>
        <v>10</v>
      </c>
    </row>
    <row r="14" spans="1:6" ht="33" customHeight="1">
      <c r="A14" s="8">
        <v>182</v>
      </c>
      <c r="B14" s="8" t="s">
        <v>11</v>
      </c>
      <c r="C14" s="13" t="s">
        <v>12</v>
      </c>
      <c r="D14" s="14"/>
      <c r="E14" s="14"/>
      <c r="F14" s="14">
        <f>SUM(D14:E14)</f>
        <v>0</v>
      </c>
    </row>
    <row r="15" spans="1:6" ht="18.75" customHeight="1">
      <c r="A15" s="8">
        <v>182</v>
      </c>
      <c r="B15" s="8" t="s">
        <v>13</v>
      </c>
      <c r="C15" s="13" t="s">
        <v>14</v>
      </c>
      <c r="D15" s="14">
        <v>10</v>
      </c>
      <c r="E15" s="14"/>
      <c r="F15" s="14">
        <f>SUM(D15:E15)</f>
        <v>10</v>
      </c>
    </row>
    <row r="16" spans="1:6" ht="21" customHeight="1">
      <c r="A16" s="9" t="s">
        <v>4</v>
      </c>
      <c r="B16" s="10" t="s">
        <v>15</v>
      </c>
      <c r="C16" s="11" t="s">
        <v>16</v>
      </c>
      <c r="D16" s="15">
        <f>D17+D18+D21</f>
        <v>623.5</v>
      </c>
      <c r="E16" s="15">
        <f>E17+E18+E21</f>
        <v>0</v>
      </c>
      <c r="F16" s="15">
        <f>F17+F18+F21</f>
        <v>623.5</v>
      </c>
    </row>
    <row r="17" spans="1:6" ht="60.75" customHeight="1">
      <c r="A17" s="8">
        <v>182</v>
      </c>
      <c r="B17" s="8" t="s">
        <v>17</v>
      </c>
      <c r="C17" s="13" t="s">
        <v>18</v>
      </c>
      <c r="D17" s="14">
        <v>67.5</v>
      </c>
      <c r="E17" s="14"/>
      <c r="F17" s="14">
        <f>SUM(D17:E17)</f>
        <v>67.5</v>
      </c>
    </row>
    <row r="18" spans="1:6" ht="18.75" customHeight="1" hidden="1">
      <c r="A18" s="8">
        <v>182</v>
      </c>
      <c r="B18" s="8" t="s">
        <v>19</v>
      </c>
      <c r="C18" s="13" t="s">
        <v>20</v>
      </c>
      <c r="D18" s="14">
        <f>D19+D20</f>
        <v>0</v>
      </c>
      <c r="E18" s="14">
        <f>E19+E20</f>
        <v>0</v>
      </c>
      <c r="F18" s="14">
        <f>F19+F20</f>
        <v>0</v>
      </c>
    </row>
    <row r="19" spans="1:6" ht="19.5" customHeight="1" hidden="1">
      <c r="A19" s="8">
        <v>182</v>
      </c>
      <c r="B19" s="8" t="s">
        <v>21</v>
      </c>
      <c r="C19" s="13" t="s">
        <v>22</v>
      </c>
      <c r="D19" s="14"/>
      <c r="E19" s="14"/>
      <c r="F19" s="14">
        <f>SUM(D19:E19)</f>
        <v>0</v>
      </c>
    </row>
    <row r="20" spans="1:6" ht="18" customHeight="1" hidden="1">
      <c r="A20" s="8">
        <v>182</v>
      </c>
      <c r="B20" s="8" t="s">
        <v>23</v>
      </c>
      <c r="C20" s="13" t="s">
        <v>24</v>
      </c>
      <c r="D20" s="14"/>
      <c r="E20" s="14"/>
      <c r="F20" s="14">
        <f>SUM(D20:E20)</f>
        <v>0</v>
      </c>
    </row>
    <row r="21" spans="1:6" ht="17.25" customHeight="1">
      <c r="A21" s="8">
        <v>0</v>
      </c>
      <c r="B21" s="8" t="s">
        <v>25</v>
      </c>
      <c r="C21" s="13" t="s">
        <v>26</v>
      </c>
      <c r="D21" s="14">
        <f>D22+D23</f>
        <v>556</v>
      </c>
      <c r="E21" s="14">
        <f>E22+E23</f>
        <v>0</v>
      </c>
      <c r="F21" s="14">
        <f>F22+F23</f>
        <v>556</v>
      </c>
    </row>
    <row r="22" spans="1:6" ht="100.5" customHeight="1">
      <c r="A22" s="8">
        <v>182</v>
      </c>
      <c r="B22" s="8" t="s">
        <v>27</v>
      </c>
      <c r="C22" s="13" t="s">
        <v>28</v>
      </c>
      <c r="D22" s="113">
        <v>481</v>
      </c>
      <c r="E22" s="14"/>
      <c r="F22" s="14">
        <f>SUM(D22:E22)</f>
        <v>481</v>
      </c>
    </row>
    <row r="23" spans="1:6" ht="59.25" customHeight="1">
      <c r="A23" s="8">
        <v>182</v>
      </c>
      <c r="B23" s="8" t="s">
        <v>29</v>
      </c>
      <c r="C23" s="13" t="s">
        <v>30</v>
      </c>
      <c r="D23" s="113">
        <v>75</v>
      </c>
      <c r="E23" s="14"/>
      <c r="F23" s="14">
        <f>SUM(D23:E23)</f>
        <v>75</v>
      </c>
    </row>
    <row r="24" spans="1:6" ht="16.5" customHeight="1">
      <c r="A24" s="9" t="s">
        <v>4</v>
      </c>
      <c r="B24" s="10" t="s">
        <v>31</v>
      </c>
      <c r="C24" s="11" t="s">
        <v>32</v>
      </c>
      <c r="D24" s="15">
        <f>D25</f>
        <v>5.5</v>
      </c>
      <c r="E24" s="15">
        <f>E25</f>
        <v>0</v>
      </c>
      <c r="F24" s="15">
        <f>F25</f>
        <v>5.5</v>
      </c>
    </row>
    <row r="25" spans="1:6" ht="94.5" customHeight="1">
      <c r="A25" s="17" t="s">
        <v>33</v>
      </c>
      <c r="B25" s="8" t="s">
        <v>34</v>
      </c>
      <c r="C25" s="13" t="s">
        <v>35</v>
      </c>
      <c r="D25" s="14">
        <v>5.5</v>
      </c>
      <c r="E25" s="14"/>
      <c r="F25" s="14">
        <f>SUM(D25:E25)</f>
        <v>5.5</v>
      </c>
    </row>
    <row r="26" spans="1:6" ht="44.25" customHeight="1">
      <c r="A26" s="9" t="s">
        <v>4</v>
      </c>
      <c r="B26" s="10" t="s">
        <v>36</v>
      </c>
      <c r="C26" s="11" t="s">
        <v>37</v>
      </c>
      <c r="D26" s="18"/>
      <c r="E26" s="18"/>
      <c r="F26" s="14"/>
    </row>
    <row r="27" spans="1:6" ht="47.25" customHeight="1">
      <c r="A27" s="17"/>
      <c r="B27" s="8" t="s">
        <v>38</v>
      </c>
      <c r="C27" s="13" t="s">
        <v>39</v>
      </c>
      <c r="D27" s="16"/>
      <c r="E27" s="16"/>
      <c r="F27" s="19"/>
    </row>
    <row r="28" spans="1:6" ht="18" customHeight="1">
      <c r="A28" s="17"/>
      <c r="B28" s="8"/>
      <c r="C28" s="11" t="s">
        <v>276</v>
      </c>
      <c r="D28" s="15">
        <f>D29</f>
        <v>235.5</v>
      </c>
      <c r="E28" s="15">
        <f>E29</f>
        <v>-15.5</v>
      </c>
      <c r="F28" s="15">
        <f>F29</f>
        <v>220</v>
      </c>
    </row>
    <row r="29" spans="1:6" ht="48" customHeight="1">
      <c r="A29" s="9" t="s">
        <v>4</v>
      </c>
      <c r="B29" s="10" t="s">
        <v>40</v>
      </c>
      <c r="C29" s="11" t="s">
        <v>41</v>
      </c>
      <c r="D29" s="15">
        <f>D30+D31+D33+D34+D35+D36+D37+D38+D39+D42+D54+D56+D57</f>
        <v>235.5</v>
      </c>
      <c r="E29" s="15">
        <f>E30+E31+E33+E34+E35+E36+E37+E38+E39+E42+E54+E56+E57+E40</f>
        <v>-15.5</v>
      </c>
      <c r="F29" s="15">
        <f>F30+F31+F33+F34+F35+F36+F37+F38+F39+F42+F54+F56+F57+F40</f>
        <v>220</v>
      </c>
    </row>
    <row r="30" spans="1:6" ht="49.5" customHeight="1" hidden="1">
      <c r="A30" s="8"/>
      <c r="B30" s="8" t="s">
        <v>42</v>
      </c>
      <c r="C30" s="13" t="s">
        <v>43</v>
      </c>
      <c r="D30" s="16"/>
      <c r="E30" s="16"/>
      <c r="F30" s="19"/>
    </row>
    <row r="31" spans="1:6" ht="48" customHeight="1" hidden="1">
      <c r="A31" s="20"/>
      <c r="B31" s="20" t="s">
        <v>44</v>
      </c>
      <c r="C31" s="21" t="s">
        <v>45</v>
      </c>
      <c r="D31" s="22"/>
      <c r="E31" s="22"/>
      <c r="F31" s="19"/>
    </row>
    <row r="32" spans="1:6" ht="113.25" customHeight="1">
      <c r="A32" s="17" t="s">
        <v>4</v>
      </c>
      <c r="B32" s="20" t="s">
        <v>46</v>
      </c>
      <c r="C32" s="23" t="s">
        <v>47</v>
      </c>
      <c r="D32" s="19">
        <f>D33+D34+D35+D36</f>
        <v>235.5</v>
      </c>
      <c r="E32" s="19">
        <f>E33+E34+E35+E36</f>
        <v>-115.5</v>
      </c>
      <c r="F32" s="19">
        <f>F33+F34+F35+F36</f>
        <v>120</v>
      </c>
    </row>
    <row r="33" spans="1:6" ht="103.5" customHeight="1">
      <c r="A33" s="8"/>
      <c r="B33" s="8" t="s">
        <v>48</v>
      </c>
      <c r="C33" s="24" t="s">
        <v>49</v>
      </c>
      <c r="D33" s="25"/>
      <c r="E33" s="25"/>
      <c r="F33" s="14"/>
    </row>
    <row r="34" spans="1:6" ht="98.25" customHeight="1">
      <c r="A34" s="17" t="s">
        <v>50</v>
      </c>
      <c r="B34" s="8" t="s">
        <v>300</v>
      </c>
      <c r="C34" s="23" t="s">
        <v>51</v>
      </c>
      <c r="D34" s="19">
        <v>218.4</v>
      </c>
      <c r="E34" s="19">
        <v>-115.5</v>
      </c>
      <c r="F34" s="14">
        <f>SUM(D34:E34)</f>
        <v>102.9</v>
      </c>
    </row>
    <row r="35" spans="1:6" ht="93.75" customHeight="1">
      <c r="A35" s="26">
        <v>801</v>
      </c>
      <c r="B35" s="26" t="s">
        <v>52</v>
      </c>
      <c r="C35" s="23" t="s">
        <v>53</v>
      </c>
      <c r="D35" s="27"/>
      <c r="E35" s="27"/>
      <c r="F35" s="14"/>
    </row>
    <row r="36" spans="1:6" ht="93.75" customHeight="1">
      <c r="A36" s="26">
        <v>801</v>
      </c>
      <c r="B36" s="8" t="s">
        <v>54</v>
      </c>
      <c r="C36" s="28" t="s">
        <v>55</v>
      </c>
      <c r="D36" s="14">
        <v>17.1</v>
      </c>
      <c r="E36" s="14"/>
      <c r="F36" s="14">
        <f>SUM(D36:E36)</f>
        <v>17.1</v>
      </c>
    </row>
    <row r="37" spans="1:6" ht="80.25" customHeight="1" hidden="1">
      <c r="A37" s="26">
        <v>801</v>
      </c>
      <c r="B37" s="8" t="s">
        <v>56</v>
      </c>
      <c r="C37" s="23" t="s">
        <v>57</v>
      </c>
      <c r="D37" s="27"/>
      <c r="E37" s="27"/>
      <c r="F37" s="15"/>
    </row>
    <row r="38" spans="1:6" ht="120" customHeight="1" hidden="1">
      <c r="A38" s="26">
        <v>801</v>
      </c>
      <c r="B38" s="26" t="s">
        <v>58</v>
      </c>
      <c r="C38" s="23" t="s">
        <v>59</v>
      </c>
      <c r="D38" s="27"/>
      <c r="E38" s="27"/>
      <c r="F38" s="14"/>
    </row>
    <row r="39" spans="1:6" ht="94.5" customHeight="1" hidden="1">
      <c r="A39" s="26">
        <v>801</v>
      </c>
      <c r="B39" s="8" t="s">
        <v>60</v>
      </c>
      <c r="C39" s="23" t="s">
        <v>61</v>
      </c>
      <c r="D39" s="27"/>
      <c r="E39" s="27"/>
      <c r="F39" s="15"/>
    </row>
    <row r="40" spans="1:6" ht="33" customHeight="1">
      <c r="A40" s="9" t="s">
        <v>4</v>
      </c>
      <c r="B40" s="10" t="s">
        <v>62</v>
      </c>
      <c r="C40" s="29" t="s">
        <v>63</v>
      </c>
      <c r="D40" s="30"/>
      <c r="E40" s="15">
        <f>E41</f>
        <v>100</v>
      </c>
      <c r="F40" s="15">
        <f>F41</f>
        <v>100</v>
      </c>
    </row>
    <row r="41" spans="1:6" ht="45.75" customHeight="1">
      <c r="A41" s="8">
        <v>801</v>
      </c>
      <c r="B41" s="8" t="s">
        <v>306</v>
      </c>
      <c r="C41" s="13" t="s">
        <v>301</v>
      </c>
      <c r="D41" s="16"/>
      <c r="E41" s="14">
        <v>100</v>
      </c>
      <c r="F41" s="14">
        <f>SUM(D41:E41)</f>
        <v>100</v>
      </c>
    </row>
    <row r="42" spans="1:6" ht="30.75" customHeight="1">
      <c r="A42" s="9" t="s">
        <v>4</v>
      </c>
      <c r="B42" s="10" t="s">
        <v>64</v>
      </c>
      <c r="C42" s="11" t="s">
        <v>65</v>
      </c>
      <c r="D42" s="18"/>
      <c r="E42" s="15">
        <f>E53</f>
        <v>0</v>
      </c>
      <c r="F42" s="15">
        <f>F53</f>
        <v>0</v>
      </c>
    </row>
    <row r="43" spans="1:6" ht="35.25" customHeight="1" hidden="1">
      <c r="A43" s="8"/>
      <c r="B43" s="8" t="s">
        <v>66</v>
      </c>
      <c r="C43" s="13" t="s">
        <v>67</v>
      </c>
      <c r="D43" s="16"/>
      <c r="E43" s="16"/>
      <c r="F43" s="14"/>
    </row>
    <row r="44" spans="1:6" ht="111.75" customHeight="1" hidden="1">
      <c r="A44" s="8"/>
      <c r="B44" s="8" t="s">
        <v>68</v>
      </c>
      <c r="C44" s="13" t="s">
        <v>69</v>
      </c>
      <c r="D44" s="16"/>
      <c r="E44" s="16"/>
      <c r="F44" s="14"/>
    </row>
    <row r="45" spans="1:6" ht="111" customHeight="1" hidden="1">
      <c r="A45" s="8"/>
      <c r="B45" s="8" t="s">
        <v>70</v>
      </c>
      <c r="C45" s="13" t="s">
        <v>71</v>
      </c>
      <c r="D45" s="16"/>
      <c r="E45" s="16"/>
      <c r="F45" s="14"/>
    </row>
    <row r="46" spans="1:6" ht="115.5" customHeight="1" hidden="1">
      <c r="A46" s="8"/>
      <c r="B46" s="8" t="s">
        <v>72</v>
      </c>
      <c r="C46" s="13" t="s">
        <v>73</v>
      </c>
      <c r="D46" s="16"/>
      <c r="E46" s="16"/>
      <c r="F46" s="14"/>
    </row>
    <row r="47" spans="1:6" ht="123" customHeight="1" hidden="1">
      <c r="A47" s="8"/>
      <c r="B47" s="8" t="s">
        <v>74</v>
      </c>
      <c r="C47" s="13" t="s">
        <v>75</v>
      </c>
      <c r="D47" s="16"/>
      <c r="E47" s="16"/>
      <c r="F47" s="14"/>
    </row>
    <row r="48" spans="1:6" ht="78" customHeight="1" hidden="1">
      <c r="A48" s="8"/>
      <c r="B48" s="8" t="s">
        <v>76</v>
      </c>
      <c r="C48" s="13" t="s">
        <v>77</v>
      </c>
      <c r="D48" s="16"/>
      <c r="E48" s="16"/>
      <c r="F48" s="14"/>
    </row>
    <row r="49" spans="1:6" ht="93" customHeight="1" hidden="1">
      <c r="A49" s="8"/>
      <c r="B49" s="8" t="s">
        <v>78</v>
      </c>
      <c r="C49" s="13" t="s">
        <v>79</v>
      </c>
      <c r="D49" s="16"/>
      <c r="E49" s="16"/>
      <c r="F49" s="14"/>
    </row>
    <row r="50" spans="1:6" ht="90" customHeight="1" hidden="1">
      <c r="A50" s="8"/>
      <c r="B50" s="8" t="s">
        <v>80</v>
      </c>
      <c r="C50" s="13" t="s">
        <v>81</v>
      </c>
      <c r="D50" s="16"/>
      <c r="E50" s="16"/>
      <c r="F50" s="14"/>
    </row>
    <row r="51" spans="1:6" ht="78" customHeight="1" hidden="1">
      <c r="A51" s="8"/>
      <c r="B51" s="8" t="s">
        <v>82</v>
      </c>
      <c r="C51" s="13" t="s">
        <v>83</v>
      </c>
      <c r="D51" s="16"/>
      <c r="E51" s="16"/>
      <c r="F51" s="14"/>
    </row>
    <row r="52" spans="1:6" ht="32.25" customHeight="1" hidden="1">
      <c r="A52" s="8"/>
      <c r="B52" s="8" t="s">
        <v>84</v>
      </c>
      <c r="C52" s="13" t="s">
        <v>85</v>
      </c>
      <c r="D52" s="16"/>
      <c r="E52" s="16"/>
      <c r="F52" s="15"/>
    </row>
    <row r="53" spans="1:6" ht="62.25" customHeight="1">
      <c r="A53" s="17" t="s">
        <v>50</v>
      </c>
      <c r="B53" s="8" t="s">
        <v>86</v>
      </c>
      <c r="C53" s="13" t="s">
        <v>87</v>
      </c>
      <c r="D53" s="16"/>
      <c r="E53" s="14"/>
      <c r="F53" s="14">
        <f>SUM(D53:E53)</f>
        <v>0</v>
      </c>
    </row>
    <row r="54" spans="1:6" ht="18.75" customHeight="1">
      <c r="A54" s="9" t="s">
        <v>4</v>
      </c>
      <c r="B54" s="10" t="s">
        <v>88</v>
      </c>
      <c r="C54" s="11" t="s">
        <v>89</v>
      </c>
      <c r="D54" s="18"/>
      <c r="E54" s="18"/>
      <c r="F54" s="15"/>
    </row>
    <row r="55" spans="1:6" ht="32.25" customHeight="1">
      <c r="A55" s="8"/>
      <c r="B55" s="8" t="s">
        <v>90</v>
      </c>
      <c r="C55" s="13" t="s">
        <v>91</v>
      </c>
      <c r="D55" s="16"/>
      <c r="E55" s="16"/>
      <c r="F55" s="14"/>
    </row>
    <row r="56" spans="1:6" ht="21" customHeight="1">
      <c r="A56" s="9" t="s">
        <v>4</v>
      </c>
      <c r="B56" s="10" t="s">
        <v>92</v>
      </c>
      <c r="C56" s="11" t="s">
        <v>93</v>
      </c>
      <c r="D56" s="18"/>
      <c r="E56" s="18"/>
      <c r="F56" s="15"/>
    </row>
    <row r="57" spans="1:6" ht="28.5" customHeight="1">
      <c r="A57" s="10"/>
      <c r="B57" s="10" t="s">
        <v>94</v>
      </c>
      <c r="C57" s="11" t="s">
        <v>95</v>
      </c>
      <c r="D57" s="18"/>
      <c r="E57" s="18"/>
      <c r="F57" s="15"/>
    </row>
    <row r="58" spans="1:6" ht="17.25" customHeight="1">
      <c r="A58" s="9" t="s">
        <v>4</v>
      </c>
      <c r="B58" s="10" t="s">
        <v>96</v>
      </c>
      <c r="C58" s="11" t="s">
        <v>97</v>
      </c>
      <c r="D58" s="12">
        <f>D59</f>
        <v>3836.1</v>
      </c>
      <c r="E58" s="12">
        <f>E59</f>
        <v>313</v>
      </c>
      <c r="F58" s="12">
        <f>F59</f>
        <v>4149.1</v>
      </c>
    </row>
    <row r="59" spans="1:6" ht="46.5" customHeight="1">
      <c r="A59" s="9" t="s">
        <v>4</v>
      </c>
      <c r="B59" s="10" t="s">
        <v>98</v>
      </c>
      <c r="C59" s="11" t="s">
        <v>99</v>
      </c>
      <c r="D59" s="12">
        <f>D60+D64+D68+D75</f>
        <v>3836.1</v>
      </c>
      <c r="E59" s="12">
        <f>E60+E64+E68+E75</f>
        <v>313</v>
      </c>
      <c r="F59" s="12">
        <f>F60+F64+F68+F75</f>
        <v>4149.1</v>
      </c>
    </row>
    <row r="60" spans="1:6" ht="34.5" customHeight="1">
      <c r="A60" s="8">
        <v>801</v>
      </c>
      <c r="B60" s="8" t="s">
        <v>100</v>
      </c>
      <c r="C60" s="13" t="s">
        <v>101</v>
      </c>
      <c r="D60" s="31">
        <f>D62</f>
        <v>3706.5</v>
      </c>
      <c r="E60" s="31"/>
      <c r="F60" s="31">
        <f>F62</f>
        <v>3706.5</v>
      </c>
    </row>
    <row r="61" spans="1:6" ht="33.75" customHeight="1">
      <c r="A61" s="8">
        <v>801</v>
      </c>
      <c r="B61" s="8" t="s">
        <v>102</v>
      </c>
      <c r="C61" s="13" t="s">
        <v>103</v>
      </c>
      <c r="D61" s="14"/>
      <c r="E61" s="16"/>
      <c r="F61" s="14"/>
    </row>
    <row r="62" spans="1:6" ht="33.75" customHeight="1">
      <c r="A62" s="8">
        <v>801</v>
      </c>
      <c r="B62" s="8" t="s">
        <v>104</v>
      </c>
      <c r="C62" s="13" t="s">
        <v>105</v>
      </c>
      <c r="D62" s="14">
        <v>3706.5</v>
      </c>
      <c r="E62" s="14"/>
      <c r="F62" s="14">
        <f>SUM(D62:E62)</f>
        <v>3706.5</v>
      </c>
    </row>
    <row r="63" spans="1:6" ht="46.5" customHeight="1">
      <c r="A63" s="8">
        <v>801</v>
      </c>
      <c r="B63" s="8" t="s">
        <v>106</v>
      </c>
      <c r="C63" s="13" t="s">
        <v>107</v>
      </c>
      <c r="D63" s="16"/>
      <c r="E63" s="16"/>
      <c r="F63" s="14"/>
    </row>
    <row r="64" spans="1:6" ht="48" customHeight="1">
      <c r="A64" s="8">
        <v>801</v>
      </c>
      <c r="B64" s="8" t="s">
        <v>108</v>
      </c>
      <c r="C64" s="13" t="s">
        <v>109</v>
      </c>
      <c r="D64" s="14">
        <f>SUM(D65:D67)</f>
        <v>0</v>
      </c>
      <c r="E64" s="14">
        <f>SUM(E65:E67)</f>
        <v>0</v>
      </c>
      <c r="F64" s="14">
        <f>SUM(F65:F67)</f>
        <v>0</v>
      </c>
    </row>
    <row r="65" spans="1:6" ht="30" customHeight="1">
      <c r="A65" s="8">
        <v>801</v>
      </c>
      <c r="B65" s="8" t="s">
        <v>274</v>
      </c>
      <c r="C65" s="32" t="s">
        <v>110</v>
      </c>
      <c r="D65" s="14"/>
      <c r="E65" s="14"/>
      <c r="F65" s="14">
        <f>SUM(D65:E65)</f>
        <v>0</v>
      </c>
    </row>
    <row r="66" spans="1:6" ht="32.25" customHeight="1">
      <c r="A66" s="8">
        <v>801</v>
      </c>
      <c r="B66" s="8" t="s">
        <v>274</v>
      </c>
      <c r="C66" s="32" t="s">
        <v>111</v>
      </c>
      <c r="D66" s="14"/>
      <c r="E66" s="14"/>
      <c r="F66" s="14">
        <f>SUM(D66:E66)</f>
        <v>0</v>
      </c>
    </row>
    <row r="67" spans="1:6" ht="47.25" customHeight="1">
      <c r="A67" s="8">
        <v>801</v>
      </c>
      <c r="B67" s="8" t="s">
        <v>274</v>
      </c>
      <c r="C67" s="32" t="s">
        <v>112</v>
      </c>
      <c r="D67" s="14"/>
      <c r="E67" s="14"/>
      <c r="F67" s="14">
        <f>SUM(D67:E67)</f>
        <v>0</v>
      </c>
    </row>
    <row r="68" spans="1:6" ht="32.25" customHeight="1">
      <c r="A68" s="8">
        <v>801</v>
      </c>
      <c r="B68" s="8" t="s">
        <v>113</v>
      </c>
      <c r="C68" s="13" t="s">
        <v>114</v>
      </c>
      <c r="D68" s="14">
        <f>D69</f>
        <v>129.6</v>
      </c>
      <c r="E68" s="14">
        <f>E69</f>
        <v>0</v>
      </c>
      <c r="F68" s="14">
        <f>F69</f>
        <v>129.6</v>
      </c>
    </row>
    <row r="69" spans="1:6" ht="64.5" customHeight="1">
      <c r="A69" s="8">
        <v>801</v>
      </c>
      <c r="B69" s="8" t="s">
        <v>115</v>
      </c>
      <c r="C69" s="32" t="s">
        <v>116</v>
      </c>
      <c r="D69" s="14">
        <v>129.6</v>
      </c>
      <c r="E69" s="14"/>
      <c r="F69" s="14">
        <f>SUM(D69:E69)</f>
        <v>129.6</v>
      </c>
    </row>
    <row r="70" spans="1:6" ht="15.75" hidden="1">
      <c r="A70" s="8"/>
      <c r="B70" s="8"/>
      <c r="C70" s="13"/>
      <c r="D70" s="16"/>
      <c r="E70" s="16"/>
      <c r="F70" s="14"/>
    </row>
    <row r="71" spans="1:6" ht="15.75" hidden="1">
      <c r="A71" s="8"/>
      <c r="B71" s="8"/>
      <c r="C71" s="13"/>
      <c r="D71" s="16"/>
      <c r="E71" s="16"/>
      <c r="F71" s="14"/>
    </row>
    <row r="72" spans="1:6" ht="19.5" customHeight="1" hidden="1">
      <c r="A72" s="8"/>
      <c r="B72" s="8" t="s">
        <v>117</v>
      </c>
      <c r="C72" s="13" t="s">
        <v>118</v>
      </c>
      <c r="D72" s="16"/>
      <c r="E72" s="16"/>
      <c r="F72" s="14"/>
    </row>
    <row r="73" spans="1:6" ht="16.5" customHeight="1" hidden="1">
      <c r="A73" s="8"/>
      <c r="B73" s="8"/>
      <c r="C73" s="32" t="s">
        <v>119</v>
      </c>
      <c r="D73" s="33"/>
      <c r="E73" s="33"/>
      <c r="F73" s="14"/>
    </row>
    <row r="74" spans="1:6" ht="27" customHeight="1" hidden="1">
      <c r="A74" s="8"/>
      <c r="B74" s="8" t="s">
        <v>120</v>
      </c>
      <c r="C74" s="13" t="s">
        <v>121</v>
      </c>
      <c r="D74" s="16"/>
      <c r="E74" s="16"/>
      <c r="F74" s="14"/>
    </row>
    <row r="75" spans="1:6" ht="20.25" customHeight="1">
      <c r="A75" s="8">
        <v>801</v>
      </c>
      <c r="B75" s="8" t="s">
        <v>308</v>
      </c>
      <c r="C75" s="13" t="s">
        <v>118</v>
      </c>
      <c r="D75" s="14">
        <f>D76</f>
        <v>0</v>
      </c>
      <c r="E75" s="14">
        <f>E76</f>
        <v>313</v>
      </c>
      <c r="F75" s="14">
        <f>F76</f>
        <v>313</v>
      </c>
    </row>
    <row r="76" spans="1:6" ht="66" customHeight="1">
      <c r="A76" s="8">
        <v>801</v>
      </c>
      <c r="B76" s="8" t="s">
        <v>309</v>
      </c>
      <c r="C76" s="32" t="s">
        <v>310</v>
      </c>
      <c r="D76" s="16"/>
      <c r="E76" s="14">
        <v>313</v>
      </c>
      <c r="F76" s="14">
        <f>SUM(E76)</f>
        <v>313</v>
      </c>
    </row>
    <row r="77" spans="1:6" ht="15.75" customHeight="1">
      <c r="A77" s="10"/>
      <c r="B77" s="10"/>
      <c r="C77" s="11" t="s">
        <v>122</v>
      </c>
      <c r="D77" s="12">
        <f>D8+D58</f>
        <v>5182.6</v>
      </c>
      <c r="E77" s="12">
        <f>E8+E58</f>
        <v>297.5</v>
      </c>
      <c r="F77" s="12">
        <f>F8+F58</f>
        <v>5480.1</v>
      </c>
    </row>
    <row r="78" spans="1:6" ht="15.75">
      <c r="A78" s="10"/>
      <c r="B78" s="10"/>
      <c r="C78" s="11" t="s">
        <v>313</v>
      </c>
      <c r="D78" s="12"/>
      <c r="E78" s="12"/>
      <c r="F78" s="12"/>
    </row>
    <row r="79" spans="1:6" ht="15.75">
      <c r="A79" s="10"/>
      <c r="B79" s="10"/>
      <c r="C79" s="11" t="s">
        <v>314</v>
      </c>
      <c r="D79" s="12"/>
      <c r="E79" s="12">
        <v>77.95</v>
      </c>
      <c r="F79" s="12">
        <f>SUM(D79:E79)</f>
        <v>77.95</v>
      </c>
    </row>
    <row r="80" spans="1:6" ht="15.75">
      <c r="A80" s="10"/>
      <c r="B80" s="10"/>
      <c r="C80" s="11" t="s">
        <v>307</v>
      </c>
      <c r="D80" s="12">
        <f>SUM(D77:D79)</f>
        <v>5182.6</v>
      </c>
      <c r="E80" s="12">
        <f>SUM(E77:E79)</f>
        <v>375.45</v>
      </c>
      <c r="F80" s="115">
        <f>SUM(F77:F79)</f>
        <v>5558.05</v>
      </c>
    </row>
  </sheetData>
  <sheetProtection/>
  <mergeCells count="8">
    <mergeCell ref="E2:G2"/>
    <mergeCell ref="A3:F3"/>
    <mergeCell ref="A5:A6"/>
    <mergeCell ref="B5:B6"/>
    <mergeCell ref="C5:C6"/>
    <mergeCell ref="D5:D6"/>
    <mergeCell ref="E5:E6"/>
    <mergeCell ref="F5:F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5">
      <selection activeCell="F55" sqref="F55"/>
    </sheetView>
  </sheetViews>
  <sheetFormatPr defaultColWidth="9.140625" defaultRowHeight="12.75"/>
  <cols>
    <col min="1" max="1" width="54.7109375" style="0" customWidth="1"/>
    <col min="5" max="5" width="10.421875" style="0" customWidth="1"/>
    <col min="6" max="6" width="9.7109375" style="0" customWidth="1"/>
    <col min="7" max="7" width="0" style="0" hidden="1" customWidth="1"/>
  </cols>
  <sheetData>
    <row r="1" spans="5:6" ht="12.75">
      <c r="E1" s="127"/>
      <c r="F1" s="127"/>
    </row>
    <row r="2" spans="1:7" ht="93.75" customHeight="1">
      <c r="A2" s="35"/>
      <c r="B2" s="36"/>
      <c r="C2" s="37"/>
      <c r="D2" s="37"/>
      <c r="E2" s="120" t="s">
        <v>303</v>
      </c>
      <c r="F2" s="120"/>
      <c r="G2" s="120"/>
    </row>
    <row r="3" spans="1:7" ht="51" customHeight="1">
      <c r="A3" s="128" t="s">
        <v>280</v>
      </c>
      <c r="B3" s="128"/>
      <c r="C3" s="128"/>
      <c r="D3" s="128"/>
      <c r="E3" s="128"/>
      <c r="F3" s="128"/>
      <c r="G3" s="128"/>
    </row>
    <row r="4" spans="1:7" ht="25.5">
      <c r="A4" s="38"/>
      <c r="B4" s="38"/>
      <c r="C4" s="38"/>
      <c r="D4" s="38"/>
      <c r="E4" s="38"/>
      <c r="F4" s="2" t="s">
        <v>0</v>
      </c>
      <c r="G4" s="2" t="s">
        <v>0</v>
      </c>
    </row>
    <row r="5" spans="1:7" ht="31.5">
      <c r="A5" s="123" t="s">
        <v>125</v>
      </c>
      <c r="B5" s="123" t="s">
        <v>126</v>
      </c>
      <c r="C5" s="123" t="s">
        <v>127</v>
      </c>
      <c r="D5" s="129" t="s">
        <v>296</v>
      </c>
      <c r="E5" s="129" t="s">
        <v>129</v>
      </c>
      <c r="F5" s="129" t="s">
        <v>298</v>
      </c>
      <c r="G5" s="34" t="s">
        <v>128</v>
      </c>
    </row>
    <row r="6" spans="1:7" ht="47.25" customHeight="1">
      <c r="A6" s="124"/>
      <c r="B6" s="124"/>
      <c r="C6" s="124"/>
      <c r="D6" s="130"/>
      <c r="E6" s="130"/>
      <c r="F6" s="130"/>
      <c r="G6" s="6" t="s">
        <v>124</v>
      </c>
    </row>
    <row r="7" spans="1:7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3</v>
      </c>
    </row>
    <row r="8" spans="1:7" ht="15.75" customHeight="1">
      <c r="A8" s="39" t="s">
        <v>130</v>
      </c>
      <c r="B8" s="40" t="s">
        <v>131</v>
      </c>
      <c r="C8" s="40" t="s">
        <v>132</v>
      </c>
      <c r="D8" s="87">
        <f>SUM(D9:D15)</f>
        <v>2034.4</v>
      </c>
      <c r="E8" s="87">
        <f>SUM(E9:E15)</f>
        <v>-84.88</v>
      </c>
      <c r="F8" s="87">
        <f>SUM(F9:F15)</f>
        <v>1949.5200000000002</v>
      </c>
      <c r="G8" s="41">
        <f>SUM(G9:G15)</f>
        <v>0</v>
      </c>
    </row>
    <row r="9" spans="1:7" ht="17.25" customHeight="1">
      <c r="A9" s="42" t="s">
        <v>133</v>
      </c>
      <c r="B9" s="43" t="s">
        <v>131</v>
      </c>
      <c r="C9" s="43" t="s">
        <v>134</v>
      </c>
      <c r="D9" s="88">
        <v>340.7</v>
      </c>
      <c r="E9" s="89"/>
      <c r="F9" s="90">
        <f>SUM(D9:E9)</f>
        <v>340.7</v>
      </c>
      <c r="G9" s="44"/>
    </row>
    <row r="10" spans="1:7" ht="30" customHeight="1" hidden="1">
      <c r="A10" s="42" t="s">
        <v>135</v>
      </c>
      <c r="B10" s="43" t="s">
        <v>131</v>
      </c>
      <c r="C10" s="43" t="s">
        <v>136</v>
      </c>
      <c r="D10" s="88"/>
      <c r="E10" s="88"/>
      <c r="F10" s="91"/>
      <c r="G10" s="45"/>
    </row>
    <row r="11" spans="1:7" ht="15.75" customHeight="1">
      <c r="A11" s="42" t="s">
        <v>137</v>
      </c>
      <c r="B11" s="43" t="s">
        <v>131</v>
      </c>
      <c r="C11" s="43" t="s">
        <v>138</v>
      </c>
      <c r="D11" s="88">
        <v>1678.7</v>
      </c>
      <c r="E11" s="88">
        <f>-25-59.88</f>
        <v>-84.88</v>
      </c>
      <c r="F11" s="91">
        <f>SUM(D11:E11)</f>
        <v>1593.8200000000002</v>
      </c>
      <c r="G11" s="45"/>
    </row>
    <row r="12" spans="1:7" ht="16.5" customHeight="1" hidden="1">
      <c r="A12" s="42" t="s">
        <v>139</v>
      </c>
      <c r="B12" s="43" t="s">
        <v>131</v>
      </c>
      <c r="C12" s="43" t="s">
        <v>140</v>
      </c>
      <c r="D12" s="88"/>
      <c r="E12" s="88"/>
      <c r="F12" s="91"/>
      <c r="G12" s="45"/>
    </row>
    <row r="13" spans="1:7" ht="15.75" customHeight="1" hidden="1">
      <c r="A13" s="42" t="s">
        <v>141</v>
      </c>
      <c r="B13" s="43" t="s">
        <v>131</v>
      </c>
      <c r="C13" s="43" t="s">
        <v>142</v>
      </c>
      <c r="D13" s="88"/>
      <c r="E13" s="88"/>
      <c r="F13" s="91"/>
      <c r="G13" s="45"/>
    </row>
    <row r="14" spans="1:7" ht="14.25" customHeight="1">
      <c r="A14" s="42" t="s">
        <v>143</v>
      </c>
      <c r="B14" s="43" t="s">
        <v>131</v>
      </c>
      <c r="C14" s="43" t="s">
        <v>183</v>
      </c>
      <c r="D14" s="88">
        <v>15</v>
      </c>
      <c r="E14" s="88"/>
      <c r="F14" s="91">
        <f>SUM(D14:E14)</f>
        <v>15</v>
      </c>
      <c r="G14" s="45"/>
    </row>
    <row r="15" spans="1:7" ht="16.5" customHeight="1">
      <c r="A15" s="42" t="s">
        <v>143</v>
      </c>
      <c r="B15" s="43" t="s">
        <v>131</v>
      </c>
      <c r="C15" s="43" t="s">
        <v>144</v>
      </c>
      <c r="D15" s="88"/>
      <c r="E15" s="88"/>
      <c r="F15" s="91">
        <f>SUM(D15:E15)</f>
        <v>0</v>
      </c>
      <c r="G15" s="45"/>
    </row>
    <row r="16" spans="1:7" ht="14.25" customHeight="1">
      <c r="A16" s="39" t="s">
        <v>146</v>
      </c>
      <c r="B16" s="40" t="s">
        <v>134</v>
      </c>
      <c r="C16" s="40" t="s">
        <v>132</v>
      </c>
      <c r="D16" s="87">
        <f>D17</f>
        <v>129.6</v>
      </c>
      <c r="E16" s="87">
        <f>E17</f>
        <v>0</v>
      </c>
      <c r="F16" s="87">
        <f>F17</f>
        <v>129.6</v>
      </c>
      <c r="G16" s="41">
        <f>G17</f>
        <v>0</v>
      </c>
    </row>
    <row r="17" spans="1:7" ht="16.5" customHeight="1">
      <c r="A17" s="42" t="s">
        <v>147</v>
      </c>
      <c r="B17" s="43" t="s">
        <v>134</v>
      </c>
      <c r="C17" s="43" t="s">
        <v>136</v>
      </c>
      <c r="D17" s="88">
        <v>129.6</v>
      </c>
      <c r="E17" s="89"/>
      <c r="F17" s="90">
        <f>SUM(D17:E17)</f>
        <v>129.6</v>
      </c>
      <c r="G17" s="44"/>
    </row>
    <row r="18" spans="1:7" ht="24.75" customHeight="1">
      <c r="A18" s="39" t="s">
        <v>148</v>
      </c>
      <c r="B18" s="40" t="s">
        <v>136</v>
      </c>
      <c r="C18" s="40" t="s">
        <v>132</v>
      </c>
      <c r="D18" s="87"/>
      <c r="E18" s="87">
        <f>E19</f>
        <v>3</v>
      </c>
      <c r="F18" s="92">
        <f>F19</f>
        <v>3</v>
      </c>
      <c r="G18" s="46"/>
    </row>
    <row r="19" spans="1:7" ht="28.5" customHeight="1">
      <c r="A19" s="42" t="s">
        <v>319</v>
      </c>
      <c r="B19" s="43" t="s">
        <v>136</v>
      </c>
      <c r="C19" s="43" t="s">
        <v>145</v>
      </c>
      <c r="D19" s="88"/>
      <c r="E19" s="88">
        <v>3</v>
      </c>
      <c r="F19" s="133">
        <f>SUM(D19:E19)</f>
        <v>3</v>
      </c>
      <c r="G19" s="45"/>
    </row>
    <row r="20" spans="1:7" ht="13.5" customHeight="1">
      <c r="A20" s="39" t="s">
        <v>151</v>
      </c>
      <c r="B20" s="40" t="s">
        <v>138</v>
      </c>
      <c r="C20" s="40" t="s">
        <v>132</v>
      </c>
      <c r="D20" s="87"/>
      <c r="E20" s="87">
        <f>E25</f>
        <v>0</v>
      </c>
      <c r="F20" s="87">
        <f>F25</f>
        <v>0</v>
      </c>
      <c r="G20" s="46"/>
    </row>
    <row r="21" spans="1:7" ht="15.75" customHeight="1" hidden="1">
      <c r="A21" s="42" t="s">
        <v>152</v>
      </c>
      <c r="B21" s="47" t="s">
        <v>138</v>
      </c>
      <c r="C21" s="47" t="s">
        <v>131</v>
      </c>
      <c r="D21" s="89"/>
      <c r="E21" s="93"/>
      <c r="F21" s="94"/>
      <c r="G21" s="48"/>
    </row>
    <row r="22" spans="1:7" ht="15" customHeight="1" hidden="1">
      <c r="A22" s="42" t="s">
        <v>153</v>
      </c>
      <c r="B22" s="47" t="s">
        <v>138</v>
      </c>
      <c r="C22" s="47" t="s">
        <v>134</v>
      </c>
      <c r="D22" s="89"/>
      <c r="E22" s="93"/>
      <c r="F22" s="94"/>
      <c r="G22" s="48"/>
    </row>
    <row r="23" spans="1:7" ht="16.5" customHeight="1" hidden="1">
      <c r="A23" s="42" t="s">
        <v>154</v>
      </c>
      <c r="B23" s="47" t="s">
        <v>138</v>
      </c>
      <c r="C23" s="47" t="s">
        <v>155</v>
      </c>
      <c r="D23" s="89"/>
      <c r="E23" s="93"/>
      <c r="F23" s="94"/>
      <c r="G23" s="48"/>
    </row>
    <row r="24" spans="1:7" ht="15" customHeight="1" hidden="1">
      <c r="A24" s="49" t="s">
        <v>156</v>
      </c>
      <c r="B24" s="43" t="s">
        <v>138</v>
      </c>
      <c r="C24" s="43" t="s">
        <v>150</v>
      </c>
      <c r="D24" s="88"/>
      <c r="E24" s="88"/>
      <c r="F24" s="91"/>
      <c r="G24" s="45"/>
    </row>
    <row r="25" spans="1:7" ht="16.5" customHeight="1">
      <c r="A25" s="49" t="s">
        <v>157</v>
      </c>
      <c r="B25" s="43" t="s">
        <v>138</v>
      </c>
      <c r="C25" s="43" t="s">
        <v>144</v>
      </c>
      <c r="D25" s="88"/>
      <c r="E25" s="88"/>
      <c r="F25" s="91">
        <f>SUM(D25:E25)</f>
        <v>0</v>
      </c>
      <c r="G25" s="45"/>
    </row>
    <row r="26" spans="1:7" ht="15.75" customHeight="1">
      <c r="A26" s="39" t="s">
        <v>158</v>
      </c>
      <c r="B26" s="40" t="s">
        <v>155</v>
      </c>
      <c r="C26" s="40" t="s">
        <v>132</v>
      </c>
      <c r="D26" s="87">
        <f>SUM(D27:D30)</f>
        <v>148.8</v>
      </c>
      <c r="E26" s="87">
        <f>SUM(E27:E30)</f>
        <v>90.95</v>
      </c>
      <c r="F26" s="87">
        <f>SUM(F27:F30)</f>
        <v>239.75</v>
      </c>
      <c r="G26" s="41">
        <f>SUM(G27:G30)</f>
        <v>0</v>
      </c>
    </row>
    <row r="27" spans="1:7" ht="13.5" customHeight="1">
      <c r="A27" s="49" t="s">
        <v>159</v>
      </c>
      <c r="B27" s="43" t="s">
        <v>155</v>
      </c>
      <c r="C27" s="43" t="s">
        <v>131</v>
      </c>
      <c r="D27" s="88"/>
      <c r="E27" s="93"/>
      <c r="F27" s="94"/>
      <c r="G27" s="48"/>
    </row>
    <row r="28" spans="1:7" ht="13.5" customHeight="1">
      <c r="A28" s="49" t="s">
        <v>160</v>
      </c>
      <c r="B28" s="43" t="s">
        <v>155</v>
      </c>
      <c r="C28" s="43" t="s">
        <v>134</v>
      </c>
      <c r="D28" s="88">
        <v>48.8</v>
      </c>
      <c r="E28" s="89">
        <f>70.95+20</f>
        <v>90.95</v>
      </c>
      <c r="F28" s="90">
        <f>SUM(D28:E28)</f>
        <v>139.75</v>
      </c>
      <c r="G28" s="44"/>
    </row>
    <row r="29" spans="1:7" ht="13.5" customHeight="1">
      <c r="A29" s="49" t="s">
        <v>161</v>
      </c>
      <c r="B29" s="43" t="s">
        <v>155</v>
      </c>
      <c r="C29" s="43" t="s">
        <v>136</v>
      </c>
      <c r="D29" s="88">
        <v>100</v>
      </c>
      <c r="E29" s="88">
        <f>-30+30</f>
        <v>0</v>
      </c>
      <c r="F29" s="91">
        <f>SUM(D29:E29)</f>
        <v>100</v>
      </c>
      <c r="G29" s="45"/>
    </row>
    <row r="30" spans="1:7" ht="25.5" customHeight="1">
      <c r="A30" s="49" t="s">
        <v>162</v>
      </c>
      <c r="B30" s="43" t="s">
        <v>155</v>
      </c>
      <c r="C30" s="43" t="s">
        <v>155</v>
      </c>
      <c r="D30" s="88"/>
      <c r="E30" s="88"/>
      <c r="F30" s="91"/>
      <c r="G30" s="45"/>
    </row>
    <row r="31" spans="1:7" ht="13.5" customHeight="1">
      <c r="A31" s="39" t="s">
        <v>163</v>
      </c>
      <c r="B31" s="40" t="s">
        <v>142</v>
      </c>
      <c r="C31" s="40" t="s">
        <v>132</v>
      </c>
      <c r="D31" s="87">
        <f>SUM(D32:D36)</f>
        <v>91.12</v>
      </c>
      <c r="E31" s="87">
        <f>SUM(E32:E36)</f>
        <v>23.72</v>
      </c>
      <c r="F31" s="87">
        <f>SUM(F32:F36)</f>
        <v>114.84</v>
      </c>
      <c r="G31" s="41">
        <f>SUM(G32:G36)</f>
        <v>0</v>
      </c>
    </row>
    <row r="32" spans="1:7" ht="14.25" customHeight="1" hidden="1">
      <c r="A32" s="49" t="s">
        <v>164</v>
      </c>
      <c r="B32" s="43" t="s">
        <v>142</v>
      </c>
      <c r="C32" s="43" t="s">
        <v>131</v>
      </c>
      <c r="D32" s="88"/>
      <c r="E32" s="93"/>
      <c r="F32" s="94"/>
      <c r="G32" s="48"/>
    </row>
    <row r="33" spans="1:7" ht="14.25" customHeight="1" hidden="1">
      <c r="A33" s="49" t="s">
        <v>165</v>
      </c>
      <c r="B33" s="43" t="s">
        <v>142</v>
      </c>
      <c r="C33" s="43" t="s">
        <v>134</v>
      </c>
      <c r="D33" s="88"/>
      <c r="E33" s="93"/>
      <c r="F33" s="94"/>
      <c r="G33" s="48"/>
    </row>
    <row r="34" spans="1:7" ht="27" customHeight="1" hidden="1">
      <c r="A34" s="49" t="s">
        <v>166</v>
      </c>
      <c r="B34" s="43" t="s">
        <v>142</v>
      </c>
      <c r="C34" s="43" t="s">
        <v>155</v>
      </c>
      <c r="D34" s="88"/>
      <c r="E34" s="88"/>
      <c r="F34" s="91"/>
      <c r="G34" s="45"/>
    </row>
    <row r="35" spans="1:7" ht="14.25" customHeight="1">
      <c r="A35" s="49" t="s">
        <v>167</v>
      </c>
      <c r="B35" s="43" t="s">
        <v>142</v>
      </c>
      <c r="C35" s="43" t="s">
        <v>142</v>
      </c>
      <c r="D35" s="88">
        <v>91.12</v>
      </c>
      <c r="E35" s="88">
        <v>23.72</v>
      </c>
      <c r="F35" s="91">
        <f>SUM(D35:E35)</f>
        <v>114.84</v>
      </c>
      <c r="G35" s="45"/>
    </row>
    <row r="36" spans="1:7" ht="13.5" customHeight="1">
      <c r="A36" s="49" t="s">
        <v>168</v>
      </c>
      <c r="B36" s="43" t="s">
        <v>142</v>
      </c>
      <c r="C36" s="43" t="s">
        <v>150</v>
      </c>
      <c r="D36" s="88"/>
      <c r="E36" s="88"/>
      <c r="F36" s="91"/>
      <c r="G36" s="45"/>
    </row>
    <row r="37" spans="1:7" ht="24.75" customHeight="1">
      <c r="A37" s="39" t="s">
        <v>169</v>
      </c>
      <c r="B37" s="40" t="s">
        <v>170</v>
      </c>
      <c r="C37" s="40" t="s">
        <v>132</v>
      </c>
      <c r="D37" s="87">
        <f>SUM(D38:D39)</f>
        <v>2616.6</v>
      </c>
      <c r="E37" s="87">
        <f>SUM(E38:E39)</f>
        <v>266.93</v>
      </c>
      <c r="F37" s="87">
        <f>SUM(F38:F39)</f>
        <v>2883.5299999999997</v>
      </c>
      <c r="G37" s="41">
        <f>SUM(G38:G39)</f>
        <v>0</v>
      </c>
    </row>
    <row r="38" spans="1:7" ht="12.75">
      <c r="A38" s="49" t="s">
        <v>171</v>
      </c>
      <c r="B38" s="43" t="s">
        <v>170</v>
      </c>
      <c r="C38" s="43" t="s">
        <v>131</v>
      </c>
      <c r="D38" s="88">
        <v>2616.6</v>
      </c>
      <c r="E38" s="88">
        <f>59.88+130+62.05+15</f>
        <v>266.93</v>
      </c>
      <c r="F38" s="91">
        <f>SUM(D38:E38)</f>
        <v>2883.5299999999997</v>
      </c>
      <c r="G38" s="45"/>
    </row>
    <row r="39" spans="1:7" ht="13.5" customHeight="1">
      <c r="A39" s="49" t="s">
        <v>172</v>
      </c>
      <c r="B39" s="43" t="s">
        <v>170</v>
      </c>
      <c r="C39" s="43" t="s">
        <v>140</v>
      </c>
      <c r="D39" s="88"/>
      <c r="E39" s="88"/>
      <c r="F39" s="91"/>
      <c r="G39" s="45"/>
    </row>
    <row r="40" spans="1:7" ht="14.25" customHeight="1">
      <c r="A40" s="39" t="s">
        <v>173</v>
      </c>
      <c r="B40" s="40" t="s">
        <v>150</v>
      </c>
      <c r="C40" s="40" t="s">
        <v>132</v>
      </c>
      <c r="D40" s="87">
        <f>SUM(D41:D45)</f>
        <v>0</v>
      </c>
      <c r="E40" s="87">
        <f>SUM(E41:E45)</f>
        <v>0</v>
      </c>
      <c r="F40" s="87">
        <f>SUM(F41:F45)</f>
        <v>0</v>
      </c>
      <c r="G40" s="41">
        <f>SUM(G41:G45)</f>
        <v>0</v>
      </c>
    </row>
    <row r="41" spans="1:7" ht="14.25" customHeight="1" hidden="1">
      <c r="A41" s="49" t="s">
        <v>174</v>
      </c>
      <c r="B41" s="43" t="s">
        <v>150</v>
      </c>
      <c r="C41" s="43" t="s">
        <v>131</v>
      </c>
      <c r="D41" s="88"/>
      <c r="E41" s="93"/>
      <c r="F41" s="94"/>
      <c r="G41" s="48"/>
    </row>
    <row r="42" spans="1:7" ht="14.25" customHeight="1" hidden="1">
      <c r="A42" s="49" t="s">
        <v>175</v>
      </c>
      <c r="B42" s="43" t="s">
        <v>150</v>
      </c>
      <c r="C42" s="43" t="s">
        <v>134</v>
      </c>
      <c r="D42" s="88"/>
      <c r="E42" s="93"/>
      <c r="F42" s="94"/>
      <c r="G42" s="48"/>
    </row>
    <row r="43" spans="1:7" ht="15" customHeight="1" hidden="1">
      <c r="A43" s="49" t="s">
        <v>176</v>
      </c>
      <c r="B43" s="43" t="s">
        <v>150</v>
      </c>
      <c r="C43" s="43" t="s">
        <v>138</v>
      </c>
      <c r="D43" s="88"/>
      <c r="E43" s="93"/>
      <c r="F43" s="94"/>
      <c r="G43" s="48"/>
    </row>
    <row r="44" spans="1:7" ht="12.75" customHeight="1">
      <c r="A44" s="49" t="s">
        <v>177</v>
      </c>
      <c r="B44" s="43" t="s">
        <v>150</v>
      </c>
      <c r="C44" s="43" t="s">
        <v>170</v>
      </c>
      <c r="D44" s="88"/>
      <c r="E44" s="89"/>
      <c r="F44" s="90">
        <f>SUM(D44:E44)</f>
        <v>0</v>
      </c>
      <c r="G44" s="44"/>
    </row>
    <row r="45" spans="1:7" ht="24.75" customHeight="1">
      <c r="A45" s="49" t="s">
        <v>178</v>
      </c>
      <c r="B45" s="43" t="s">
        <v>150</v>
      </c>
      <c r="C45" s="43" t="s">
        <v>179</v>
      </c>
      <c r="D45" s="88"/>
      <c r="E45" s="88"/>
      <c r="F45" s="91"/>
      <c r="G45" s="45"/>
    </row>
    <row r="46" spans="1:7" ht="13.5" customHeight="1" hidden="1">
      <c r="A46" s="39"/>
      <c r="B46" s="40" t="s">
        <v>179</v>
      </c>
      <c r="C46" s="40" t="s">
        <v>132</v>
      </c>
      <c r="D46" s="87"/>
      <c r="E46" s="87"/>
      <c r="F46" s="92"/>
      <c r="G46" s="46"/>
    </row>
    <row r="47" spans="1:7" ht="12" customHeight="1" hidden="1">
      <c r="A47" s="49" t="s">
        <v>180</v>
      </c>
      <c r="B47" s="43" t="s">
        <v>179</v>
      </c>
      <c r="C47" s="43" t="s">
        <v>134</v>
      </c>
      <c r="D47" s="88"/>
      <c r="E47" s="88"/>
      <c r="F47" s="91"/>
      <c r="G47" s="45"/>
    </row>
    <row r="48" spans="1:7" ht="14.25" customHeight="1" hidden="1">
      <c r="A48" s="49" t="s">
        <v>181</v>
      </c>
      <c r="B48" s="43" t="s">
        <v>179</v>
      </c>
      <c r="C48" s="43" t="s">
        <v>136</v>
      </c>
      <c r="D48" s="88"/>
      <c r="E48" s="88"/>
      <c r="F48" s="91"/>
      <c r="G48" s="45"/>
    </row>
    <row r="49" spans="1:7" ht="12.75" customHeight="1" hidden="1">
      <c r="A49" s="49" t="s">
        <v>182</v>
      </c>
      <c r="B49" s="43" t="s">
        <v>179</v>
      </c>
      <c r="C49" s="43" t="s">
        <v>140</v>
      </c>
      <c r="D49" s="88"/>
      <c r="E49" s="88"/>
      <c r="F49" s="91"/>
      <c r="G49" s="45"/>
    </row>
    <row r="50" spans="1:7" ht="15" customHeight="1">
      <c r="A50" s="39" t="s">
        <v>272</v>
      </c>
      <c r="B50" s="40" t="s">
        <v>183</v>
      </c>
      <c r="C50" s="40" t="s">
        <v>132</v>
      </c>
      <c r="D50" s="87">
        <f>D51</f>
        <v>162.12</v>
      </c>
      <c r="E50" s="87">
        <f>E51</f>
        <v>75.73</v>
      </c>
      <c r="F50" s="92">
        <f>F51</f>
        <v>237.85000000000002</v>
      </c>
      <c r="G50" s="46"/>
    </row>
    <row r="51" spans="1:7" ht="26.25" customHeight="1">
      <c r="A51" s="49" t="s">
        <v>273</v>
      </c>
      <c r="B51" s="43" t="s">
        <v>183</v>
      </c>
      <c r="C51" s="43" t="s">
        <v>131</v>
      </c>
      <c r="D51" s="88">
        <v>162.12</v>
      </c>
      <c r="E51" s="89">
        <f>30+25+20.73</f>
        <v>75.73</v>
      </c>
      <c r="F51" s="90">
        <f>SUM(D51:E51)</f>
        <v>237.85000000000002</v>
      </c>
      <c r="G51" s="48"/>
    </row>
    <row r="52" spans="1:7" ht="28.5" customHeight="1" hidden="1">
      <c r="A52" s="49" t="s">
        <v>109</v>
      </c>
      <c r="B52" s="43" t="s">
        <v>183</v>
      </c>
      <c r="C52" s="43" t="s">
        <v>134</v>
      </c>
      <c r="D52" s="88"/>
      <c r="E52" s="93"/>
      <c r="F52" s="94"/>
      <c r="G52" s="48"/>
    </row>
    <row r="53" spans="1:7" ht="26.25" customHeight="1" hidden="1">
      <c r="A53" s="49" t="s">
        <v>184</v>
      </c>
      <c r="B53" s="43" t="s">
        <v>183</v>
      </c>
      <c r="C53" s="43" t="s">
        <v>136</v>
      </c>
      <c r="D53" s="88"/>
      <c r="E53" s="93"/>
      <c r="F53" s="94"/>
      <c r="G53" s="48"/>
    </row>
    <row r="54" spans="1:7" ht="14.25" customHeight="1" hidden="1">
      <c r="A54" s="49" t="s">
        <v>118</v>
      </c>
      <c r="B54" s="43" t="s">
        <v>183</v>
      </c>
      <c r="C54" s="43" t="s">
        <v>138</v>
      </c>
      <c r="D54" s="88"/>
      <c r="E54" s="88"/>
      <c r="F54" s="91"/>
      <c r="G54" s="45"/>
    </row>
    <row r="55" spans="1:7" ht="14.25" customHeight="1">
      <c r="A55" s="39" t="s">
        <v>185</v>
      </c>
      <c r="B55" s="40"/>
      <c r="C55" s="40"/>
      <c r="D55" s="95">
        <f>D8+D16+D18+D20+D26+D31+D37+D40+D46+D50</f>
        <v>5182.64</v>
      </c>
      <c r="E55" s="114">
        <f>E8+E16+E18+E20+E26+E31+E37+E40+E46+E50</f>
        <v>375.45000000000005</v>
      </c>
      <c r="F55" s="95">
        <f>F8+F16+F18+F20+F26+F31+F37+F40+F46+F50</f>
        <v>5558.09</v>
      </c>
      <c r="G55" s="41">
        <f>G8+G16+G18+G20+G26+G31+G37+G40+G46+G50</f>
        <v>0</v>
      </c>
    </row>
  </sheetData>
  <sheetProtection/>
  <mergeCells count="9">
    <mergeCell ref="E1:F1"/>
    <mergeCell ref="E2:G2"/>
    <mergeCell ref="A3:G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7"/>
  <sheetViews>
    <sheetView view="pageBreakPreview" zoomScaleSheetLayoutView="100" zoomScalePageLayoutView="0" workbookViewId="0" topLeftCell="A19">
      <selection activeCell="I14" sqref="I14"/>
    </sheetView>
  </sheetViews>
  <sheetFormatPr defaultColWidth="9.140625" defaultRowHeight="12.75"/>
  <cols>
    <col min="1" max="1" width="42.8515625" style="0" customWidth="1"/>
    <col min="7" max="7" width="10.140625" style="0" customWidth="1"/>
    <col min="8" max="8" width="10.28125" style="0" customWidth="1"/>
    <col min="9" max="9" width="11.8515625" style="0" customWidth="1"/>
  </cols>
  <sheetData>
    <row r="2" spans="6:9" ht="47.25" customHeight="1">
      <c r="F2" s="131" t="s">
        <v>304</v>
      </c>
      <c r="G2" s="132"/>
      <c r="H2" s="132"/>
      <c r="I2" s="132"/>
    </row>
    <row r="3" spans="1:9" ht="66" customHeight="1">
      <c r="A3" s="128" t="s">
        <v>281</v>
      </c>
      <c r="B3" s="128"/>
      <c r="C3" s="128"/>
      <c r="D3" s="128"/>
      <c r="E3" s="128"/>
      <c r="F3" s="128"/>
      <c r="G3" s="128"/>
      <c r="H3" s="128"/>
      <c r="I3" s="128"/>
    </row>
    <row r="4" spans="1:9" ht="15.75">
      <c r="A4" s="50"/>
      <c r="B4" s="50"/>
      <c r="C4" s="50"/>
      <c r="D4" s="50"/>
      <c r="E4" s="50"/>
      <c r="F4" s="50"/>
      <c r="G4" s="50"/>
      <c r="H4" s="50"/>
      <c r="I4" s="51" t="s">
        <v>0</v>
      </c>
    </row>
    <row r="5" spans="1:9" ht="46.5" customHeight="1">
      <c r="A5" s="10" t="s">
        <v>125</v>
      </c>
      <c r="B5" s="10" t="s">
        <v>186</v>
      </c>
      <c r="C5" s="10" t="s">
        <v>126</v>
      </c>
      <c r="D5" s="10" t="s">
        <v>127</v>
      </c>
      <c r="E5" s="10" t="s">
        <v>187</v>
      </c>
      <c r="F5" s="10" t="s">
        <v>188</v>
      </c>
      <c r="G5" s="6" t="s">
        <v>123</v>
      </c>
      <c r="H5" s="6" t="s">
        <v>189</v>
      </c>
      <c r="I5" s="52" t="s">
        <v>299</v>
      </c>
    </row>
    <row r="6" spans="1:9" ht="15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53">
        <v>9</v>
      </c>
    </row>
    <row r="7" spans="1:9" ht="18" customHeight="1" hidden="1">
      <c r="A7" s="54" t="s">
        <v>190</v>
      </c>
      <c r="B7" s="55" t="s">
        <v>33</v>
      </c>
      <c r="C7" s="55"/>
      <c r="D7" s="55"/>
      <c r="E7" s="55"/>
      <c r="F7" s="55"/>
      <c r="G7" s="56"/>
      <c r="H7" s="84"/>
      <c r="I7" s="57"/>
    </row>
    <row r="8" spans="1:9" ht="53.25" customHeight="1" hidden="1">
      <c r="A8" s="58" t="s">
        <v>191</v>
      </c>
      <c r="B8" s="59" t="s">
        <v>33</v>
      </c>
      <c r="C8" s="60" t="s">
        <v>131</v>
      </c>
      <c r="D8" s="60" t="s">
        <v>136</v>
      </c>
      <c r="E8" s="60" t="s">
        <v>192</v>
      </c>
      <c r="F8" s="60" t="s">
        <v>4</v>
      </c>
      <c r="G8" s="83"/>
      <c r="H8" s="83"/>
      <c r="I8" s="62"/>
    </row>
    <row r="9" spans="1:9" ht="25.5" hidden="1">
      <c r="A9" s="75" t="s">
        <v>193</v>
      </c>
      <c r="B9" s="59" t="s">
        <v>33</v>
      </c>
      <c r="C9" s="60" t="s">
        <v>131</v>
      </c>
      <c r="D9" s="60" t="s">
        <v>136</v>
      </c>
      <c r="E9" s="60" t="s">
        <v>194</v>
      </c>
      <c r="F9" s="60" t="s">
        <v>4</v>
      </c>
      <c r="G9" s="83"/>
      <c r="H9" s="83"/>
      <c r="I9" s="62"/>
    </row>
    <row r="10" spans="1:9" ht="12.75" hidden="1">
      <c r="A10" s="76" t="s">
        <v>195</v>
      </c>
      <c r="B10" s="59"/>
      <c r="C10" s="60" t="s">
        <v>131</v>
      </c>
      <c r="D10" s="60" t="s">
        <v>136</v>
      </c>
      <c r="E10" s="60" t="s">
        <v>196</v>
      </c>
      <c r="F10" s="60" t="s">
        <v>197</v>
      </c>
      <c r="G10" s="83"/>
      <c r="H10" s="83"/>
      <c r="I10" s="62"/>
    </row>
    <row r="11" spans="1:9" ht="21" hidden="1">
      <c r="A11" s="76" t="s">
        <v>198</v>
      </c>
      <c r="B11" s="59" t="s">
        <v>199</v>
      </c>
      <c r="C11" s="60" t="s">
        <v>131</v>
      </c>
      <c r="D11" s="60" t="s">
        <v>136</v>
      </c>
      <c r="E11" s="60" t="s">
        <v>200</v>
      </c>
      <c r="F11" s="60" t="s">
        <v>197</v>
      </c>
      <c r="G11" s="83"/>
      <c r="H11" s="83"/>
      <c r="I11" s="62"/>
    </row>
    <row r="12" spans="1:9" ht="21" hidden="1">
      <c r="A12" s="76" t="s">
        <v>201</v>
      </c>
      <c r="B12" s="59" t="s">
        <v>199</v>
      </c>
      <c r="C12" s="60" t="s">
        <v>131</v>
      </c>
      <c r="D12" s="60" t="s">
        <v>136</v>
      </c>
      <c r="E12" s="60" t="s">
        <v>202</v>
      </c>
      <c r="F12" s="60" t="s">
        <v>197</v>
      </c>
      <c r="G12" s="83"/>
      <c r="H12" s="83"/>
      <c r="I12" s="62"/>
    </row>
    <row r="13" spans="1:9" ht="15.75">
      <c r="A13" s="54" t="s">
        <v>203</v>
      </c>
      <c r="B13" s="55" t="s">
        <v>33</v>
      </c>
      <c r="C13" s="55"/>
      <c r="D13" s="55"/>
      <c r="E13" s="55"/>
      <c r="F13" s="55"/>
      <c r="G13" s="56">
        <f>G14+G21+G31+G53+G57</f>
        <v>2255.1</v>
      </c>
      <c r="H13" s="56">
        <f>H14+H21+H31+H53+H57</f>
        <v>-58.16</v>
      </c>
      <c r="I13" s="56">
        <f>I14+I21+I31+I53+I61+I54</f>
        <v>2196.9400000000005</v>
      </c>
    </row>
    <row r="14" spans="1:9" ht="25.5">
      <c r="A14" s="77" t="s">
        <v>204</v>
      </c>
      <c r="B14" s="59" t="s">
        <v>33</v>
      </c>
      <c r="C14" s="60" t="s">
        <v>131</v>
      </c>
      <c r="D14" s="60" t="s">
        <v>138</v>
      </c>
      <c r="E14" s="60" t="s">
        <v>192</v>
      </c>
      <c r="F14" s="60" t="s">
        <v>4</v>
      </c>
      <c r="G14" s="61">
        <f>G15</f>
        <v>1678.7</v>
      </c>
      <c r="H14" s="61">
        <f>H15</f>
        <v>-81.88</v>
      </c>
      <c r="I14" s="61">
        <f>I15</f>
        <v>1593.8200000000002</v>
      </c>
    </row>
    <row r="15" spans="1:9" ht="25.5">
      <c r="A15" s="75" t="s">
        <v>193</v>
      </c>
      <c r="B15" s="59" t="s">
        <v>33</v>
      </c>
      <c r="C15" s="60" t="s">
        <v>131</v>
      </c>
      <c r="D15" s="60" t="s">
        <v>138</v>
      </c>
      <c r="E15" s="60" t="s">
        <v>282</v>
      </c>
      <c r="F15" s="60" t="s">
        <v>4</v>
      </c>
      <c r="G15" s="61">
        <f>G16+G17+G18+G19+G20</f>
        <v>1678.7</v>
      </c>
      <c r="H15" s="61">
        <f>H16+H17+H18+H19+H20+H54</f>
        <v>-81.88</v>
      </c>
      <c r="I15" s="61">
        <f>I16+I17+I18+I19+I20</f>
        <v>1593.8200000000002</v>
      </c>
    </row>
    <row r="16" spans="1:9" ht="12.75">
      <c r="A16" s="76" t="s">
        <v>286</v>
      </c>
      <c r="B16" s="59" t="s">
        <v>33</v>
      </c>
      <c r="C16" s="60" t="s">
        <v>131</v>
      </c>
      <c r="D16" s="60" t="s">
        <v>138</v>
      </c>
      <c r="E16" s="60" t="s">
        <v>196</v>
      </c>
      <c r="F16" s="60" t="s">
        <v>283</v>
      </c>
      <c r="G16" s="83">
        <v>1170.2</v>
      </c>
      <c r="H16" s="83"/>
      <c r="I16" s="62">
        <f aca="true" t="shared" si="0" ref="I16:I21">SUM(G16:H16)</f>
        <v>1170.2</v>
      </c>
    </row>
    <row r="17" spans="1:9" ht="21">
      <c r="A17" s="76" t="s">
        <v>285</v>
      </c>
      <c r="B17" s="59" t="s">
        <v>33</v>
      </c>
      <c r="C17" s="60" t="s">
        <v>131</v>
      </c>
      <c r="D17" s="60" t="s">
        <v>138</v>
      </c>
      <c r="E17" s="60" t="s">
        <v>196</v>
      </c>
      <c r="F17" s="60" t="s">
        <v>284</v>
      </c>
      <c r="G17" s="83">
        <v>127</v>
      </c>
      <c r="H17" s="83">
        <v>-56</v>
      </c>
      <c r="I17" s="62">
        <f t="shared" si="0"/>
        <v>71</v>
      </c>
    </row>
    <row r="18" spans="1:9" ht="21">
      <c r="A18" s="76" t="s">
        <v>287</v>
      </c>
      <c r="B18" s="59" t="s">
        <v>33</v>
      </c>
      <c r="C18" s="60" t="s">
        <v>131</v>
      </c>
      <c r="D18" s="60" t="s">
        <v>138</v>
      </c>
      <c r="E18" s="60" t="s">
        <v>196</v>
      </c>
      <c r="F18" s="60" t="s">
        <v>290</v>
      </c>
      <c r="G18" s="83">
        <v>369.5</v>
      </c>
      <c r="H18" s="83">
        <f>-25-3.88</f>
        <v>-28.88</v>
      </c>
      <c r="I18" s="62">
        <f t="shared" si="0"/>
        <v>340.62</v>
      </c>
    </row>
    <row r="19" spans="1:9" ht="21">
      <c r="A19" s="76" t="s">
        <v>294</v>
      </c>
      <c r="B19" s="59" t="s">
        <v>33</v>
      </c>
      <c r="C19" s="60" t="s">
        <v>131</v>
      </c>
      <c r="D19" s="60" t="s">
        <v>138</v>
      </c>
      <c r="E19" s="60" t="s">
        <v>196</v>
      </c>
      <c r="F19" s="60" t="s">
        <v>293</v>
      </c>
      <c r="G19" s="83">
        <v>3</v>
      </c>
      <c r="H19" s="83"/>
      <c r="I19" s="62">
        <f t="shared" si="0"/>
        <v>3</v>
      </c>
    </row>
    <row r="20" spans="1:9" ht="12.75">
      <c r="A20" s="76" t="s">
        <v>305</v>
      </c>
      <c r="B20" s="59" t="s">
        <v>33</v>
      </c>
      <c r="C20" s="60" t="s">
        <v>131</v>
      </c>
      <c r="D20" s="60" t="s">
        <v>138</v>
      </c>
      <c r="E20" s="60" t="s">
        <v>196</v>
      </c>
      <c r="F20" s="60" t="s">
        <v>295</v>
      </c>
      <c r="G20" s="83">
        <v>9</v>
      </c>
      <c r="H20" s="83"/>
      <c r="I20" s="62">
        <f t="shared" si="0"/>
        <v>9</v>
      </c>
    </row>
    <row r="21" spans="1:9" ht="12.75">
      <c r="A21" s="76" t="s">
        <v>286</v>
      </c>
      <c r="B21" s="59" t="s">
        <v>33</v>
      </c>
      <c r="C21" s="60" t="s">
        <v>131</v>
      </c>
      <c r="D21" s="60" t="s">
        <v>134</v>
      </c>
      <c r="E21" s="60" t="s">
        <v>205</v>
      </c>
      <c r="F21" s="60" t="s">
        <v>283</v>
      </c>
      <c r="G21" s="101">
        <v>340.7</v>
      </c>
      <c r="H21" s="101"/>
      <c r="I21" s="112">
        <f t="shared" si="0"/>
        <v>340.7</v>
      </c>
    </row>
    <row r="22" spans="1:9" ht="25.5" hidden="1">
      <c r="A22" s="77" t="s">
        <v>206</v>
      </c>
      <c r="B22" s="59" t="s">
        <v>207</v>
      </c>
      <c r="C22" s="60" t="s">
        <v>131</v>
      </c>
      <c r="D22" s="60" t="s">
        <v>140</v>
      </c>
      <c r="E22" s="60" t="s">
        <v>192</v>
      </c>
      <c r="F22" s="60" t="s">
        <v>4</v>
      </c>
      <c r="G22" s="83"/>
      <c r="H22" s="83"/>
      <c r="I22" s="63"/>
    </row>
    <row r="23" spans="1:9" ht="25.5" hidden="1">
      <c r="A23" s="75" t="s">
        <v>193</v>
      </c>
      <c r="B23" s="59" t="s">
        <v>207</v>
      </c>
      <c r="C23" s="60" t="s">
        <v>131</v>
      </c>
      <c r="D23" s="60" t="s">
        <v>140</v>
      </c>
      <c r="E23" s="60" t="s">
        <v>196</v>
      </c>
      <c r="F23" s="60" t="s">
        <v>4</v>
      </c>
      <c r="G23" s="83"/>
      <c r="H23" s="83"/>
      <c r="I23" s="63"/>
    </row>
    <row r="24" spans="1:9" ht="12.75" hidden="1">
      <c r="A24" s="76" t="s">
        <v>195</v>
      </c>
      <c r="B24" s="59" t="s">
        <v>207</v>
      </c>
      <c r="C24" s="60" t="s">
        <v>131</v>
      </c>
      <c r="D24" s="60" t="s">
        <v>140</v>
      </c>
      <c r="E24" s="60" t="s">
        <v>196</v>
      </c>
      <c r="F24" s="60" t="s">
        <v>197</v>
      </c>
      <c r="G24" s="83"/>
      <c r="H24" s="83"/>
      <c r="I24" s="63"/>
    </row>
    <row r="25" spans="1:9" ht="12.75" hidden="1">
      <c r="A25" s="77" t="s">
        <v>208</v>
      </c>
      <c r="B25" s="59" t="s">
        <v>207</v>
      </c>
      <c r="C25" s="60" t="s">
        <v>131</v>
      </c>
      <c r="D25" s="60" t="s">
        <v>142</v>
      </c>
      <c r="E25" s="60" t="s">
        <v>192</v>
      </c>
      <c r="F25" s="60" t="s">
        <v>4</v>
      </c>
      <c r="G25" s="83"/>
      <c r="H25" s="83"/>
      <c r="I25" s="63"/>
    </row>
    <row r="26" spans="1:9" ht="21" hidden="1">
      <c r="A26" s="76" t="s">
        <v>209</v>
      </c>
      <c r="B26" s="59" t="s">
        <v>207</v>
      </c>
      <c r="C26" s="60" t="s">
        <v>131</v>
      </c>
      <c r="D26" s="60" t="s">
        <v>142</v>
      </c>
      <c r="E26" s="60" t="s">
        <v>210</v>
      </c>
      <c r="F26" s="60" t="s">
        <v>4</v>
      </c>
      <c r="G26" s="83"/>
      <c r="H26" s="83"/>
      <c r="I26" s="63"/>
    </row>
    <row r="27" spans="1:9" ht="21" hidden="1">
      <c r="A27" s="76" t="s">
        <v>211</v>
      </c>
      <c r="B27" s="59" t="s">
        <v>207</v>
      </c>
      <c r="C27" s="60" t="s">
        <v>131</v>
      </c>
      <c r="D27" s="60" t="s">
        <v>142</v>
      </c>
      <c r="E27" s="60" t="s">
        <v>212</v>
      </c>
      <c r="F27" s="60" t="s">
        <v>197</v>
      </c>
      <c r="G27" s="83"/>
      <c r="H27" s="83"/>
      <c r="I27" s="63"/>
    </row>
    <row r="28" spans="1:9" ht="31.5" hidden="1">
      <c r="A28" s="76" t="s">
        <v>213</v>
      </c>
      <c r="B28" s="59" t="s">
        <v>207</v>
      </c>
      <c r="C28" s="60" t="s">
        <v>131</v>
      </c>
      <c r="D28" s="60" t="s">
        <v>142</v>
      </c>
      <c r="E28" s="60" t="s">
        <v>214</v>
      </c>
      <c r="F28" s="60" t="s">
        <v>197</v>
      </c>
      <c r="G28" s="83"/>
      <c r="H28" s="83"/>
      <c r="I28" s="63"/>
    </row>
    <row r="29" spans="1:9" ht="17.25" customHeight="1" hidden="1">
      <c r="A29" s="77" t="s">
        <v>215</v>
      </c>
      <c r="B29" s="59" t="s">
        <v>33</v>
      </c>
      <c r="C29" s="60" t="s">
        <v>131</v>
      </c>
      <c r="D29" s="60" t="s">
        <v>144</v>
      </c>
      <c r="E29" s="60" t="s">
        <v>192</v>
      </c>
      <c r="F29" s="60" t="s">
        <v>4</v>
      </c>
      <c r="G29" s="83"/>
      <c r="H29" s="83"/>
      <c r="I29" s="63">
        <f>SUM(G29:H29)</f>
        <v>0</v>
      </c>
    </row>
    <row r="30" spans="1:9" ht="17.25" customHeight="1">
      <c r="A30" s="77" t="s">
        <v>215</v>
      </c>
      <c r="B30" s="59" t="s">
        <v>33</v>
      </c>
      <c r="C30" s="60" t="s">
        <v>131</v>
      </c>
      <c r="D30" s="60" t="s">
        <v>183</v>
      </c>
      <c r="E30" s="60" t="s">
        <v>216</v>
      </c>
      <c r="F30" s="60" t="s">
        <v>217</v>
      </c>
      <c r="G30" s="83"/>
      <c r="H30" s="83"/>
      <c r="I30" s="63">
        <f>SUM(G30:H30)</f>
        <v>0</v>
      </c>
    </row>
    <row r="31" spans="1:9" ht="12.75">
      <c r="A31" s="76" t="s">
        <v>289</v>
      </c>
      <c r="B31" s="59" t="s">
        <v>33</v>
      </c>
      <c r="C31" s="60" t="s">
        <v>131</v>
      </c>
      <c r="D31" s="60" t="s">
        <v>183</v>
      </c>
      <c r="E31" s="60" t="s">
        <v>216</v>
      </c>
      <c r="F31" s="60" t="s">
        <v>288</v>
      </c>
      <c r="G31" s="83">
        <v>15</v>
      </c>
      <c r="H31" s="83"/>
      <c r="I31" s="63">
        <f>SUM(G31:H31)</f>
        <v>15</v>
      </c>
    </row>
    <row r="32" spans="1:9" ht="25.5" hidden="1">
      <c r="A32" s="75" t="s">
        <v>218</v>
      </c>
      <c r="B32" s="59" t="s">
        <v>33</v>
      </c>
      <c r="C32" s="60" t="s">
        <v>131</v>
      </c>
      <c r="D32" s="60" t="s">
        <v>145</v>
      </c>
      <c r="E32" s="60" t="s">
        <v>219</v>
      </c>
      <c r="F32" s="60" t="s">
        <v>4</v>
      </c>
      <c r="G32" s="83"/>
      <c r="H32" s="83"/>
      <c r="I32" s="63"/>
    </row>
    <row r="33" spans="1:9" ht="21" hidden="1">
      <c r="A33" s="76" t="s">
        <v>220</v>
      </c>
      <c r="B33" s="59" t="s">
        <v>33</v>
      </c>
      <c r="C33" s="60" t="s">
        <v>131</v>
      </c>
      <c r="D33" s="60" t="s">
        <v>145</v>
      </c>
      <c r="E33" s="60" t="s">
        <v>219</v>
      </c>
      <c r="F33" s="60" t="s">
        <v>197</v>
      </c>
      <c r="G33" s="83"/>
      <c r="H33" s="83"/>
      <c r="I33" s="63"/>
    </row>
    <row r="34" spans="1:9" ht="25.5" hidden="1">
      <c r="A34" s="75" t="s">
        <v>221</v>
      </c>
      <c r="B34" s="59" t="s">
        <v>33</v>
      </c>
      <c r="C34" s="60" t="s">
        <v>131</v>
      </c>
      <c r="D34" s="60" t="s">
        <v>145</v>
      </c>
      <c r="E34" s="60" t="s">
        <v>222</v>
      </c>
      <c r="F34" s="60" t="s">
        <v>4</v>
      </c>
      <c r="G34" s="83"/>
      <c r="H34" s="83"/>
      <c r="I34" s="63">
        <f>SUM(G34:H34)</f>
        <v>0</v>
      </c>
    </row>
    <row r="35" spans="1:9" ht="12.75" hidden="1">
      <c r="A35" s="42" t="s">
        <v>147</v>
      </c>
      <c r="B35" s="59" t="s">
        <v>217</v>
      </c>
      <c r="C35" s="60" t="s">
        <v>134</v>
      </c>
      <c r="D35" s="60" t="s">
        <v>136</v>
      </c>
      <c r="E35" s="60" t="s">
        <v>223</v>
      </c>
      <c r="F35" s="60" t="s">
        <v>197</v>
      </c>
      <c r="G35" s="83"/>
      <c r="H35" s="83"/>
      <c r="I35" s="63"/>
    </row>
    <row r="36" spans="1:9" ht="12.75" hidden="1">
      <c r="A36" s="77" t="s">
        <v>224</v>
      </c>
      <c r="B36" s="59" t="s">
        <v>207</v>
      </c>
      <c r="C36" s="60" t="s">
        <v>134</v>
      </c>
      <c r="D36" s="60" t="s">
        <v>136</v>
      </c>
      <c r="E36" s="60" t="s">
        <v>192</v>
      </c>
      <c r="F36" s="60" t="s">
        <v>4</v>
      </c>
      <c r="G36" s="83"/>
      <c r="H36" s="83"/>
      <c r="I36" s="63"/>
    </row>
    <row r="37" spans="1:9" ht="25.5" hidden="1">
      <c r="A37" s="75" t="s">
        <v>225</v>
      </c>
      <c r="B37" s="59" t="s">
        <v>207</v>
      </c>
      <c r="C37" s="60" t="s">
        <v>134</v>
      </c>
      <c r="D37" s="60" t="s">
        <v>136</v>
      </c>
      <c r="E37" s="60" t="s">
        <v>226</v>
      </c>
      <c r="F37" s="60" t="s">
        <v>4</v>
      </c>
      <c r="G37" s="83"/>
      <c r="H37" s="83"/>
      <c r="I37" s="63"/>
    </row>
    <row r="38" spans="1:9" ht="21" hidden="1">
      <c r="A38" s="76" t="s">
        <v>227</v>
      </c>
      <c r="B38" s="59" t="s">
        <v>207</v>
      </c>
      <c r="C38" s="60" t="s">
        <v>134</v>
      </c>
      <c r="D38" s="60" t="s">
        <v>136</v>
      </c>
      <c r="E38" s="60" t="s">
        <v>226</v>
      </c>
      <c r="F38" s="60" t="s">
        <v>228</v>
      </c>
      <c r="G38" s="83"/>
      <c r="H38" s="83"/>
      <c r="I38" s="63"/>
    </row>
    <row r="39" spans="1:9" ht="40.5" customHeight="1" hidden="1">
      <c r="A39" s="77" t="s">
        <v>149</v>
      </c>
      <c r="B39" s="59" t="s">
        <v>207</v>
      </c>
      <c r="C39" s="60" t="s">
        <v>136</v>
      </c>
      <c r="D39" s="60" t="s">
        <v>150</v>
      </c>
      <c r="E39" s="60" t="s">
        <v>192</v>
      </c>
      <c r="F39" s="60" t="s">
        <v>4</v>
      </c>
      <c r="G39" s="83"/>
      <c r="H39" s="83"/>
      <c r="I39" s="63"/>
    </row>
    <row r="40" spans="1:9" ht="38.25" hidden="1">
      <c r="A40" s="75" t="s">
        <v>229</v>
      </c>
      <c r="B40" s="59" t="s">
        <v>207</v>
      </c>
      <c r="C40" s="60" t="s">
        <v>136</v>
      </c>
      <c r="D40" s="60" t="s">
        <v>150</v>
      </c>
      <c r="E40" s="60" t="s">
        <v>230</v>
      </c>
      <c r="F40" s="60" t="s">
        <v>4</v>
      </c>
      <c r="G40" s="83"/>
      <c r="H40" s="83"/>
      <c r="I40" s="63"/>
    </row>
    <row r="41" spans="1:9" ht="31.5" hidden="1">
      <c r="A41" s="76" t="s">
        <v>231</v>
      </c>
      <c r="B41" s="59" t="s">
        <v>207</v>
      </c>
      <c r="C41" s="60" t="s">
        <v>136</v>
      </c>
      <c r="D41" s="60" t="s">
        <v>150</v>
      </c>
      <c r="E41" s="60" t="s">
        <v>232</v>
      </c>
      <c r="F41" s="60" t="s">
        <v>233</v>
      </c>
      <c r="G41" s="83"/>
      <c r="H41" s="83"/>
      <c r="I41" s="63"/>
    </row>
    <row r="42" spans="1:9" ht="12.75" hidden="1">
      <c r="A42" s="78" t="s">
        <v>234</v>
      </c>
      <c r="B42" s="59" t="s">
        <v>207</v>
      </c>
      <c r="C42" s="60" t="s">
        <v>138</v>
      </c>
      <c r="D42" s="60" t="s">
        <v>150</v>
      </c>
      <c r="E42" s="60" t="s">
        <v>192</v>
      </c>
      <c r="F42" s="60" t="s">
        <v>4</v>
      </c>
      <c r="G42" s="83"/>
      <c r="H42" s="83"/>
      <c r="I42" s="62"/>
    </row>
    <row r="43" spans="1:9" ht="12.75" hidden="1">
      <c r="A43" s="79" t="s">
        <v>156</v>
      </c>
      <c r="B43" s="59" t="s">
        <v>207</v>
      </c>
      <c r="C43" s="60" t="s">
        <v>138</v>
      </c>
      <c r="D43" s="60" t="s">
        <v>150</v>
      </c>
      <c r="E43" s="60">
        <v>3150203</v>
      </c>
      <c r="F43" s="60" t="s">
        <v>4</v>
      </c>
      <c r="G43" s="83"/>
      <c r="H43" s="83"/>
      <c r="I43" s="62"/>
    </row>
    <row r="44" spans="1:9" ht="21" hidden="1">
      <c r="A44" s="80" t="s">
        <v>235</v>
      </c>
      <c r="B44" s="59" t="s">
        <v>207</v>
      </c>
      <c r="C44" s="60" t="s">
        <v>138</v>
      </c>
      <c r="D44" s="60" t="s">
        <v>150</v>
      </c>
      <c r="E44" s="60">
        <v>3150203</v>
      </c>
      <c r="F44" s="60" t="s">
        <v>236</v>
      </c>
      <c r="G44" s="83"/>
      <c r="H44" s="83"/>
      <c r="I44" s="62"/>
    </row>
    <row r="45" spans="1:9" ht="25.5" hidden="1">
      <c r="A45" s="77" t="s">
        <v>237</v>
      </c>
      <c r="B45" s="59" t="s">
        <v>33</v>
      </c>
      <c r="C45" s="60" t="s">
        <v>138</v>
      </c>
      <c r="D45" s="60" t="s">
        <v>144</v>
      </c>
      <c r="E45" s="60" t="s">
        <v>192</v>
      </c>
      <c r="F45" s="60" t="s">
        <v>4</v>
      </c>
      <c r="G45" s="83">
        <f>G46</f>
        <v>0</v>
      </c>
      <c r="H45" s="83"/>
      <c r="I45" s="64">
        <f>SUM(G45:H45)</f>
        <v>0</v>
      </c>
    </row>
    <row r="46" spans="1:9" ht="25.5" hidden="1">
      <c r="A46" s="75" t="s">
        <v>218</v>
      </c>
      <c r="B46" s="59" t="s">
        <v>33</v>
      </c>
      <c r="C46" s="60" t="s">
        <v>138</v>
      </c>
      <c r="D46" s="60" t="s">
        <v>144</v>
      </c>
      <c r="E46" s="60" t="s">
        <v>219</v>
      </c>
      <c r="F46" s="60" t="s">
        <v>4</v>
      </c>
      <c r="G46" s="83"/>
      <c r="H46" s="83"/>
      <c r="I46" s="64">
        <f>SUM(G46:H46)</f>
        <v>0</v>
      </c>
    </row>
    <row r="47" spans="1:9" ht="21" hidden="1">
      <c r="A47" s="76" t="s">
        <v>220</v>
      </c>
      <c r="B47" s="59" t="s">
        <v>33</v>
      </c>
      <c r="C47" s="60" t="s">
        <v>138</v>
      </c>
      <c r="D47" s="60" t="s">
        <v>144</v>
      </c>
      <c r="E47" s="60" t="s">
        <v>219</v>
      </c>
      <c r="F47" s="60" t="s">
        <v>197</v>
      </c>
      <c r="G47" s="83"/>
      <c r="H47" s="83"/>
      <c r="I47" s="64">
        <f>SUM(G47:H47)</f>
        <v>0</v>
      </c>
    </row>
    <row r="48" spans="1:9" ht="25.5" hidden="1">
      <c r="A48" s="75" t="s">
        <v>238</v>
      </c>
      <c r="B48" s="59" t="s">
        <v>207</v>
      </c>
      <c r="C48" s="60" t="s">
        <v>142</v>
      </c>
      <c r="D48" s="60" t="s">
        <v>155</v>
      </c>
      <c r="E48" s="60">
        <v>4340000</v>
      </c>
      <c r="F48" s="60" t="s">
        <v>197</v>
      </c>
      <c r="G48" s="83"/>
      <c r="H48" s="83"/>
      <c r="I48" s="63"/>
    </row>
    <row r="49" spans="1:9" ht="21" hidden="1">
      <c r="A49" s="76" t="s">
        <v>239</v>
      </c>
      <c r="B49" s="59" t="s">
        <v>207</v>
      </c>
      <c r="C49" s="60" t="s">
        <v>142</v>
      </c>
      <c r="D49" s="60" t="s">
        <v>155</v>
      </c>
      <c r="E49" s="60">
        <v>4340000</v>
      </c>
      <c r="F49" s="60" t="s">
        <v>197</v>
      </c>
      <c r="G49" s="83"/>
      <c r="H49" s="83"/>
      <c r="I49" s="63"/>
    </row>
    <row r="50" spans="1:9" ht="25.5" hidden="1">
      <c r="A50" s="77" t="s">
        <v>167</v>
      </c>
      <c r="B50" s="59" t="s">
        <v>33</v>
      </c>
      <c r="C50" s="60" t="s">
        <v>142</v>
      </c>
      <c r="D50" s="60" t="s">
        <v>142</v>
      </c>
      <c r="E50" s="60" t="s">
        <v>192</v>
      </c>
      <c r="F50" s="60" t="s">
        <v>4</v>
      </c>
      <c r="G50" s="83">
        <f aca="true" t="shared" si="1" ref="G50:I51">G51</f>
        <v>0</v>
      </c>
      <c r="H50" s="83">
        <f t="shared" si="1"/>
        <v>0</v>
      </c>
      <c r="I50" s="61">
        <f t="shared" si="1"/>
        <v>0</v>
      </c>
    </row>
    <row r="51" spans="1:9" ht="25.5" hidden="1">
      <c r="A51" s="75" t="s">
        <v>240</v>
      </c>
      <c r="B51" s="59" t="s">
        <v>33</v>
      </c>
      <c r="C51" s="60" t="s">
        <v>142</v>
      </c>
      <c r="D51" s="60" t="s">
        <v>142</v>
      </c>
      <c r="E51" s="60" t="s">
        <v>241</v>
      </c>
      <c r="F51" s="60" t="s">
        <v>4</v>
      </c>
      <c r="G51" s="83">
        <f t="shared" si="1"/>
        <v>0</v>
      </c>
      <c r="H51" s="83">
        <f t="shared" si="1"/>
        <v>0</v>
      </c>
      <c r="I51" s="61">
        <f t="shared" si="1"/>
        <v>0</v>
      </c>
    </row>
    <row r="52" spans="1:9" ht="21" hidden="1">
      <c r="A52" s="76" t="s">
        <v>242</v>
      </c>
      <c r="B52" s="59" t="s">
        <v>33</v>
      </c>
      <c r="C52" s="60" t="s">
        <v>142</v>
      </c>
      <c r="D52" s="60" t="s">
        <v>142</v>
      </c>
      <c r="E52" s="60" t="s">
        <v>241</v>
      </c>
      <c r="F52" s="60" t="s">
        <v>243</v>
      </c>
      <c r="G52" s="83"/>
      <c r="H52" s="83"/>
      <c r="I52" s="63">
        <f>SUM(G52:H52)</f>
        <v>0</v>
      </c>
    </row>
    <row r="53" spans="1:9" ht="12.75">
      <c r="A53" s="76" t="s">
        <v>286</v>
      </c>
      <c r="B53" s="59" t="s">
        <v>33</v>
      </c>
      <c r="C53" s="60" t="s">
        <v>134</v>
      </c>
      <c r="D53" s="60" t="s">
        <v>136</v>
      </c>
      <c r="E53" s="60" t="s">
        <v>223</v>
      </c>
      <c r="F53" s="60" t="s">
        <v>283</v>
      </c>
      <c r="G53" s="83">
        <v>129.6</v>
      </c>
      <c r="H53" s="83"/>
      <c r="I53" s="63">
        <f>SUM(G53:H53)</f>
        <v>129.6</v>
      </c>
    </row>
    <row r="54" spans="1:9" ht="38.25">
      <c r="A54" s="77" t="s">
        <v>315</v>
      </c>
      <c r="B54" s="59" t="s">
        <v>33</v>
      </c>
      <c r="C54" s="60" t="s">
        <v>136</v>
      </c>
      <c r="D54" s="60" t="s">
        <v>145</v>
      </c>
      <c r="E54" s="60" t="s">
        <v>192</v>
      </c>
      <c r="F54" s="60" t="s">
        <v>4</v>
      </c>
      <c r="G54" s="118">
        <f aca="true" t="shared" si="2" ref="G54:I55">G55</f>
        <v>0</v>
      </c>
      <c r="H54" s="83">
        <f t="shared" si="2"/>
        <v>3</v>
      </c>
      <c r="I54" s="83">
        <f t="shared" si="2"/>
        <v>3</v>
      </c>
    </row>
    <row r="55" spans="1:9" ht="38.25">
      <c r="A55" s="75" t="s">
        <v>316</v>
      </c>
      <c r="B55" s="59" t="s">
        <v>33</v>
      </c>
      <c r="C55" s="60" t="s">
        <v>136</v>
      </c>
      <c r="D55" s="60" t="s">
        <v>145</v>
      </c>
      <c r="E55" s="60" t="s">
        <v>317</v>
      </c>
      <c r="F55" s="60" t="s">
        <v>4</v>
      </c>
      <c r="G55" s="118">
        <f t="shared" si="2"/>
        <v>0</v>
      </c>
      <c r="H55" s="83">
        <f t="shared" si="2"/>
        <v>3</v>
      </c>
      <c r="I55" s="83">
        <f t="shared" si="2"/>
        <v>3</v>
      </c>
    </row>
    <row r="56" spans="1:9" ht="31.5">
      <c r="A56" s="76" t="s">
        <v>318</v>
      </c>
      <c r="B56" s="59" t="s">
        <v>33</v>
      </c>
      <c r="C56" s="60" t="s">
        <v>136</v>
      </c>
      <c r="D56" s="60" t="s">
        <v>145</v>
      </c>
      <c r="E56" s="60" t="s">
        <v>317</v>
      </c>
      <c r="F56" s="119" t="s">
        <v>233</v>
      </c>
      <c r="G56" s="118"/>
      <c r="H56" s="118">
        <v>3</v>
      </c>
      <c r="I56" s="83">
        <f>SUM(G56:H56)</f>
        <v>3</v>
      </c>
    </row>
    <row r="57" spans="1:9" ht="21">
      <c r="A57" s="76" t="s">
        <v>242</v>
      </c>
      <c r="B57" s="59" t="s">
        <v>33</v>
      </c>
      <c r="C57" s="60" t="s">
        <v>142</v>
      </c>
      <c r="D57" s="60" t="s">
        <v>142</v>
      </c>
      <c r="E57" s="60" t="s">
        <v>244</v>
      </c>
      <c r="F57" s="60" t="s">
        <v>4</v>
      </c>
      <c r="G57" s="101">
        <f>G61</f>
        <v>91.1</v>
      </c>
      <c r="H57" s="101">
        <f>H61</f>
        <v>23.72</v>
      </c>
      <c r="I57" s="102">
        <f>I61</f>
        <v>114.82</v>
      </c>
    </row>
    <row r="58" spans="1:9" ht="12.75" hidden="1">
      <c r="A58" s="78" t="s">
        <v>177</v>
      </c>
      <c r="B58" s="59" t="s">
        <v>33</v>
      </c>
      <c r="C58" s="60" t="s">
        <v>150</v>
      </c>
      <c r="D58" s="60" t="s">
        <v>170</v>
      </c>
      <c r="E58" s="60" t="s">
        <v>192</v>
      </c>
      <c r="F58" s="60" t="s">
        <v>4</v>
      </c>
      <c r="G58" s="83">
        <f aca="true" t="shared" si="3" ref="G58:I59">G59</f>
        <v>0</v>
      </c>
      <c r="H58" s="83">
        <f t="shared" si="3"/>
        <v>0</v>
      </c>
      <c r="I58" s="61">
        <f t="shared" si="3"/>
        <v>0</v>
      </c>
    </row>
    <row r="59" spans="1:9" ht="25.5" hidden="1">
      <c r="A59" s="75" t="s">
        <v>245</v>
      </c>
      <c r="B59" s="59" t="s">
        <v>33</v>
      </c>
      <c r="C59" s="60" t="s">
        <v>150</v>
      </c>
      <c r="D59" s="60" t="s">
        <v>170</v>
      </c>
      <c r="E59" s="60" t="s">
        <v>246</v>
      </c>
      <c r="F59" s="60" t="s">
        <v>132</v>
      </c>
      <c r="G59" s="83">
        <f t="shared" si="3"/>
        <v>0</v>
      </c>
      <c r="H59" s="83">
        <f t="shared" si="3"/>
        <v>0</v>
      </c>
      <c r="I59" s="61">
        <f t="shared" si="3"/>
        <v>0</v>
      </c>
    </row>
    <row r="60" spans="1:9" ht="21" hidden="1">
      <c r="A60" s="80" t="s">
        <v>220</v>
      </c>
      <c r="B60" s="59" t="s">
        <v>33</v>
      </c>
      <c r="C60" s="60" t="s">
        <v>150</v>
      </c>
      <c r="D60" s="60" t="s">
        <v>170</v>
      </c>
      <c r="E60" s="60" t="s">
        <v>246</v>
      </c>
      <c r="F60" s="60" t="s">
        <v>197</v>
      </c>
      <c r="G60" s="83"/>
      <c r="H60" s="83"/>
      <c r="I60" s="63">
        <f>SUM(G60:H60)</f>
        <v>0</v>
      </c>
    </row>
    <row r="61" spans="1:9" ht="12.75">
      <c r="A61" s="76" t="s">
        <v>286</v>
      </c>
      <c r="B61" s="59" t="s">
        <v>33</v>
      </c>
      <c r="C61" s="60" t="s">
        <v>142</v>
      </c>
      <c r="D61" s="60" t="s">
        <v>142</v>
      </c>
      <c r="E61" s="60" t="s">
        <v>244</v>
      </c>
      <c r="F61" s="60" t="s">
        <v>283</v>
      </c>
      <c r="G61" s="83">
        <v>91.1</v>
      </c>
      <c r="H61" s="83">
        <v>23.72</v>
      </c>
      <c r="I61" s="63">
        <f>SUM(G61:H61)</f>
        <v>114.82</v>
      </c>
    </row>
    <row r="62" spans="1:9" ht="21" hidden="1">
      <c r="A62" s="80" t="s">
        <v>242</v>
      </c>
      <c r="B62" s="59" t="s">
        <v>33</v>
      </c>
      <c r="C62" s="60" t="s">
        <v>150</v>
      </c>
      <c r="D62" s="60" t="s">
        <v>170</v>
      </c>
      <c r="E62" s="60" t="s">
        <v>247</v>
      </c>
      <c r="F62" s="60" t="s">
        <v>4</v>
      </c>
      <c r="G62" s="83">
        <f>G63</f>
        <v>0</v>
      </c>
      <c r="H62" s="83">
        <f>H63</f>
        <v>0</v>
      </c>
      <c r="I62" s="61">
        <f>I63</f>
        <v>0</v>
      </c>
    </row>
    <row r="63" spans="1:9" ht="21" hidden="1">
      <c r="A63" s="76" t="s">
        <v>242</v>
      </c>
      <c r="B63" s="59" t="s">
        <v>33</v>
      </c>
      <c r="C63" s="60" t="s">
        <v>150</v>
      </c>
      <c r="D63" s="60" t="s">
        <v>170</v>
      </c>
      <c r="E63" s="60" t="s">
        <v>247</v>
      </c>
      <c r="F63" s="60" t="s">
        <v>243</v>
      </c>
      <c r="G63" s="83"/>
      <c r="H63" s="83"/>
      <c r="I63" s="63">
        <f>SUM(G63:H63)</f>
        <v>0</v>
      </c>
    </row>
    <row r="64" spans="1:9" ht="25.5" hidden="1">
      <c r="A64" s="81" t="s">
        <v>248</v>
      </c>
      <c r="B64" s="59" t="s">
        <v>207</v>
      </c>
      <c r="C64" s="60" t="s">
        <v>183</v>
      </c>
      <c r="D64" s="60" t="s">
        <v>138</v>
      </c>
      <c r="E64" s="60" t="s">
        <v>192</v>
      </c>
      <c r="F64" s="60" t="s">
        <v>4</v>
      </c>
      <c r="G64" s="83"/>
      <c r="H64" s="83"/>
      <c r="I64" s="63"/>
    </row>
    <row r="65" spans="1:9" ht="12.75" hidden="1">
      <c r="A65" s="79" t="s">
        <v>249</v>
      </c>
      <c r="B65" s="59" t="s">
        <v>207</v>
      </c>
      <c r="C65" s="60" t="s">
        <v>183</v>
      </c>
      <c r="D65" s="60" t="s">
        <v>138</v>
      </c>
      <c r="E65" s="60" t="s">
        <v>250</v>
      </c>
      <c r="F65" s="60" t="s">
        <v>4</v>
      </c>
      <c r="G65" s="83"/>
      <c r="H65" s="83"/>
      <c r="I65" s="63"/>
    </row>
    <row r="66" spans="1:9" ht="78" customHeight="1" hidden="1">
      <c r="A66" s="80" t="s">
        <v>251</v>
      </c>
      <c r="B66" s="59" t="s">
        <v>207</v>
      </c>
      <c r="C66" s="60" t="s">
        <v>183</v>
      </c>
      <c r="D66" s="60" t="s">
        <v>138</v>
      </c>
      <c r="E66" s="60" t="s">
        <v>252</v>
      </c>
      <c r="F66" s="60" t="s">
        <v>253</v>
      </c>
      <c r="G66" s="83"/>
      <c r="H66" s="83"/>
      <c r="I66" s="65"/>
    </row>
    <row r="67" spans="1:9" ht="15.75">
      <c r="A67" s="54" t="s">
        <v>254</v>
      </c>
      <c r="B67" s="55" t="s">
        <v>33</v>
      </c>
      <c r="C67" s="55"/>
      <c r="D67" s="55"/>
      <c r="E67" s="55"/>
      <c r="F67" s="55"/>
      <c r="G67" s="84">
        <f>G69+G80</f>
        <v>148.82</v>
      </c>
      <c r="H67" s="56">
        <f>H69+H80</f>
        <v>90.95</v>
      </c>
      <c r="I67" s="84">
        <f>SUM(I68:I70)</f>
        <v>239.77</v>
      </c>
    </row>
    <row r="68" spans="1:9" ht="12.75">
      <c r="A68" s="82" t="s">
        <v>160</v>
      </c>
      <c r="B68" s="66" t="s">
        <v>33</v>
      </c>
      <c r="C68" s="67" t="s">
        <v>155</v>
      </c>
      <c r="D68" s="67" t="s">
        <v>134</v>
      </c>
      <c r="E68" s="67" t="s">
        <v>255</v>
      </c>
      <c r="F68" s="67" t="s">
        <v>4</v>
      </c>
      <c r="G68" s="68"/>
      <c r="H68" s="68"/>
      <c r="I68" s="69">
        <f>SUM(G68:H68)</f>
        <v>0</v>
      </c>
    </row>
    <row r="69" spans="1:9" ht="21">
      <c r="A69" s="76" t="s">
        <v>287</v>
      </c>
      <c r="B69" s="66" t="s">
        <v>33</v>
      </c>
      <c r="C69" s="67" t="s">
        <v>155</v>
      </c>
      <c r="D69" s="67" t="s">
        <v>134</v>
      </c>
      <c r="E69" s="67" t="s">
        <v>255</v>
      </c>
      <c r="F69" s="67" t="s">
        <v>290</v>
      </c>
      <c r="G69" s="85">
        <v>48.82</v>
      </c>
      <c r="H69" s="68">
        <v>90.95</v>
      </c>
      <c r="I69" s="69">
        <f>SUM(G69:H69)</f>
        <v>139.77</v>
      </c>
    </row>
    <row r="70" spans="1:9" ht="12.75">
      <c r="A70" s="80" t="s">
        <v>161</v>
      </c>
      <c r="B70" s="59" t="s">
        <v>33</v>
      </c>
      <c r="C70" s="60" t="s">
        <v>155</v>
      </c>
      <c r="D70" s="60" t="s">
        <v>136</v>
      </c>
      <c r="E70" s="60" t="s">
        <v>192</v>
      </c>
      <c r="F70" s="60" t="s">
        <v>4</v>
      </c>
      <c r="G70" s="83">
        <f>G72+G71</f>
        <v>0</v>
      </c>
      <c r="H70" s="83">
        <f>H72+H71</f>
        <v>0</v>
      </c>
      <c r="I70" s="61">
        <f>I80+I71</f>
        <v>100</v>
      </c>
    </row>
    <row r="71" spans="1:9" ht="12.75">
      <c r="A71" s="80" t="s">
        <v>256</v>
      </c>
      <c r="B71" s="59" t="s">
        <v>33</v>
      </c>
      <c r="C71" s="60" t="s">
        <v>155</v>
      </c>
      <c r="D71" s="60" t="s">
        <v>136</v>
      </c>
      <c r="E71" s="60" t="s">
        <v>257</v>
      </c>
      <c r="F71" s="60" t="s">
        <v>197</v>
      </c>
      <c r="G71" s="83"/>
      <c r="H71" s="83"/>
      <c r="I71" s="61">
        <f>SUM(G71:H71)</f>
        <v>0</v>
      </c>
    </row>
    <row r="72" spans="1:9" ht="21">
      <c r="A72" s="80" t="s">
        <v>258</v>
      </c>
      <c r="B72" s="59" t="s">
        <v>33</v>
      </c>
      <c r="C72" s="60" t="s">
        <v>155</v>
      </c>
      <c r="D72" s="60" t="s">
        <v>136</v>
      </c>
      <c r="E72" s="60" t="s">
        <v>259</v>
      </c>
      <c r="F72" s="60" t="s">
        <v>197</v>
      </c>
      <c r="G72" s="83"/>
      <c r="H72" s="83"/>
      <c r="I72" s="62">
        <f>SUM(G72:H72)</f>
        <v>0</v>
      </c>
    </row>
    <row r="73" spans="1:9" ht="15.75" hidden="1">
      <c r="A73" s="54" t="s">
        <v>260</v>
      </c>
      <c r="B73" s="55" t="s">
        <v>261</v>
      </c>
      <c r="C73" s="55"/>
      <c r="D73" s="55"/>
      <c r="E73" s="55"/>
      <c r="F73" s="55"/>
      <c r="G73" s="84"/>
      <c r="H73" s="84"/>
      <c r="I73" s="57"/>
    </row>
    <row r="74" spans="1:9" ht="12.75" hidden="1">
      <c r="A74" s="77" t="s">
        <v>262</v>
      </c>
      <c r="B74" s="59" t="s">
        <v>261</v>
      </c>
      <c r="C74" s="60" t="s">
        <v>170</v>
      </c>
      <c r="D74" s="60" t="s">
        <v>131</v>
      </c>
      <c r="E74" s="60" t="s">
        <v>192</v>
      </c>
      <c r="F74" s="60" t="s">
        <v>4</v>
      </c>
      <c r="G74" s="83"/>
      <c r="H74" s="83"/>
      <c r="I74" s="62"/>
    </row>
    <row r="75" spans="1:9" ht="25.5" hidden="1">
      <c r="A75" s="75" t="s">
        <v>263</v>
      </c>
      <c r="B75" s="59" t="s">
        <v>264</v>
      </c>
      <c r="C75" s="60" t="s">
        <v>170</v>
      </c>
      <c r="D75" s="60" t="s">
        <v>131</v>
      </c>
      <c r="E75" s="60" t="s">
        <v>265</v>
      </c>
      <c r="F75" s="60" t="s">
        <v>4</v>
      </c>
      <c r="G75" s="83"/>
      <c r="H75" s="83"/>
      <c r="I75" s="62"/>
    </row>
    <row r="76" spans="1:9" ht="21" hidden="1">
      <c r="A76" s="76" t="s">
        <v>242</v>
      </c>
      <c r="B76" s="59" t="s">
        <v>266</v>
      </c>
      <c r="C76" s="60" t="s">
        <v>170</v>
      </c>
      <c r="D76" s="60" t="s">
        <v>131</v>
      </c>
      <c r="E76" s="60" t="s">
        <v>265</v>
      </c>
      <c r="F76" s="60" t="s">
        <v>243</v>
      </c>
      <c r="G76" s="83"/>
      <c r="H76" s="83"/>
      <c r="I76" s="62"/>
    </row>
    <row r="77" spans="1:9" ht="38.25" hidden="1">
      <c r="A77" s="77" t="s">
        <v>267</v>
      </c>
      <c r="B77" s="59" t="s">
        <v>266</v>
      </c>
      <c r="C77" s="60" t="s">
        <v>170</v>
      </c>
      <c r="D77" s="60" t="s">
        <v>140</v>
      </c>
      <c r="E77" s="60" t="s">
        <v>192</v>
      </c>
      <c r="F77" s="60" t="s">
        <v>4</v>
      </c>
      <c r="G77" s="83"/>
      <c r="H77" s="83"/>
      <c r="I77" s="62"/>
    </row>
    <row r="78" spans="1:9" ht="25.5" hidden="1">
      <c r="A78" s="75" t="s">
        <v>193</v>
      </c>
      <c r="B78" s="59" t="s">
        <v>266</v>
      </c>
      <c r="C78" s="60" t="s">
        <v>170</v>
      </c>
      <c r="D78" s="60" t="s">
        <v>140</v>
      </c>
      <c r="E78" s="60" t="s">
        <v>196</v>
      </c>
      <c r="F78" s="60" t="s">
        <v>4</v>
      </c>
      <c r="G78" s="83"/>
      <c r="H78" s="83"/>
      <c r="I78" s="62"/>
    </row>
    <row r="79" spans="1:9" ht="12.75" hidden="1">
      <c r="A79" s="76" t="s">
        <v>195</v>
      </c>
      <c r="B79" s="59" t="s">
        <v>266</v>
      </c>
      <c r="C79" s="60" t="s">
        <v>170</v>
      </c>
      <c r="D79" s="60" t="s">
        <v>140</v>
      </c>
      <c r="E79" s="60" t="s">
        <v>196</v>
      </c>
      <c r="F79" s="60" t="s">
        <v>197</v>
      </c>
      <c r="G79" s="83"/>
      <c r="H79" s="83"/>
      <c r="I79" s="62"/>
    </row>
    <row r="80" spans="1:9" ht="21">
      <c r="A80" s="76" t="s">
        <v>287</v>
      </c>
      <c r="B80" s="59" t="s">
        <v>33</v>
      </c>
      <c r="C80" s="60" t="s">
        <v>155</v>
      </c>
      <c r="D80" s="60" t="s">
        <v>136</v>
      </c>
      <c r="E80" s="60" t="s">
        <v>259</v>
      </c>
      <c r="F80" s="60" t="s">
        <v>290</v>
      </c>
      <c r="G80" s="83">
        <v>100</v>
      </c>
      <c r="H80" s="83">
        <f>-30+30</f>
        <v>0</v>
      </c>
      <c r="I80" s="62">
        <f>SUM(G80:H80)</f>
        <v>100</v>
      </c>
    </row>
    <row r="81" spans="1:9" ht="15.75">
      <c r="A81" s="54" t="s">
        <v>268</v>
      </c>
      <c r="B81" s="55" t="s">
        <v>33</v>
      </c>
      <c r="C81" s="55"/>
      <c r="D81" s="55"/>
      <c r="E81" s="55"/>
      <c r="F81" s="55"/>
      <c r="G81" s="105">
        <f aca="true" t="shared" si="4" ref="G81:I82">G82</f>
        <v>1993.77</v>
      </c>
      <c r="H81" s="105">
        <f t="shared" si="4"/>
        <v>192.05</v>
      </c>
      <c r="I81" s="105">
        <f t="shared" si="4"/>
        <v>2185.82</v>
      </c>
    </row>
    <row r="82" spans="1:9" ht="12.75">
      <c r="A82" s="77" t="s">
        <v>262</v>
      </c>
      <c r="B82" s="59" t="s">
        <v>33</v>
      </c>
      <c r="C82" s="60" t="s">
        <v>170</v>
      </c>
      <c r="D82" s="60" t="s">
        <v>131</v>
      </c>
      <c r="E82" s="60" t="s">
        <v>192</v>
      </c>
      <c r="F82" s="60" t="s">
        <v>4</v>
      </c>
      <c r="G82" s="106">
        <f t="shared" si="4"/>
        <v>1993.77</v>
      </c>
      <c r="H82" s="106">
        <f t="shared" si="4"/>
        <v>192.05</v>
      </c>
      <c r="I82" s="106">
        <f t="shared" si="4"/>
        <v>2185.82</v>
      </c>
    </row>
    <row r="83" spans="1:9" ht="25.5">
      <c r="A83" s="75" t="s">
        <v>263</v>
      </c>
      <c r="B83" s="59" t="s">
        <v>33</v>
      </c>
      <c r="C83" s="60" t="s">
        <v>170</v>
      </c>
      <c r="D83" s="60" t="s">
        <v>131</v>
      </c>
      <c r="E83" s="60" t="s">
        <v>265</v>
      </c>
      <c r="F83" s="60" t="s">
        <v>4</v>
      </c>
      <c r="G83" s="106">
        <f>G84+G85+G86</f>
        <v>1993.77</v>
      </c>
      <c r="H83" s="106">
        <f>H84+H85+H86</f>
        <v>192.05</v>
      </c>
      <c r="I83" s="106">
        <f>SUM(I84:I86)</f>
        <v>2185.82</v>
      </c>
    </row>
    <row r="84" spans="1:9" ht="12.75">
      <c r="A84" s="76" t="s">
        <v>286</v>
      </c>
      <c r="B84" s="59" t="s">
        <v>33</v>
      </c>
      <c r="C84" s="60" t="s">
        <v>170</v>
      </c>
      <c r="D84" s="60" t="s">
        <v>131</v>
      </c>
      <c r="E84" s="60" t="s">
        <v>265</v>
      </c>
      <c r="F84" s="60" t="s">
        <v>283</v>
      </c>
      <c r="G84" s="103">
        <v>1605.7</v>
      </c>
      <c r="H84" s="103"/>
      <c r="I84" s="104">
        <f>SUM(G84:H84)</f>
        <v>1605.7</v>
      </c>
    </row>
    <row r="85" spans="1:9" ht="31.5">
      <c r="A85" s="76" t="s">
        <v>292</v>
      </c>
      <c r="B85" s="59" t="s">
        <v>33</v>
      </c>
      <c r="C85" s="60" t="s">
        <v>170</v>
      </c>
      <c r="D85" s="60" t="s">
        <v>131</v>
      </c>
      <c r="E85" s="60" t="s">
        <v>265</v>
      </c>
      <c r="F85" s="60" t="s">
        <v>291</v>
      </c>
      <c r="G85" s="103"/>
      <c r="H85" s="103"/>
      <c r="I85" s="104">
        <f>SUM(G85:H85)</f>
        <v>0</v>
      </c>
    </row>
    <row r="86" spans="1:9" ht="21">
      <c r="A86" s="76" t="s">
        <v>287</v>
      </c>
      <c r="B86" s="59" t="s">
        <v>33</v>
      </c>
      <c r="C86" s="60" t="s">
        <v>170</v>
      </c>
      <c r="D86" s="60" t="s">
        <v>131</v>
      </c>
      <c r="E86" s="60" t="s">
        <v>265</v>
      </c>
      <c r="F86" s="60" t="s">
        <v>290</v>
      </c>
      <c r="G86" s="103">
        <v>388.07</v>
      </c>
      <c r="H86" s="103">
        <f>130+62.05</f>
        <v>192.05</v>
      </c>
      <c r="I86" s="104">
        <f>SUM(G86:H86)</f>
        <v>580.12</v>
      </c>
    </row>
    <row r="87" spans="1:9" ht="15.75">
      <c r="A87" s="54" t="s">
        <v>269</v>
      </c>
      <c r="B87" s="55" t="s">
        <v>33</v>
      </c>
      <c r="C87" s="55"/>
      <c r="D87" s="55"/>
      <c r="E87" s="55"/>
      <c r="F87" s="55"/>
      <c r="G87" s="107">
        <f aca="true" t="shared" si="5" ref="G87:I89">G88</f>
        <v>622.75</v>
      </c>
      <c r="H87" s="107">
        <f t="shared" si="5"/>
        <v>74.88</v>
      </c>
      <c r="I87" s="107">
        <f t="shared" si="5"/>
        <v>697.63</v>
      </c>
    </row>
    <row r="88" spans="1:9" ht="12.75">
      <c r="A88" s="77" t="s">
        <v>262</v>
      </c>
      <c r="B88" s="59" t="s">
        <v>33</v>
      </c>
      <c r="C88" s="60" t="s">
        <v>170</v>
      </c>
      <c r="D88" s="60" t="s">
        <v>131</v>
      </c>
      <c r="E88" s="60" t="s">
        <v>192</v>
      </c>
      <c r="F88" s="60" t="s">
        <v>4</v>
      </c>
      <c r="G88" s="108">
        <f t="shared" si="5"/>
        <v>622.75</v>
      </c>
      <c r="H88" s="108">
        <f t="shared" si="5"/>
        <v>74.88</v>
      </c>
      <c r="I88" s="108">
        <f t="shared" si="5"/>
        <v>697.63</v>
      </c>
    </row>
    <row r="89" spans="1:9" ht="12.75">
      <c r="A89" s="75" t="s">
        <v>270</v>
      </c>
      <c r="B89" s="59" t="s">
        <v>33</v>
      </c>
      <c r="C89" s="60" t="s">
        <v>170</v>
      </c>
      <c r="D89" s="60" t="s">
        <v>131</v>
      </c>
      <c r="E89" s="70" t="s">
        <v>271</v>
      </c>
      <c r="F89" s="70" t="s">
        <v>4</v>
      </c>
      <c r="G89" s="109">
        <f t="shared" si="5"/>
        <v>622.75</v>
      </c>
      <c r="H89" s="109">
        <f>H90+H91</f>
        <v>74.88</v>
      </c>
      <c r="I89" s="109">
        <f>I90+I91</f>
        <v>697.63</v>
      </c>
    </row>
    <row r="90" spans="1:9" ht="12.75">
      <c r="A90" s="76" t="s">
        <v>286</v>
      </c>
      <c r="B90" s="59" t="s">
        <v>33</v>
      </c>
      <c r="C90" s="60" t="s">
        <v>170</v>
      </c>
      <c r="D90" s="60" t="s">
        <v>131</v>
      </c>
      <c r="E90" s="70" t="s">
        <v>271</v>
      </c>
      <c r="F90" s="70" t="s">
        <v>283</v>
      </c>
      <c r="G90" s="71">
        <v>622.75</v>
      </c>
      <c r="H90" s="86"/>
      <c r="I90" s="72">
        <f>SUM(G90:H90)</f>
        <v>622.75</v>
      </c>
    </row>
    <row r="91" spans="1:9" ht="21">
      <c r="A91" s="80" t="s">
        <v>287</v>
      </c>
      <c r="B91" s="59" t="s">
        <v>33</v>
      </c>
      <c r="C91" s="60" t="s">
        <v>170</v>
      </c>
      <c r="D91" s="60" t="s">
        <v>131</v>
      </c>
      <c r="E91" s="70" t="s">
        <v>271</v>
      </c>
      <c r="F91" s="70" t="s">
        <v>290</v>
      </c>
      <c r="G91" s="71"/>
      <c r="H91" s="86">
        <f>59.88+15</f>
        <v>74.88</v>
      </c>
      <c r="I91" s="116">
        <f>SUM(G91:H91)</f>
        <v>74.88</v>
      </c>
    </row>
    <row r="92" spans="1:9" ht="12.75">
      <c r="A92" s="73" t="s">
        <v>272</v>
      </c>
      <c r="B92" s="55" t="s">
        <v>33</v>
      </c>
      <c r="C92" s="55"/>
      <c r="D92" s="55"/>
      <c r="E92" s="55"/>
      <c r="F92" s="55"/>
      <c r="G92" s="105">
        <f aca="true" t="shared" si="6" ref="G92:H94">G93</f>
        <v>162.12</v>
      </c>
      <c r="H92" s="105">
        <f t="shared" si="6"/>
        <v>75.73</v>
      </c>
      <c r="I92" s="117">
        <f>I93</f>
        <v>237.85000000000002</v>
      </c>
    </row>
    <row r="93" spans="1:9" ht="12.75">
      <c r="A93" s="73" t="s">
        <v>272</v>
      </c>
      <c r="B93" s="59" t="s">
        <v>33</v>
      </c>
      <c r="C93" s="60" t="s">
        <v>183</v>
      </c>
      <c r="D93" s="60" t="s">
        <v>132</v>
      </c>
      <c r="E93" s="74" t="s">
        <v>192</v>
      </c>
      <c r="F93" s="74" t="s">
        <v>4</v>
      </c>
      <c r="G93" s="110">
        <f t="shared" si="6"/>
        <v>162.12</v>
      </c>
      <c r="H93" s="106">
        <f t="shared" si="6"/>
        <v>75.73</v>
      </c>
      <c r="I93" s="111">
        <f>I94</f>
        <v>237.85000000000002</v>
      </c>
    </row>
    <row r="94" spans="1:9" ht="21">
      <c r="A94" s="80" t="s">
        <v>242</v>
      </c>
      <c r="B94" s="59" t="s">
        <v>33</v>
      </c>
      <c r="C94" s="60" t="s">
        <v>183</v>
      </c>
      <c r="D94" s="60" t="s">
        <v>131</v>
      </c>
      <c r="E94" s="74" t="s">
        <v>247</v>
      </c>
      <c r="F94" s="74" t="s">
        <v>4</v>
      </c>
      <c r="G94" s="110">
        <f t="shared" si="6"/>
        <v>162.12</v>
      </c>
      <c r="H94" s="106">
        <f>H95+H96</f>
        <v>75.73</v>
      </c>
      <c r="I94" s="111">
        <f>I95+I96</f>
        <v>237.85000000000002</v>
      </c>
    </row>
    <row r="95" spans="1:9" ht="12.75">
      <c r="A95" s="76" t="s">
        <v>286</v>
      </c>
      <c r="B95" s="59" t="s">
        <v>33</v>
      </c>
      <c r="C95" s="60" t="s">
        <v>183</v>
      </c>
      <c r="D95" s="60" t="s">
        <v>131</v>
      </c>
      <c r="E95" s="74" t="s">
        <v>247</v>
      </c>
      <c r="F95" s="74" t="s">
        <v>283</v>
      </c>
      <c r="G95" s="110">
        <v>162.12</v>
      </c>
      <c r="H95" s="106"/>
      <c r="I95" s="111">
        <f>SUM(G95:H95)</f>
        <v>162.12</v>
      </c>
    </row>
    <row r="96" spans="1:9" ht="21">
      <c r="A96" s="80" t="s">
        <v>287</v>
      </c>
      <c r="B96" s="59" t="s">
        <v>33</v>
      </c>
      <c r="C96" s="60" t="s">
        <v>183</v>
      </c>
      <c r="D96" s="60" t="s">
        <v>131</v>
      </c>
      <c r="E96" s="74" t="s">
        <v>247</v>
      </c>
      <c r="F96" s="74" t="s">
        <v>290</v>
      </c>
      <c r="G96" s="110"/>
      <c r="H96" s="106">
        <f>30+25+20.73</f>
        <v>75.73</v>
      </c>
      <c r="I96" s="111">
        <f>SUM(G96:H96)</f>
        <v>75.73</v>
      </c>
    </row>
    <row r="97" spans="1:9" ht="18" customHeight="1">
      <c r="A97" s="54" t="s">
        <v>185</v>
      </c>
      <c r="B97" s="55"/>
      <c r="C97" s="55"/>
      <c r="D97" s="55"/>
      <c r="E97" s="55"/>
      <c r="F97" s="55"/>
      <c r="G97" s="84">
        <f>G7+G13+G67+G73+G81+G87+G92</f>
        <v>5182.56</v>
      </c>
      <c r="H97" s="56">
        <f>H7+H13+H67+H73+H81+H87+H92</f>
        <v>375.45000000000005</v>
      </c>
      <c r="I97" s="84">
        <f>I13+I67+I81+I87+I92</f>
        <v>5558.010000000001</v>
      </c>
    </row>
  </sheetData>
  <sheetProtection/>
  <mergeCells count="2">
    <mergeCell ref="F2:I2"/>
    <mergeCell ref="A3:I3"/>
  </mergeCells>
  <printOptions/>
  <pageMargins left="0.7874015748031497" right="0.1968503937007874" top="0.984251968503937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cp:lastPrinted>2012-03-29T03:09:25Z</cp:lastPrinted>
  <dcterms:created xsi:type="dcterms:W3CDTF">1996-10-08T23:32:33Z</dcterms:created>
  <dcterms:modified xsi:type="dcterms:W3CDTF">2012-04-20T08:07:52Z</dcterms:modified>
  <cp:category/>
  <cp:version/>
  <cp:contentType/>
  <cp:contentStatus/>
</cp:coreProperties>
</file>