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2120" windowHeight="7815" tabRatio="728" activeTab="13"/>
  </bookViews>
  <sheets>
    <sheet name="1" sheetId="17" r:id="rId1"/>
    <sheet name="2" sheetId="15" r:id="rId2"/>
    <sheet name="3" sheetId="63" r:id="rId3"/>
    <sheet name="4" sheetId="18" r:id="rId4"/>
    <sheet name="5" sheetId="20" state="hidden" r:id="rId5"/>
    <sheet name="перечень приложений" sheetId="37" state="hidden" r:id="rId6"/>
    <sheet name="перечень кодов ЦСР" sheetId="53" state="hidden" r:id="rId7"/>
    <sheet name="11" sheetId="51" state="hidden" r:id="rId8"/>
    <sheet name="12" sheetId="50" state="hidden" r:id="rId9"/>
    <sheet name="Приложение 6" sheetId="61" state="hidden" r:id="rId10"/>
    <sheet name="Приложение7" sheetId="62" state="hidden" r:id="rId11"/>
    <sheet name="п5" sheetId="64" r:id="rId12"/>
    <sheet name="п6" sheetId="65" r:id="rId13"/>
    <sheet name="п7" sheetId="66" r:id="rId14"/>
  </sheets>
  <definedNames>
    <definedName name="_Toc105952697" localSheetId="4">'5'!#REF!</definedName>
    <definedName name="_Toc105952698" localSheetId="4">'5'!#REF!</definedName>
    <definedName name="д">#REF!</definedName>
    <definedName name="_xlnm.Print_Titles" localSheetId="13">п7!$4:$6</definedName>
    <definedName name="_xlnm.Print_Area" localSheetId="0">'1'!$A$1:$D$24</definedName>
    <definedName name="_xlnm.Print_Area" localSheetId="1">'2'!$A$1:$C$7</definedName>
    <definedName name="_xlnm.Print_Area" localSheetId="3">'4'!$A$1:$F$55</definedName>
    <definedName name="_xlnm.Print_Area" localSheetId="4">'5'!$A$1:$D$31</definedName>
    <definedName name="_xlnm.Print_Area">#REF!</definedName>
    <definedName name="п">#REF!</definedName>
  </definedNames>
  <calcPr calcId="114210" fullCalcOnLoad="1"/>
</workbook>
</file>

<file path=xl/calcChain.xml><?xml version="1.0" encoding="utf-8"?>
<calcChain xmlns="http://schemas.openxmlformats.org/spreadsheetml/2006/main">
  <c r="J44" i="66"/>
  <c r="J43"/>
  <c r="C9" i="64"/>
  <c r="I46" i="65"/>
  <c r="I45"/>
  <c r="C21" i="64"/>
  <c r="G7" i="65"/>
  <c r="G15"/>
  <c r="D16" i="64"/>
  <c r="E16"/>
  <c r="D17"/>
  <c r="E17"/>
  <c r="C17"/>
  <c r="C16"/>
  <c r="C15"/>
  <c r="C24"/>
  <c r="D26"/>
  <c r="E26"/>
  <c r="C26"/>
  <c r="C19"/>
  <c r="D12"/>
  <c r="E12"/>
  <c r="C12"/>
  <c r="C11"/>
  <c r="E11"/>
  <c r="C14"/>
  <c r="G36" i="65"/>
  <c r="D10" i="64"/>
  <c r="E10"/>
  <c r="C10"/>
  <c r="H30" i="65"/>
  <c r="I30"/>
  <c r="G30"/>
  <c r="C8" i="64"/>
  <c r="G51" i="65"/>
  <c r="I41"/>
  <c r="G9"/>
  <c r="I174" i="66"/>
  <c r="J173"/>
  <c r="I173"/>
  <c r="H173"/>
  <c r="I172"/>
  <c r="I171"/>
  <c r="I170"/>
  <c r="J169"/>
  <c r="J168"/>
  <c r="H169"/>
  <c r="H168"/>
  <c r="I167"/>
  <c r="H166"/>
  <c r="G166"/>
  <c r="H165"/>
  <c r="G165"/>
  <c r="I164"/>
  <c r="J163"/>
  <c r="I163"/>
  <c r="H163"/>
  <c r="G163"/>
  <c r="J162"/>
  <c r="H162"/>
  <c r="G162"/>
  <c r="I161"/>
  <c r="I160"/>
  <c r="G160"/>
  <c r="J159"/>
  <c r="H159"/>
  <c r="I159"/>
  <c r="G159"/>
  <c r="J158"/>
  <c r="G158"/>
  <c r="I157"/>
  <c r="I156"/>
  <c r="J155"/>
  <c r="I155"/>
  <c r="H155"/>
  <c r="H154"/>
  <c r="J153"/>
  <c r="J152"/>
  <c r="J151"/>
  <c r="I150"/>
  <c r="H150"/>
  <c r="J150"/>
  <c r="G150"/>
  <c r="I149"/>
  <c r="H149"/>
  <c r="J149"/>
  <c r="G149"/>
  <c r="I148"/>
  <c r="H148"/>
  <c r="J148"/>
  <c r="G148"/>
  <c r="I146"/>
  <c r="H146"/>
  <c r="J146"/>
  <c r="G146"/>
  <c r="J145"/>
  <c r="J144"/>
  <c r="I143"/>
  <c r="H143"/>
  <c r="J143"/>
  <c r="G143"/>
  <c r="I142"/>
  <c r="H142"/>
  <c r="J142"/>
  <c r="G142"/>
  <c r="I141"/>
  <c r="H141"/>
  <c r="J141"/>
  <c r="G141"/>
  <c r="J140"/>
  <c r="I139"/>
  <c r="H139"/>
  <c r="J139"/>
  <c r="G139"/>
  <c r="J138"/>
  <c r="J137"/>
  <c r="I136"/>
  <c r="G136"/>
  <c r="I135"/>
  <c r="G135"/>
  <c r="I134"/>
  <c r="I133"/>
  <c r="J132"/>
  <c r="H132"/>
  <c r="I132"/>
  <c r="G132"/>
  <c r="J131"/>
  <c r="G131"/>
  <c r="G130"/>
  <c r="G129"/>
  <c r="G128"/>
  <c r="G127"/>
  <c r="I126"/>
  <c r="I125"/>
  <c r="I124"/>
  <c r="J123"/>
  <c r="I123"/>
  <c r="H123"/>
  <c r="I122"/>
  <c r="H121"/>
  <c r="J120"/>
  <c r="J119"/>
  <c r="I118"/>
  <c r="H118"/>
  <c r="J118"/>
  <c r="G118"/>
  <c r="I117"/>
  <c r="H117"/>
  <c r="J117"/>
  <c r="G117"/>
  <c r="I116"/>
  <c r="H116"/>
  <c r="J116"/>
  <c r="G116"/>
  <c r="I115"/>
  <c r="I114"/>
  <c r="J113"/>
  <c r="H113"/>
  <c r="I113"/>
  <c r="G113"/>
  <c r="J112"/>
  <c r="G112"/>
  <c r="G111"/>
  <c r="J110"/>
  <c r="G110"/>
  <c r="I109"/>
  <c r="J108"/>
  <c r="I108"/>
  <c r="H108"/>
  <c r="H107"/>
  <c r="J106"/>
  <c r="I105"/>
  <c r="H105"/>
  <c r="J105"/>
  <c r="G105"/>
  <c r="I104"/>
  <c r="H104"/>
  <c r="J104"/>
  <c r="G104"/>
  <c r="I103"/>
  <c r="G103"/>
  <c r="J102"/>
  <c r="I102"/>
  <c r="H102"/>
  <c r="J101"/>
  <c r="I101"/>
  <c r="H101"/>
  <c r="G101"/>
  <c r="J100"/>
  <c r="H100"/>
  <c r="G100"/>
  <c r="I99"/>
  <c r="I98"/>
  <c r="J97"/>
  <c r="H97"/>
  <c r="H96"/>
  <c r="H95"/>
  <c r="H94"/>
  <c r="G97"/>
  <c r="J96"/>
  <c r="G96"/>
  <c r="J95"/>
  <c r="G95"/>
  <c r="J94"/>
  <c r="G94"/>
  <c r="I93"/>
  <c r="J92"/>
  <c r="I92"/>
  <c r="H92"/>
  <c r="H91"/>
  <c r="J90"/>
  <c r="J89"/>
  <c r="I88"/>
  <c r="H88"/>
  <c r="J88"/>
  <c r="G88"/>
  <c r="I87"/>
  <c r="H87"/>
  <c r="J87"/>
  <c r="G87"/>
  <c r="J86"/>
  <c r="I85"/>
  <c r="H85"/>
  <c r="J85"/>
  <c r="G85"/>
  <c r="I84"/>
  <c r="H84"/>
  <c r="J84"/>
  <c r="G84"/>
  <c r="I83"/>
  <c r="H83"/>
  <c r="J83"/>
  <c r="G83"/>
  <c r="I82"/>
  <c r="H82"/>
  <c r="J82"/>
  <c r="G82"/>
  <c r="J81"/>
  <c r="J80"/>
  <c r="J79"/>
  <c r="I78"/>
  <c r="H78"/>
  <c r="J78"/>
  <c r="G78"/>
  <c r="I77"/>
  <c r="H77"/>
  <c r="J77"/>
  <c r="G77"/>
  <c r="I76"/>
  <c r="H76"/>
  <c r="J76"/>
  <c r="G76"/>
  <c r="I75"/>
  <c r="H75"/>
  <c r="J75"/>
  <c r="G75"/>
  <c r="I74"/>
  <c r="H74"/>
  <c r="J74"/>
  <c r="G74"/>
  <c r="I73"/>
  <c r="I72"/>
  <c r="I71"/>
  <c r="J70"/>
  <c r="I70"/>
  <c r="H70"/>
  <c r="H69"/>
  <c r="I68"/>
  <c r="I67"/>
  <c r="J66"/>
  <c r="I66"/>
  <c r="H66"/>
  <c r="G66"/>
  <c r="J65"/>
  <c r="I65"/>
  <c r="H65"/>
  <c r="G65"/>
  <c r="J64"/>
  <c r="I64"/>
  <c r="H64"/>
  <c r="G64"/>
  <c r="I62"/>
  <c r="J61"/>
  <c r="I61"/>
  <c r="H61"/>
  <c r="H60"/>
  <c r="J59"/>
  <c r="I58"/>
  <c r="H58"/>
  <c r="J58"/>
  <c r="G58"/>
  <c r="I57"/>
  <c r="H57"/>
  <c r="J57"/>
  <c r="G57"/>
  <c r="I56"/>
  <c r="H56"/>
  <c r="J56"/>
  <c r="G56"/>
  <c r="I55"/>
  <c r="J54"/>
  <c r="H54"/>
  <c r="H53"/>
  <c r="H52"/>
  <c r="G54"/>
  <c r="J53"/>
  <c r="G53"/>
  <c r="J52"/>
  <c r="G52"/>
  <c r="I51"/>
  <c r="I50"/>
  <c r="I49"/>
  <c r="I48"/>
  <c r="J47"/>
  <c r="I47"/>
  <c r="H47"/>
  <c r="I46"/>
  <c r="I45"/>
  <c r="I44"/>
  <c r="H44"/>
  <c r="H43"/>
  <c r="J42"/>
  <c r="J41"/>
  <c r="J40"/>
  <c r="J39"/>
  <c r="J38"/>
  <c r="I37"/>
  <c r="H37"/>
  <c r="J37"/>
  <c r="G37"/>
  <c r="I36"/>
  <c r="I32"/>
  <c r="H36"/>
  <c r="J36"/>
  <c r="G36"/>
  <c r="G32"/>
  <c r="G7"/>
  <c r="J35"/>
  <c r="I34"/>
  <c r="H34"/>
  <c r="J34"/>
  <c r="G34"/>
  <c r="I33"/>
  <c r="H33"/>
  <c r="J33"/>
  <c r="G33"/>
  <c r="H32"/>
  <c r="H7"/>
  <c r="J31"/>
  <c r="I30"/>
  <c r="H30"/>
  <c r="J30"/>
  <c r="G30"/>
  <c r="I29"/>
  <c r="H29"/>
  <c r="J29"/>
  <c r="G29"/>
  <c r="I28"/>
  <c r="H28"/>
  <c r="J28"/>
  <c r="G28"/>
  <c r="I27"/>
  <c r="I26"/>
  <c r="I25"/>
  <c r="I24"/>
  <c r="I23"/>
  <c r="I22"/>
  <c r="J21"/>
  <c r="H21"/>
  <c r="H20"/>
  <c r="G21"/>
  <c r="G20"/>
  <c r="G11"/>
  <c r="G9"/>
  <c r="G8"/>
  <c r="I18"/>
  <c r="I17"/>
  <c r="J16"/>
  <c r="I16"/>
  <c r="H16"/>
  <c r="H15"/>
  <c r="I14"/>
  <c r="J13"/>
  <c r="I13"/>
  <c r="H13"/>
  <c r="G13"/>
  <c r="J12"/>
  <c r="H12"/>
  <c r="H11"/>
  <c r="H10"/>
  <c r="G12"/>
  <c r="J11"/>
  <c r="J10"/>
  <c r="H87" i="65"/>
  <c r="I86"/>
  <c r="G86"/>
  <c r="H85"/>
  <c r="H84"/>
  <c r="H83"/>
  <c r="I82"/>
  <c r="H82"/>
  <c r="D24" i="64"/>
  <c r="G82" i="65"/>
  <c r="H81"/>
  <c r="H80"/>
  <c r="I79"/>
  <c r="E21" i="64"/>
  <c r="E20"/>
  <c r="G79" i="65"/>
  <c r="H78"/>
  <c r="H77"/>
  <c r="H76"/>
  <c r="I75"/>
  <c r="H75"/>
  <c r="D19" i="64"/>
  <c r="H73" i="65"/>
  <c r="H72"/>
  <c r="I71"/>
  <c r="H71"/>
  <c r="G71"/>
  <c r="H70"/>
  <c r="H69"/>
  <c r="G68"/>
  <c r="H68"/>
  <c r="H67"/>
  <c r="H66"/>
  <c r="H65"/>
  <c r="H64"/>
  <c r="I63"/>
  <c r="G63"/>
  <c r="H63"/>
  <c r="H62"/>
  <c r="H61"/>
  <c r="I60"/>
  <c r="G60"/>
  <c r="H58"/>
  <c r="I57"/>
  <c r="G57"/>
  <c r="H56"/>
  <c r="H55"/>
  <c r="I54"/>
  <c r="G54"/>
  <c r="G53"/>
  <c r="H52"/>
  <c r="H51"/>
  <c r="H50"/>
  <c r="H49"/>
  <c r="I48"/>
  <c r="G48"/>
  <c r="G47"/>
  <c r="H46"/>
  <c r="H43"/>
  <c r="H42"/>
  <c r="H39"/>
  <c r="H38"/>
  <c r="G37"/>
  <c r="H37"/>
  <c r="I36"/>
  <c r="H35"/>
  <c r="I34"/>
  <c r="H34"/>
  <c r="G34"/>
  <c r="G33"/>
  <c r="H32"/>
  <c r="I31"/>
  <c r="G31"/>
  <c r="H31"/>
  <c r="H29"/>
  <c r="H28"/>
  <c r="H27"/>
  <c r="H26"/>
  <c r="H25"/>
  <c r="H24"/>
  <c r="I23"/>
  <c r="H23"/>
  <c r="D9" i="64"/>
  <c r="G23" i="65"/>
  <c r="H22"/>
  <c r="H21"/>
  <c r="H20"/>
  <c r="H19"/>
  <c r="H18"/>
  <c r="H17"/>
  <c r="I16"/>
  <c r="G16"/>
  <c r="H14"/>
  <c r="H13"/>
  <c r="I12"/>
  <c r="E8" i="64"/>
  <c r="G12" i="65"/>
  <c r="G11"/>
  <c r="H10"/>
  <c r="I9"/>
  <c r="I8"/>
  <c r="C25" i="64"/>
  <c r="C18"/>
  <c r="C13"/>
  <c r="C7" i="20"/>
  <c r="E8" i="18"/>
  <c r="E9"/>
  <c r="E10"/>
  <c r="E11"/>
  <c r="E12"/>
  <c r="E13"/>
  <c r="E14"/>
  <c r="E15"/>
  <c r="E17"/>
  <c r="E18"/>
  <c r="E19"/>
  <c r="E20"/>
  <c r="E21"/>
  <c r="E23"/>
  <c r="E24"/>
  <c r="E26"/>
  <c r="E30"/>
  <c r="E31"/>
  <c r="E33"/>
  <c r="E44"/>
  <c r="E45"/>
  <c r="E48"/>
  <c r="E50"/>
  <c r="E51"/>
  <c r="F32"/>
  <c r="E32"/>
  <c r="F25"/>
  <c r="E25"/>
  <c r="F22"/>
  <c r="F19"/>
  <c r="F16"/>
  <c r="F11"/>
  <c r="F7"/>
  <c r="F6"/>
  <c r="D29"/>
  <c r="D28"/>
  <c r="D27"/>
  <c r="D22"/>
  <c r="D7"/>
  <c r="F44"/>
  <c r="F43"/>
  <c r="E43"/>
  <c r="D44"/>
  <c r="D43"/>
  <c r="D42"/>
  <c r="D41"/>
  <c r="D49"/>
  <c r="J105" i="61"/>
  <c r="J105" i="62"/>
  <c r="E19" i="64"/>
  <c r="E18"/>
  <c r="D18"/>
  <c r="E9"/>
  <c r="E7"/>
  <c r="I10" i="66"/>
  <c r="I11"/>
  <c r="I12"/>
  <c r="J15"/>
  <c r="I15"/>
  <c r="I21"/>
  <c r="I20"/>
  <c r="J20"/>
  <c r="H19"/>
  <c r="J19"/>
  <c r="H9"/>
  <c r="I52"/>
  <c r="I54"/>
  <c r="I53"/>
  <c r="J69"/>
  <c r="I69"/>
  <c r="J91"/>
  <c r="I91"/>
  <c r="I97"/>
  <c r="I95"/>
  <c r="I94"/>
  <c r="I96"/>
  <c r="I100"/>
  <c r="H112"/>
  <c r="J121"/>
  <c r="I121"/>
  <c r="H131"/>
  <c r="H158"/>
  <c r="I162"/>
  <c r="I158"/>
  <c r="I169"/>
  <c r="H45" i="65"/>
  <c r="I44"/>
  <c r="E14" i="64"/>
  <c r="E13"/>
  <c r="D13"/>
  <c r="E24"/>
  <c r="E22"/>
  <c r="H44" i="65"/>
  <c r="D14" i="64"/>
  <c r="C20"/>
  <c r="C23"/>
  <c r="D23"/>
  <c r="D22"/>
  <c r="H57" i="65"/>
  <c r="D11" i="64"/>
  <c r="C7"/>
  <c r="C22"/>
  <c r="C27"/>
  <c r="H79" i="65"/>
  <c r="D21" i="64"/>
  <c r="D20"/>
  <c r="G59" i="65"/>
  <c r="H60"/>
  <c r="H48"/>
  <c r="H12"/>
  <c r="D8" i="64"/>
  <c r="H36" i="65"/>
  <c r="G74"/>
  <c r="H86"/>
  <c r="G88"/>
  <c r="H54"/>
  <c r="H74"/>
  <c r="H9"/>
  <c r="G8"/>
  <c r="H8"/>
  <c r="H16"/>
  <c r="I168" i="66"/>
  <c r="G175"/>
  <c r="J32"/>
  <c r="J7"/>
  <c r="I7"/>
  <c r="J107"/>
  <c r="I107"/>
  <c r="I43"/>
  <c r="J60"/>
  <c r="I60"/>
  <c r="J154"/>
  <c r="I154"/>
  <c r="I11" i="65"/>
  <c r="I7"/>
  <c r="I33"/>
  <c r="H33"/>
  <c r="I47"/>
  <c r="H47"/>
  <c r="I53"/>
  <c r="H53"/>
  <c r="I59"/>
  <c r="I74"/>
  <c r="E15" i="64"/>
  <c r="E25"/>
  <c r="D25"/>
  <c r="E7" i="18"/>
  <c r="F29"/>
  <c r="E22"/>
  <c r="K13" i="62"/>
  <c r="L13"/>
  <c r="K9"/>
  <c r="K8"/>
  <c r="K7"/>
  <c r="L9"/>
  <c r="L8"/>
  <c r="L7"/>
  <c r="L7" i="61"/>
  <c r="I112" i="66"/>
  <c r="H111"/>
  <c r="H110"/>
  <c r="I110"/>
  <c r="I131"/>
  <c r="I130"/>
  <c r="I129"/>
  <c r="H130"/>
  <c r="D7" i="64"/>
  <c r="D15"/>
  <c r="D27"/>
  <c r="E27"/>
  <c r="H59" i="65"/>
  <c r="H15"/>
  <c r="H41"/>
  <c r="I40"/>
  <c r="H40"/>
  <c r="J9" i="66"/>
  <c r="H11" i="65"/>
  <c r="H7"/>
  <c r="I15"/>
  <c r="I88"/>
  <c r="F28" i="18"/>
  <c r="E29"/>
  <c r="L103" i="62"/>
  <c r="K103"/>
  <c r="K102"/>
  <c r="K101"/>
  <c r="L100"/>
  <c r="K100"/>
  <c r="J100"/>
  <c r="J99"/>
  <c r="K98"/>
  <c r="L97"/>
  <c r="K97"/>
  <c r="J97"/>
  <c r="I97"/>
  <c r="L96"/>
  <c r="K96"/>
  <c r="J96"/>
  <c r="I96"/>
  <c r="K95"/>
  <c r="K94"/>
  <c r="L93"/>
  <c r="K93"/>
  <c r="K92"/>
  <c r="L91"/>
  <c r="K91"/>
  <c r="J91"/>
  <c r="I91"/>
  <c r="L90"/>
  <c r="K90"/>
  <c r="J90"/>
  <c r="I90"/>
  <c r="K89"/>
  <c r="K88"/>
  <c r="L87"/>
  <c r="K87"/>
  <c r="J87"/>
  <c r="J86"/>
  <c r="K85"/>
  <c r="K84"/>
  <c r="L83"/>
  <c r="K83"/>
  <c r="J83"/>
  <c r="I83"/>
  <c r="L82"/>
  <c r="K82"/>
  <c r="J82"/>
  <c r="I82"/>
  <c r="K81"/>
  <c r="K80"/>
  <c r="K79"/>
  <c r="L78"/>
  <c r="K78"/>
  <c r="J78"/>
  <c r="L77"/>
  <c r="K77"/>
  <c r="J77"/>
  <c r="K76"/>
  <c r="K75"/>
  <c r="J74"/>
  <c r="K74"/>
  <c r="I74"/>
  <c r="L73"/>
  <c r="I73"/>
  <c r="K72"/>
  <c r="L71"/>
  <c r="K71"/>
  <c r="J71"/>
  <c r="L70"/>
  <c r="K70"/>
  <c r="J70"/>
  <c r="K69"/>
  <c r="K68"/>
  <c r="L67"/>
  <c r="K67"/>
  <c r="J67"/>
  <c r="I67"/>
  <c r="J66"/>
  <c r="I66"/>
  <c r="K65"/>
  <c r="K64"/>
  <c r="L63"/>
  <c r="K63"/>
  <c r="L62"/>
  <c r="K62"/>
  <c r="L61"/>
  <c r="K61"/>
  <c r="J60"/>
  <c r="K59"/>
  <c r="L58"/>
  <c r="K58"/>
  <c r="J58"/>
  <c r="L57"/>
  <c r="K57"/>
  <c r="J57"/>
  <c r="K56"/>
  <c r="K55"/>
  <c r="L54"/>
  <c r="K54"/>
  <c r="L53"/>
  <c r="K53"/>
  <c r="K52"/>
  <c r="K51"/>
  <c r="L50"/>
  <c r="K50"/>
  <c r="L49"/>
  <c r="K49"/>
  <c r="K48"/>
  <c r="L47"/>
  <c r="K47"/>
  <c r="J47"/>
  <c r="J46"/>
  <c r="K45"/>
  <c r="K43"/>
  <c r="K44"/>
  <c r="L43"/>
  <c r="L42"/>
  <c r="J43"/>
  <c r="K41"/>
  <c r="K40"/>
  <c r="L39"/>
  <c r="K39"/>
  <c r="J39"/>
  <c r="J38"/>
  <c r="K38"/>
  <c r="K37"/>
  <c r="L36"/>
  <c r="K36"/>
  <c r="J36"/>
  <c r="J35"/>
  <c r="K34"/>
  <c r="L33"/>
  <c r="K33"/>
  <c r="J33"/>
  <c r="I33"/>
  <c r="L32"/>
  <c r="K32"/>
  <c r="J32"/>
  <c r="I32"/>
  <c r="K31"/>
  <c r="K30"/>
  <c r="K29"/>
  <c r="K28"/>
  <c r="K27"/>
  <c r="K26"/>
  <c r="L25"/>
  <c r="K25"/>
  <c r="L24"/>
  <c r="K24"/>
  <c r="K23"/>
  <c r="K22"/>
  <c r="K21"/>
  <c r="K20"/>
  <c r="K19"/>
  <c r="L18"/>
  <c r="K18"/>
  <c r="J18"/>
  <c r="I18"/>
  <c r="K16"/>
  <c r="L15"/>
  <c r="K15"/>
  <c r="J15"/>
  <c r="L14"/>
  <c r="K14"/>
  <c r="J14"/>
  <c r="J13"/>
  <c r="K12"/>
  <c r="L11"/>
  <c r="K11"/>
  <c r="J11"/>
  <c r="I11"/>
  <c r="L10"/>
  <c r="K10"/>
  <c r="J10"/>
  <c r="I10"/>
  <c r="J9"/>
  <c r="I9"/>
  <c r="I8"/>
  <c r="I7"/>
  <c r="L103" i="61"/>
  <c r="K103"/>
  <c r="K102"/>
  <c r="K101"/>
  <c r="L100"/>
  <c r="K100"/>
  <c r="J100"/>
  <c r="J99"/>
  <c r="K98"/>
  <c r="L97"/>
  <c r="K97"/>
  <c r="J97"/>
  <c r="I97"/>
  <c r="L96"/>
  <c r="K96"/>
  <c r="J96"/>
  <c r="I96"/>
  <c r="K95"/>
  <c r="K94"/>
  <c r="L93"/>
  <c r="K93"/>
  <c r="K92"/>
  <c r="L91"/>
  <c r="K91"/>
  <c r="J91"/>
  <c r="I91"/>
  <c r="L90"/>
  <c r="K90"/>
  <c r="J90"/>
  <c r="I90"/>
  <c r="K89"/>
  <c r="K88"/>
  <c r="L87"/>
  <c r="K87"/>
  <c r="J87"/>
  <c r="J86"/>
  <c r="K85"/>
  <c r="K84"/>
  <c r="L83"/>
  <c r="K83"/>
  <c r="J83"/>
  <c r="I83"/>
  <c r="L82"/>
  <c r="K82"/>
  <c r="J82"/>
  <c r="I82"/>
  <c r="K81"/>
  <c r="K80"/>
  <c r="K79"/>
  <c r="L78"/>
  <c r="K78"/>
  <c r="J78"/>
  <c r="L77"/>
  <c r="K77"/>
  <c r="J77"/>
  <c r="K76"/>
  <c r="K75"/>
  <c r="J74"/>
  <c r="K74"/>
  <c r="I74"/>
  <c r="L73"/>
  <c r="K73"/>
  <c r="J73"/>
  <c r="I73"/>
  <c r="K72"/>
  <c r="L71"/>
  <c r="K71"/>
  <c r="J71"/>
  <c r="L70"/>
  <c r="K70"/>
  <c r="J70"/>
  <c r="K69"/>
  <c r="K68"/>
  <c r="L67"/>
  <c r="K67"/>
  <c r="J67"/>
  <c r="I67"/>
  <c r="J66"/>
  <c r="I66"/>
  <c r="K65"/>
  <c r="K64"/>
  <c r="L63"/>
  <c r="K63"/>
  <c r="L62"/>
  <c r="K62"/>
  <c r="L61"/>
  <c r="K61"/>
  <c r="J60"/>
  <c r="K59"/>
  <c r="L58"/>
  <c r="K58"/>
  <c r="J58"/>
  <c r="L57"/>
  <c r="K57"/>
  <c r="J57"/>
  <c r="K56"/>
  <c r="K55"/>
  <c r="L54"/>
  <c r="K54"/>
  <c r="L53"/>
  <c r="K53"/>
  <c r="K52"/>
  <c r="K51"/>
  <c r="L50"/>
  <c r="K50"/>
  <c r="L49"/>
  <c r="K49"/>
  <c r="K48"/>
  <c r="L47"/>
  <c r="K47"/>
  <c r="J47"/>
  <c r="J46"/>
  <c r="K45"/>
  <c r="K43"/>
  <c r="K44"/>
  <c r="L43"/>
  <c r="L42"/>
  <c r="K42"/>
  <c r="J43"/>
  <c r="J42"/>
  <c r="K41"/>
  <c r="K40"/>
  <c r="L39"/>
  <c r="K39"/>
  <c r="J39"/>
  <c r="J38"/>
  <c r="K38"/>
  <c r="K37"/>
  <c r="L36"/>
  <c r="K36"/>
  <c r="J36"/>
  <c r="J35"/>
  <c r="K34"/>
  <c r="L33"/>
  <c r="K33"/>
  <c r="J33"/>
  <c r="I33"/>
  <c r="L32"/>
  <c r="K32"/>
  <c r="J32"/>
  <c r="I32"/>
  <c r="K31"/>
  <c r="K30"/>
  <c r="K29"/>
  <c r="K28"/>
  <c r="K27"/>
  <c r="K26"/>
  <c r="L25"/>
  <c r="K25"/>
  <c r="L24"/>
  <c r="K24"/>
  <c r="K23"/>
  <c r="K22"/>
  <c r="K21"/>
  <c r="K20"/>
  <c r="K19"/>
  <c r="L18"/>
  <c r="K18"/>
  <c r="J18"/>
  <c r="I18"/>
  <c r="K16"/>
  <c r="L15"/>
  <c r="K15"/>
  <c r="J15"/>
  <c r="L14"/>
  <c r="K14"/>
  <c r="J14"/>
  <c r="J13"/>
  <c r="K12"/>
  <c r="L11"/>
  <c r="K11"/>
  <c r="J11"/>
  <c r="I11"/>
  <c r="L10"/>
  <c r="K10"/>
  <c r="J10"/>
  <c r="I10"/>
  <c r="L9"/>
  <c r="K9"/>
  <c r="J9"/>
  <c r="I9"/>
  <c r="I8"/>
  <c r="I7"/>
  <c r="D25" i="20"/>
  <c r="H8" i="66"/>
  <c r="H175"/>
  <c r="I127"/>
  <c r="I128"/>
  <c r="J130"/>
  <c r="H129"/>
  <c r="H88" i="65"/>
  <c r="J8" i="66"/>
  <c r="J175"/>
  <c r="I9"/>
  <c r="I8"/>
  <c r="F27" i="18"/>
  <c r="E28"/>
  <c r="J73" i="62"/>
  <c r="K73"/>
  <c r="L35"/>
  <c r="K35"/>
  <c r="J42"/>
  <c r="K42"/>
  <c r="L46"/>
  <c r="K46"/>
  <c r="L66"/>
  <c r="L86"/>
  <c r="K86"/>
  <c r="L99"/>
  <c r="K99"/>
  <c r="J8" i="61"/>
  <c r="J7"/>
  <c r="L13"/>
  <c r="L35"/>
  <c r="K35"/>
  <c r="L46"/>
  <c r="K46"/>
  <c r="L66"/>
  <c r="L86"/>
  <c r="K86"/>
  <c r="L99"/>
  <c r="K99"/>
  <c r="I175" i="66"/>
  <c r="J129"/>
  <c r="H128"/>
  <c r="H127"/>
  <c r="J127"/>
  <c r="J128"/>
  <c r="E27" i="18"/>
  <c r="F5"/>
  <c r="L60" i="62"/>
  <c r="K60"/>
  <c r="K66"/>
  <c r="J8"/>
  <c r="J7"/>
  <c r="K66" i="61"/>
  <c r="L60"/>
  <c r="K60"/>
  <c r="K13"/>
  <c r="L8"/>
  <c r="K8"/>
  <c r="L105" i="62"/>
  <c r="K105"/>
  <c r="L105" i="61"/>
  <c r="K7"/>
  <c r="K105"/>
  <c r="D28" i="20"/>
  <c r="C11"/>
  <c r="D11"/>
  <c r="C13"/>
  <c r="D13"/>
  <c r="F54" i="18"/>
  <c r="E53"/>
  <c r="F53"/>
  <c r="F52"/>
  <c r="D25"/>
  <c r="D19" i="20"/>
  <c r="C19"/>
  <c r="D7"/>
  <c r="F47" i="18"/>
  <c r="I14" i="50"/>
  <c r="L13"/>
  <c r="I13"/>
  <c r="J9" i="51"/>
  <c r="J8"/>
  <c r="K9"/>
  <c r="K8"/>
  <c r="L9"/>
  <c r="L8"/>
  <c r="I10"/>
  <c r="I9"/>
  <c r="I8"/>
  <c r="D11" i="18"/>
  <c r="D16"/>
  <c r="E16"/>
  <c r="D19"/>
  <c r="D32"/>
  <c r="D36"/>
  <c r="D35"/>
  <c r="D34"/>
  <c r="D39"/>
  <c r="D38"/>
  <c r="D17" i="20"/>
  <c r="D21"/>
  <c r="D23"/>
  <c r="C28"/>
  <c r="C21"/>
  <c r="C23"/>
  <c r="C17"/>
  <c r="C25"/>
  <c r="F46" i="18"/>
  <c r="E46"/>
  <c r="E47"/>
  <c r="D6"/>
  <c r="C30" i="20"/>
  <c r="E52" i="18"/>
  <c r="D30" i="20"/>
  <c r="L12" i="50"/>
  <c r="I12"/>
  <c r="D5" i="18"/>
  <c r="D55"/>
  <c r="E6"/>
  <c r="E5"/>
  <c r="F49"/>
  <c r="E49"/>
  <c r="F42"/>
  <c r="F41"/>
  <c r="E42"/>
  <c r="E41"/>
  <c r="E55"/>
  <c r="F55"/>
  <c r="E35"/>
  <c r="E38"/>
  <c r="F38"/>
  <c r="E40"/>
  <c r="F40"/>
  <c r="F39"/>
  <c r="E39"/>
  <c r="E36"/>
  <c r="E37"/>
  <c r="F37"/>
  <c r="F36"/>
  <c r="F35"/>
  <c r="F34"/>
  <c r="E34"/>
  <c r="J166" i="66"/>
  <c r="I166"/>
  <c r="I111"/>
  <c r="J111"/>
  <c r="I165"/>
  <c r="J165"/>
</calcChain>
</file>

<file path=xl/sharedStrings.xml><?xml version="1.0" encoding="utf-8"?>
<sst xmlns="http://schemas.openxmlformats.org/spreadsheetml/2006/main" count="2833" uniqueCount="492">
  <si>
    <t>Развитие физической культуры, спорта в рамках ВЦП "Развитие социально-культурной сферы МО «Нижне-Талдинское   сельское поселение» на 2015-2018 гг."</t>
  </si>
  <si>
    <t xml:space="preserve"> Приложение  5
к решению «О бюджете 
муниципального образования "Нижне-Талдинское сельское поселение"
на 2016 год </t>
  </si>
  <si>
    <t>108 00000 00 0000 000</t>
  </si>
  <si>
    <t>Муниципальная программа "Экономическое развитие муниципального образования «Нижне-Талдинское  сельское поселение»</t>
  </si>
  <si>
    <t>АВЦП" Обеспечение деятельности Администрации МО "Нижне-Талдинское  сельское поселение" на 2015-2018 гг.</t>
  </si>
  <si>
    <t>Расходы на обеспечение функций    муниципального образования Нижне-Талдинское  сельское поселение</t>
  </si>
  <si>
    <t>Мероприятия  в области коммунального хозяйства  в рамках ВЦП "Устойчивое развитие систем жизнеобеспечения МО «Нижне-Талдинское  сельское поселение» на 2015-2018 гг."</t>
  </si>
  <si>
    <t>Подпрограмма "Развитие социально-культурной сферы  в муниципальном образовании"Нижне-Талдинское 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</si>
  <si>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образовании"Нижне-Талдинское  сельское поселение" на 2015-2018 гг.</t>
  </si>
  <si>
    <t>Мероприятия в области  развития культуры в рамках подпрограммы Развитие социально-культурной сферы" в муниципальном образовании"Нижне-Талдинское  сельское поселение" на 2015-2018 гг.</t>
  </si>
  <si>
    <t>Мероприятия в области  развития спорта в рамках ВЦП "Развитие социально-культурной сферы в муниципальном образовании"Нижне-Талдинское  сельское поселение" на 2015-2018 гг."</t>
  </si>
  <si>
    <t>Администрация Нижне-Талдинского  сельского поселения</t>
  </si>
  <si>
    <t>ВЦП "Развитие транспортной инфраструктуры Нижне-Талдинского  сельского поселения" на 2014-2016гг.</t>
  </si>
  <si>
    <t>Подпрограмма "Повышение качества управления муниципальным имуществом и земельными ресурсами Нижне-Талдинского 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</si>
  <si>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Нижне-Талдинского  сельского поселения на 2015-2018гг"</t>
  </si>
  <si>
    <t>Подпрограмма "Развитие систем жизнеобеспечения на 2015-2018 гг."</t>
  </si>
  <si>
    <t xml:space="preserve">    </t>
  </si>
  <si>
    <t xml:space="preserve">Приложение  7                                                                     к решению  "О бюджете муниципального образования "Нижне-Талдинское  сельское поселение" на 2016 год" </t>
  </si>
  <si>
    <t>Ведомственная структура расходов бюджета муниципального образования "Нижне-Талдинское  сельское поселение"           на 2016 год</t>
  </si>
  <si>
    <t>Высшее должностное лицо сельского поселения и его заместители</t>
  </si>
  <si>
    <t>Прочая закупка товаров, работ и услуг для обеспечения государственных (муниципальных) нужд</t>
  </si>
  <si>
    <t>Резервные фонды</t>
  </si>
  <si>
    <t>Резервные фонды органов местного самоуправления</t>
  </si>
  <si>
    <t>Резервные средства</t>
  </si>
  <si>
    <t>870</t>
  </si>
  <si>
    <t>Образование</t>
  </si>
  <si>
    <t>07</t>
  </si>
  <si>
    <t>Молодежная политика и оздоровление детей</t>
  </si>
  <si>
    <t>852</t>
  </si>
  <si>
    <t>0133000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</si>
  <si>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</si>
  <si>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</si>
  <si>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</si>
  <si>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</si>
  <si>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Код  главы администратора</t>
  </si>
  <si>
    <t>Наименование  доходов</t>
  </si>
  <si>
    <t>Код главы администратора*</t>
  </si>
  <si>
    <t>Изменения (+;-)</t>
  </si>
  <si>
    <t>Сумма с учетом изменений</t>
  </si>
  <si>
    <t>1 00 00000 00 0000 000</t>
  </si>
  <si>
    <t>1 01 02000 01 0000 110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</si>
  <si>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</si>
  <si>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</si>
  <si>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</si>
  <si>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</si>
  <si>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</si>
  <si>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</si>
  <si>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</si>
  <si>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</si>
  <si>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</si>
  <si>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</si>
  <si>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</si>
  <si>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1 13 00000 00 0000 000</t>
  </si>
  <si>
    <t>Доходы от продажи материальных и нематериальных активов</t>
  </si>
  <si>
    <t>2 00 00000 00 0000 000</t>
  </si>
  <si>
    <t>Безвозмездные поступления от других бюджетов бюджетной системы Российской Федерации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</si>
  <si>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</si>
  <si>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</si>
  <si>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</si>
  <si>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№ п/п</t>
  </si>
  <si>
    <t>Наименование показателей</t>
  </si>
  <si>
    <t>3</t>
  </si>
  <si>
    <t>4</t>
  </si>
  <si>
    <t>5</t>
  </si>
  <si>
    <t>0100</t>
  </si>
  <si>
    <t>0104</t>
  </si>
  <si>
    <t>0300</t>
  </si>
  <si>
    <t>0314</t>
  </si>
  <si>
    <t>0400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</si>
  <si>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</si>
  <si>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</si>
  <si>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</si>
  <si>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</si>
  <si>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</si>
  <si>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</si>
  <si>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</si>
  <si>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(тыс. рублей)</t>
  </si>
  <si>
    <t>1 03 02000 01 0000 110</t>
  </si>
  <si>
    <t>2 02 01000 00 0000 151</t>
  </si>
  <si>
    <t>Дотации бюджетам субъектов Российской Федерации и муниципальных образований</t>
  </si>
  <si>
    <t>ПЕРЕЧЕНЬ ПРИЛОЖЕНИЙ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</si>
  <si>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</si>
  <si>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</si>
  <si>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</si>
  <si>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</si>
  <si>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</si>
  <si>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801</t>
  </si>
  <si>
    <t>2 02 01001 10 0000 151</t>
  </si>
  <si>
    <t>000</t>
  </si>
  <si>
    <t>100</t>
  </si>
  <si>
    <t>1 03 02230 01 0000 110</t>
  </si>
  <si>
    <t>1 03 02240 01 0000 110</t>
  </si>
  <si>
    <t>1 03 02250 01 0000 110</t>
  </si>
  <si>
    <t>1 03 02260 01 0000 110</t>
  </si>
  <si>
    <t>182</t>
  </si>
  <si>
    <t>1 11 05000 00 0000 120</t>
  </si>
  <si>
    <t>1 13 01000 00 0000 130</t>
  </si>
  <si>
    <t xml:space="preserve">Доходы от оказания платных услуг (работ) </t>
  </si>
  <si>
    <t>2 02 01001 00 0000 151</t>
  </si>
  <si>
    <t>Дотации на выравнивание бюджетной обеспеченности</t>
  </si>
  <si>
    <t>Общегосударственные вопросы</t>
  </si>
  <si>
    <t>01</t>
  </si>
  <si>
    <t>02</t>
  </si>
  <si>
    <t>04</t>
  </si>
  <si>
    <t>03</t>
  </si>
  <si>
    <t>Национальная безопасность и правоохранительная деятельность</t>
  </si>
  <si>
    <t>Национальная экономика</t>
  </si>
  <si>
    <t>12</t>
  </si>
  <si>
    <t>Жилищно-коммунальное хозяйство</t>
  </si>
  <si>
    <t>05</t>
  </si>
  <si>
    <t xml:space="preserve">Благоустройство </t>
  </si>
  <si>
    <t>Культура, кинематография</t>
  </si>
  <si>
    <t>08</t>
  </si>
  <si>
    <t xml:space="preserve">Культура </t>
  </si>
  <si>
    <t xml:space="preserve">Физическая культура </t>
  </si>
  <si>
    <t>11</t>
  </si>
  <si>
    <t>Прочие расходы</t>
  </si>
  <si>
    <t>Условно утвержденные расходы</t>
  </si>
  <si>
    <t>Итого расходов</t>
  </si>
  <si>
    <t>121</t>
  </si>
  <si>
    <t>Иные выплаты персоналу, за исключением фонда оплаты труда</t>
  </si>
  <si>
    <t>242</t>
  </si>
  <si>
    <t>Уплата налога на имущество организаций и земельного налога</t>
  </si>
  <si>
    <t>Уплата прочих налогов, сборов и иных платежей</t>
  </si>
  <si>
    <t>244</t>
  </si>
  <si>
    <t>851</t>
  </si>
  <si>
    <t>Другие вопросы в области национальнальной безопасности и правоохранительной деятельности</t>
  </si>
  <si>
    <t>Фонд оплаты труда государственных (муниципальных) органов и взносы по обязательному социальному страхованию</t>
  </si>
  <si>
    <t>0121000</t>
  </si>
  <si>
    <t>14</t>
  </si>
  <si>
    <t>Другие вопросы в области национальной безопасности и правоохранительной деятельности</t>
  </si>
  <si>
    <t>99</t>
  </si>
  <si>
    <t>09</t>
  </si>
  <si>
    <t>0000000</t>
  </si>
  <si>
    <t>00</t>
  </si>
  <si>
    <t>9990000</t>
  </si>
  <si>
    <t>999</t>
  </si>
  <si>
    <t>Увеличение прочих остатков денежных средств бюджетов поселений</t>
  </si>
  <si>
    <t>01 05 02 01 10 0000 510</t>
  </si>
  <si>
    <t>01 05 02 01 10 0000 610</t>
  </si>
  <si>
    <t>Уменьшение прочих остатков денежных средств бюджетов поселений</t>
  </si>
  <si>
    <t>1 11 05035 10 0000 120</t>
  </si>
  <si>
    <t>1 13 01995 10 0000 130</t>
  </si>
  <si>
    <t>Прочие доходы от оказания платных услуг (работ) получателями средств бюджетов поселений</t>
  </si>
  <si>
    <t>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</si>
  <si>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</si>
  <si>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1 17 01050 10 0000 180</t>
  </si>
  <si>
    <t>Невыясненные поступления, зачисляемые в бюджеты поселений</t>
  </si>
  <si>
    <t>1 17 05050 10 0000 180</t>
  </si>
  <si>
    <t xml:space="preserve">Прочие неналоговые доходы бюджетов поселений </t>
  </si>
  <si>
    <t xml:space="preserve">Дотации бюджетам поселений на выравнивание бюджетной обеспеченности </t>
  </si>
  <si>
    <t>2 02 01003 10 0000 151</t>
  </si>
  <si>
    <t>Дотации бюджетам поселений на поддержку мер по обеспечению сбалансированности бюджетов</t>
  </si>
  <si>
    <t>2 02 02999 10 0000 151</t>
  </si>
  <si>
    <t>Прочие субсидии бюджетам поселений</t>
  </si>
  <si>
    <t>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</si>
  <si>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</si>
  <si>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</si>
  <si>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</si>
  <si>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2 02 04029 10 0000 151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</si>
  <si>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</si>
  <si>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2 02 04999 10 0000 151</t>
  </si>
  <si>
    <t>Прочие межбюджетные трансферты, передаваемые бюджетам поселений</t>
  </si>
  <si>
    <t>2 08 05000 10 0000 180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</si>
  <si>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</si>
  <si>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</si>
  <si>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</si>
  <si>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НАЛОГОВЫЕ И НЕНАЛОГОВЫЕ ДОХОДЫ</t>
  </si>
  <si>
    <t>НАЛОГОВЫЕ ДОХОДЫ</t>
  </si>
  <si>
    <t>1 01 02010 01 0000 110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</si>
  <si>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</si>
  <si>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</si>
  <si>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</si>
  <si>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</si>
  <si>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</si>
  <si>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зачисляемые в консолидированные бюджеты РФ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</si>
  <si>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</si>
  <si>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Доходы от уплаты акцизов на прямогонный бензин,  производимый на территории РФ, зачисляемые в консолидированные бюджеты субъектов РФ</t>
  </si>
  <si>
    <t>1 05 03010 01 0000 110</t>
  </si>
  <si>
    <t>1 06 01000 00 0000 110</t>
  </si>
  <si>
    <r>
      <t>Налог на имущество физических лиц</t>
    </r>
    <r>
      <rPr>
        <i/>
        <sz val="14"/>
        <rFont val="Times New Roman"/>
        <family val="1"/>
        <charset val="204"/>
      </rPr>
      <t xml:space="preserve"> </t>
    </r>
    <r>
      <rPr>
        <i/>
        <sz val="14"/>
        <color indexed="10"/>
        <rFont val="Times New Roman"/>
        <family val="1"/>
        <charset val="204"/>
      </rPr>
      <t xml:space="preserve"> </t>
    </r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</si>
  <si>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</si>
  <si>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</si>
  <si>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r>
      <t xml:space="preserve">Земельный налог </t>
    </r>
    <r>
      <rPr>
        <i/>
        <sz val="14"/>
        <color indexed="10"/>
        <rFont val="Times New Roman"/>
        <family val="1"/>
        <charset val="204"/>
      </rPr>
      <t xml:space="preserve"> </t>
    </r>
  </si>
  <si>
    <t xml:space="preserve">Доходы, получаемые  в  виде  арендной  либо  иной платы  за  передачу  в   возмездное   пользование государственного и муниципального  имущества  (за исключением имущества  автономных  учреждений,  а также имущества государственных  и  муниципальных унитарных предприятий, в том числе казенных)                   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</si>
  <si>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</si>
  <si>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</si>
  <si>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092</t>
  </si>
  <si>
    <t>1 11 05013 00 0000 120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</si>
  <si>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</si>
  <si>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</si>
  <si>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</si>
  <si>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</si>
  <si>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и компенсации затрат государства</t>
  </si>
  <si>
    <t>1 13 01995 00 0000 130</t>
  </si>
  <si>
    <t xml:space="preserve">Прочие доходы от оказания платных услуг (работ) </t>
  </si>
  <si>
    <t>1 14 00000 00 0000 000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</si>
  <si>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</si>
  <si>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</si>
  <si>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</si>
  <si>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</si>
  <si>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</si>
  <si>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 xml:space="preserve"> 2 02 00000 00 0000 000</t>
  </si>
  <si>
    <t>Дотации бюджетам поселений на выравнивание бюджетной обеспеченности</t>
  </si>
  <si>
    <t>Всего доходов</t>
  </si>
  <si>
    <t>* отражается код главы главного администратора (администратора) доходов местного бюджета</t>
  </si>
  <si>
    <t>0111</t>
  </si>
  <si>
    <t>0700</t>
  </si>
  <si>
    <t>0707</t>
  </si>
  <si>
    <t>Непрограммные направления деятельности</t>
  </si>
  <si>
    <t>9900801</t>
  </si>
  <si>
    <t>0100000</t>
  </si>
  <si>
    <t>0100801</t>
  </si>
  <si>
    <t>99000Ш2</t>
  </si>
  <si>
    <t>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</si>
  <si>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</si>
  <si>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</si>
  <si>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0310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</si>
  <si>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</si>
  <si>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</si>
  <si>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</si>
  <si>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Сумма на 2015 год 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</si>
  <si>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</si>
  <si>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</si>
  <si>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</si>
  <si>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</si>
  <si>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ВСЕГО</t>
  </si>
  <si>
    <t>Строительство, реконструкция</t>
  </si>
  <si>
    <t>1.1</t>
  </si>
  <si>
    <t xml:space="preserve">Сумма на 2016 год </t>
  </si>
  <si>
    <t xml:space="preserve">Сумма на 2017 год </t>
  </si>
  <si>
    <t>2 02 04089 10 0000 151</t>
  </si>
  <si>
    <t>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</t>
  </si>
  <si>
    <t>Код</t>
  </si>
  <si>
    <t>0130000</t>
  </si>
  <si>
    <t>0132000</t>
  </si>
  <si>
    <t xml:space="preserve"> 2 02 04000 00 0000 151</t>
  </si>
  <si>
    <t>Иные межбюджетные трансферты</t>
  </si>
  <si>
    <t xml:space="preserve"> 2 02 04012 00 0000 151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</si>
  <si>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</si>
  <si>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2 02 04012 10 0000 151</t>
  </si>
  <si>
    <t>ВЦП " Развитие транспортной инфраструктуры Онгудайского сельского поселения" на 2012-2015 годы)</t>
  </si>
  <si>
    <t>ВЦП "Развитие транспортной инфраструктуры Онгудайского сельского поселения" на 2012-2015 годы)</t>
  </si>
  <si>
    <t>Субвенции бюджетам поселений на выполнение бюджетам поселений на выполнение передаваемых полномочий субъектов РФ.</t>
  </si>
  <si>
    <t>2 02 03024 10 0000 151</t>
  </si>
  <si>
    <t>Изменения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</si>
  <si>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</si>
  <si>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</si>
  <si>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Код дохода</t>
  </si>
  <si>
    <t>Сумма, тыс.рублей</t>
  </si>
  <si>
    <t>Земельный налог с организаций, обладающих земельным участком, расположенным в границах сельских поселений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</si>
  <si>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</si>
  <si>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</si>
  <si>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0120000000</t>
  </si>
  <si>
    <t>0120200000</t>
  </si>
  <si>
    <t>0120300000</t>
  </si>
  <si>
    <t>0120100000</t>
  </si>
  <si>
    <t>0100000000</t>
  </si>
  <si>
    <t>0120400000</t>
  </si>
  <si>
    <t>0120500000</t>
  </si>
  <si>
    <t>0140000000</t>
  </si>
  <si>
    <t>0140200000</t>
  </si>
  <si>
    <t>0130000000</t>
  </si>
  <si>
    <t>0130300000</t>
  </si>
  <si>
    <t>0130100000</t>
  </si>
  <si>
    <t>0130200000</t>
  </si>
  <si>
    <t>9900000000</t>
  </si>
  <si>
    <t xml:space="preserve">Прочие расходы </t>
  </si>
  <si>
    <t>Наименование целевой статьи расходов</t>
  </si>
  <si>
    <t>0110000000</t>
  </si>
  <si>
    <t>0110100000</t>
  </si>
  <si>
    <t>0110200000</t>
  </si>
  <si>
    <t>0110300000</t>
  </si>
  <si>
    <t>0140100000</t>
  </si>
  <si>
    <t>Высшее должностное лицо сельского поселения</t>
  </si>
  <si>
    <t>0309</t>
  </si>
  <si>
    <t>0412</t>
  </si>
  <si>
    <t>010А101100</t>
  </si>
  <si>
    <t>010А101110</t>
  </si>
  <si>
    <t>010А101190</t>
  </si>
  <si>
    <t>990А001100</t>
  </si>
  <si>
    <t>990000Ш600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</si>
  <si>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</si>
  <si>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</si>
  <si>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2 02 03000 00 0000 151</t>
  </si>
  <si>
    <t>Субвенции бюджетам субъектов Российской Федерации и муниципальных образований</t>
  </si>
  <si>
    <t xml:space="preserve">  2 02 03015 10 0000 151</t>
  </si>
  <si>
    <t>Субвенции бюджетам поселений на осуществеление полномочий по первичному воинскому учету, где отсутствуют военные комиссариаты, в рамках подпрограммы "Повышение эффективности бюджетных расходов в Репсублике Алтай" государственной программыРеспублики Алтай "Упарвление государственными финансами и государственным имуществом"</t>
  </si>
  <si>
    <t xml:space="preserve">  2 02 03024 10 0000 151</t>
  </si>
  <si>
    <t>Субвенциина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"Повышение эффективности бюджетных расходов в Репсублике Алтай" государственной программыРеспублики Алтай "Упарвление государственными финансами и государственным имуществом"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</si>
  <si>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</si>
  <si>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</si>
  <si>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</si>
  <si>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0203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</si>
  <si>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</si>
  <si>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Шашикманского сельского поселения на 2015-2018г.г"</t>
  </si>
  <si>
    <t>Прочая закупка товаров, работ и услуг для обеспечения государственных(муниципальных) нужд</t>
  </si>
  <si>
    <t>Осуществление первичного воинского учета на территориях, где отсутствуют военные комиссариаты</t>
  </si>
  <si>
    <t>9905118</t>
  </si>
  <si>
    <t>2</t>
  </si>
  <si>
    <t xml:space="preserve">Сумма с учетом изменений </t>
  </si>
  <si>
    <t>129</t>
  </si>
  <si>
    <t>Взносы по обязательному социальному страхованию на выплаты денежного содержания и иные выплаты работникамгосударственных (муниципальных) органов</t>
  </si>
  <si>
    <t>0110451180</t>
  </si>
  <si>
    <t xml:space="preserve">Фонд оплаты труда государственных (муниципальных) органов </t>
  </si>
  <si>
    <t>0000000000</t>
  </si>
  <si>
    <t>Непрограммные направления деятельности местной администрации</t>
  </si>
  <si>
    <t xml:space="preserve">Высшее должностное лицо сельского поселения </t>
  </si>
  <si>
    <t>540</t>
  </si>
  <si>
    <t>межбюджетные трансферты,перечисления другим бюджетам бюджетной системы РФ.</t>
  </si>
  <si>
    <t>0131000</t>
  </si>
  <si>
    <t>Мероприятия  в области благоустройства  в рамках подпрограммы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</si>
  <si>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</si>
  <si>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</si>
  <si>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3510500</t>
  </si>
  <si>
    <t>Прочая закупка товаров работ и услуг, для обеспечения государственных (муниципальных) нужд</t>
  </si>
  <si>
    <t>Мероприятия в области коммунального хозяйства</t>
  </si>
  <si>
    <t>3510000</t>
  </si>
  <si>
    <t xml:space="preserve">Поддержка коммунального хозяйства </t>
  </si>
  <si>
    <t>Комунальное хозяйство</t>
  </si>
  <si>
    <t>Закупка товаров, работ,  услуг  в сфере информационно-коммуникационных технологий для муниципальных нужд</t>
  </si>
  <si>
    <t>0101000</t>
  </si>
  <si>
    <t>Утверждено расходов</t>
  </si>
  <si>
    <t>Подпрограмма "Развитие социально-культурной сферы  в муниципальном образовании"Шашикманское сельское поселение" на 2015-2018 гг."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</si>
  <si>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Шашикманского сельского поселения на 2015-2018гг"</t>
  </si>
  <si>
    <t>Непрограммные направления деятельности местной администрации Мобилизационная  и вневойсковая подготовка</t>
  </si>
  <si>
    <t>Главный распорядитель бджетных средств</t>
  </si>
  <si>
    <t>Приложение 7
к решению «О бюджете 
муниципального образования Нижне-Талдинское сельское поселение
на 2016 год»</t>
  </si>
  <si>
    <t>Ведомственная структура расходов бюджета муниципального образования Нижне-Талдинское сельское поселение на 2016 год</t>
  </si>
  <si>
    <t>Муниципальная программа "Экономическое развитие муниципального образования «Нижне-Талдинское сельское поселение»</t>
  </si>
  <si>
    <t>Физкультурно-оздоровительная работа и спортивные мероприятия</t>
  </si>
  <si>
    <t>Спортивно-массовые мероприятия</t>
  </si>
  <si>
    <t>Выполнение функций бюджетными учреждениями</t>
  </si>
  <si>
    <t>Прочая закупка товаров, работ и услуг для государственных(муниципальных) нужд</t>
  </si>
  <si>
    <t>АВЦП" Обеспечение деятельности Администрации МО "Нижне-Талдинское сельское поселение" на 2015-2018 гг.</t>
  </si>
  <si>
    <t>Подпрограмма "Повышение качества управления муниципальным имуществом и земельными ресурсами Нижне-Талдинское сельского поселения на 2015-2018гг"</t>
  </si>
  <si>
    <t>Подпрограмма "Устойчивое развитие систем жизнеобеспечения Нижне-Талдинское сельского поселения на 2015-2018г.г"</t>
  </si>
  <si>
    <t>Подпрограмма "Развитие социально-культурной сферы  в муниципальном образовании"Нижне-Талдинское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</si>
  <si>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образовании"Нижне-Талдинское сельское поселение" на 2015-2018 гг.</t>
  </si>
  <si>
    <t>Мероприятия в области  развития культуры в рамках подпрограммы Развитие социально-культурной сферы" в муниципальном образовании"Нижне-Талдинское сельское поселение" на 2015-2018 гг.</t>
  </si>
  <si>
    <t>Развитие физической культуры, спорта в рамках подпрограммы "Развитие социально-культурной сферы   муниципального образования "Нижне-Талдинское сельское поселение" на 2015-2018 гг."</t>
  </si>
  <si>
    <t>Физическая культура  и спорт</t>
  </si>
  <si>
    <t>1101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</si>
  <si>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"Нижне-Талдинское сельское поселение" на 2016 год</t>
  </si>
  <si>
    <t>Приложение 1
к решению «О бюджете 
муниципального образования Нижне-Талдинское сельское поселение
на 2016 год"</t>
  </si>
  <si>
    <t>Перечень главных администраторов доходов бюджета муниципального образования Нижне-Талдинское сельское поселение</t>
  </si>
  <si>
    <t>Сельская администрация Нижне-Талдинского сельского поселения Онгудайского района Республики Алтай</t>
  </si>
  <si>
    <t>Поступление доходов в бюджет муниципального образования Нижне-Талдинское сельское поселение в 2016 году</t>
  </si>
  <si>
    <t>Распределение
бюджета муниципального образования  Нижне-Талдинское сельское поселение на 2016 год по разделам и подразделам функциональной классификации расходов</t>
  </si>
  <si>
    <t>Перечень главных администраторов источников финансирования дефицита бюджета муниципального образования Нижне-Талдинское сельское поселение</t>
  </si>
  <si>
    <t>Объем поступлений доходов в бюджет муниципального образования Нижне-Талдинское сельское поселение в 2015 году</t>
  </si>
  <si>
    <t>Распределение бюджета муниципального образования  Нижне-Талдинское сельское поселение на 2016 год по разделам и подразделам функциональной классификации расходов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</si>
  <si>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Нижне-Талдинское сельское поселение  на 2016 год</t>
  </si>
  <si>
    <t>Перечень кодов целевых статей расходов бюджета муниципального образования Нижне-Талдинское сельское поселение</t>
  </si>
  <si>
    <t>АВЦП" Обеспечение деятельности Администрации МО Нижне-Талдинское сельское поселение на 2015-2018 гг.</t>
  </si>
  <si>
    <t>Муниципальная программа "Комплексное развитие территории Нижне-Талдинского сельского поселения на 2015-2018г.г"</t>
  </si>
  <si>
    <t>Подпрограмма "Развитие экономического и налогового потенциала Нижне-Талдинского сельского поселения на 2015-2018г."</t>
  </si>
  <si>
    <t>Развитие малого и среднего передпринимательства в рамках подпрограммы "Развитие экономического и налогового потенциала Нижне-Талдинского сельского поселения на 2015-2018г." муниципальной программы "Комплексное развитие территории Нижне-Талдинского сельского поселения на 2015-2018г.г"</t>
  </si>
  <si>
    <t>Повышение эффективности управления муниципальными финансами в рамках подпрограммы "Развитие экономического и налогового потенциала Нижне-Талдинского сельского поселения на 2015-2018г." муниципальной программы "Комплексное развитие территории Нижне-Талдинского сельского поселения на 2015-2018г.г"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</si>
  <si>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Нижне-Талдинского сельского поселения на 2015-2018г." муниципальной программы "Комплексное развитие территории Нижне-Талдинского сельского поселения на 2015-2018г.г"</t>
  </si>
  <si>
    <t>Подпрограмма "Устойчивое развитие систем жизнеобеспечения Нижне-Талдинского сельского поселения на 2015-2018г.г"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</si>
  <si>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</si>
  <si>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</si>
  <si>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</si>
  <si>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</si>
  <si>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Нижне-Талдинского сельского поселения на 2015-2018г.г"</t>
  </si>
  <si>
    <t>Подпрограмма "Развитие социально-культурной сферы Нижне-Талдинского сельского поселения на 2015-2018г.г."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</si>
  <si>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</si>
  <si>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</si>
  <si>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Нижне-Талдинского сельского поселения на 2015-2018г.г"</t>
  </si>
  <si>
    <t>Подпрограмма "Повышение качества управления муниципальным имуществом и земельными ресурсами Нижне-Талдинского сельского поселения на 2015-2018г"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</si>
  <si>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Нижне-Талдинского сельского поселения на 2015-2018гг"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</si>
  <si>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Нижне-Талдинского сельского поселения на 2015-2018гг"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</si>
  <si>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Нижне-Талдинское сельское поселение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год</t>
  </si>
  <si>
    <t>Приложение 12
к решению «О бюджете 
муниципального образования Нижне-Талдинское сельское поселение
на 2015 год и на плановый 
период 2016 и 2017 годов»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</si>
  <si>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Нижне-Талдинское сельское поселение на строительство и реконструкцию автомобильных дорог общего пользования  местного значения  в границах населенных пунктов поселения,
и искусственных сооружений на 2016 - 2017 годы</t>
  </si>
  <si>
    <t>Приложение 2
к решению «О бюджете 
муниципального образования Нижне-Талдинское сельское поселение
на 2016 г."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</si>
  <si>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Нижне-Талдинского сельского поселения на 2015-2018гг"</t>
  </si>
  <si>
    <t xml:space="preserve">Приложение 4
к решению «О бюджете 
муниципального образования Нижне-Талдинское сельское поселение
на 2016 год» </t>
  </si>
  <si>
    <t>Приложение 6
к решению «О бюджете 
муниципального образования Нижне-Талдинское сельское поселение
на 2016 год»</t>
  </si>
  <si>
    <t>1 06 06033 10 0000 110</t>
  </si>
  <si>
    <t>106 01030 10 0000 110</t>
  </si>
  <si>
    <t>108  04020 01  1000 110</t>
  </si>
  <si>
    <t>КБК</t>
  </si>
  <si>
    <t>Наименование доходов</t>
  </si>
  <si>
    <t>нормативы отчислений, %</t>
  </si>
  <si>
    <t>801 1 13 01995 10 0000 130</t>
  </si>
  <si>
    <t>801 1 17 01050 10 0000 180</t>
  </si>
  <si>
    <t>801 1 17 05050 10 0000 180</t>
  </si>
  <si>
    <t>Прочие налоговые доходы бюджетов поселений</t>
  </si>
  <si>
    <t xml:space="preserve"> Приложение 3
к решению «О бюджете 
муниципального образования "Нижне-Талдинскоесельское поселение"
на 2016 год"
</t>
  </si>
  <si>
    <t>Нормативы отчислений федеральных, местных налогов и сборов и неналоговых доходов в бюджет "Нижне-Талдинского сельского поселения" на 2016 год</t>
  </si>
  <si>
    <t>Сумма</t>
  </si>
  <si>
    <t>ОБЩЕГОСУДАРСТВЕННЫЕ ВОПРОСЫ</t>
  </si>
  <si>
    <t>НАЦИОНАЛЬНАЯ ОБОРОНА</t>
  </si>
  <si>
    <t>0200</t>
  </si>
  <si>
    <t>НАЦИОНАЛЬНАЯ ЭКОНОМИКА</t>
  </si>
  <si>
    <t>ЖИЛИЩНО-КОММУНАЛЬНОЕ ХОЗЯЙСТВО</t>
  </si>
  <si>
    <t>Коммунальное хозяйство</t>
  </si>
  <si>
    <t>0502</t>
  </si>
  <si>
    <t>Благоустройство</t>
  </si>
  <si>
    <t>ОБРАЗОВАНИЕ</t>
  </si>
  <si>
    <t>КУЛЬТУРА, КИНЕМАТОГРАФИЯ</t>
  </si>
  <si>
    <t>Культура</t>
  </si>
  <si>
    <t>ФИЗИЧЕСКАЯ КУЛЬТУРА И СПОРТ</t>
  </si>
  <si>
    <t>Физическая культура</t>
  </si>
  <si>
    <t>УСЛОВНО УТВЕРЖДЕННЫЕ РАСХОДЫ</t>
  </si>
  <si>
    <t>9900</t>
  </si>
  <si>
    <t>9999</t>
  </si>
  <si>
    <t>тыс. руб.</t>
  </si>
  <si>
    <t>код</t>
  </si>
  <si>
    <t>122</t>
  </si>
  <si>
    <t>Мобилизационная  и вневойсковая  подготовка</t>
  </si>
  <si>
    <t>9900000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</si>
  <si>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</si>
  <si>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Межбюджетные трансферты,перечисления другим бюджетам бюджетной системы РФ.</t>
  </si>
  <si>
    <t>(тыс. руб.)</t>
  </si>
  <si>
    <t>Гл</t>
  </si>
  <si>
    <t>ПР</t>
  </si>
  <si>
    <t>ЦСР</t>
  </si>
  <si>
    <t>ВР</t>
  </si>
  <si>
    <t>Изменения       (+;-)</t>
  </si>
  <si>
    <t>Администратор поселения</t>
  </si>
  <si>
    <t>Фкнкционирование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</si>
  <si>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</si>
  <si>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</si>
  <si>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</si>
  <si>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</si>
  <si>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</si>
  <si>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</si>
  <si>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 и его заместители</t>
  </si>
  <si>
    <t>Центральный аппарат</t>
  </si>
  <si>
    <t>0020400</t>
  </si>
  <si>
    <t>Выполнение функций органами местного самоуправления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</si>
  <si>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</si>
  <si>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</si>
  <si>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Уплата прочих налогов, сборов и иных обязательных  платежей</t>
  </si>
  <si>
    <t xml:space="preserve">Резервные фонды </t>
  </si>
  <si>
    <t>0700000</t>
  </si>
  <si>
    <t>0700500</t>
  </si>
  <si>
    <t>000000</t>
  </si>
  <si>
    <t>Мобилизационная  и вневойсковая подготовка</t>
  </si>
  <si>
    <t>1110000</t>
  </si>
  <si>
    <t>1115118</t>
  </si>
  <si>
    <t>Мероприятия в области строительства, архитектуры и градостроительства</t>
  </si>
  <si>
    <t>3380000</t>
  </si>
  <si>
    <t>500</t>
  </si>
  <si>
    <t>Дорожное хозяйство (дорожные фонды)</t>
  </si>
  <si>
    <t>Ведомственные целевые программы муниципальных образований</t>
  </si>
  <si>
    <t>7950000</t>
  </si>
  <si>
    <t>7950001</t>
  </si>
  <si>
    <t>Обеспечение деятельности подведомственных учреждений</t>
  </si>
  <si>
    <t>4319900</t>
  </si>
  <si>
    <t>Фонд оплаты и страховые взносы</t>
  </si>
  <si>
    <t>Прочая закупка товаров работ и услуг,для государственных услуг</t>
  </si>
  <si>
    <t>6000000</t>
  </si>
  <si>
    <t>Прочие мероприятия по благоустройству городских округов и поселений</t>
  </si>
  <si>
    <t>6000500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</si>
  <si>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</si>
  <si>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</si>
  <si>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</si>
  <si>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 и кинемотография</t>
  </si>
  <si>
    <t xml:space="preserve">Культура  </t>
  </si>
  <si>
    <t>Межбюджетные трансферты,перечисления другим бюджетам бюджетной системы Российской Федерации.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</si>
  <si>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</si>
  <si>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</si>
  <si>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</si>
  <si>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</si>
  <si>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</si>
  <si>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</si>
  <si>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</si>
  <si>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Физическая культура и спорт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</si>
  <si>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</si>
  <si>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</si>
  <si>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</si>
  <si>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>Распределение
бюджетных ассигнований по разделам, подразделам классификации расходов бюджета муниципального образования "Нижне-Талдинское сельское поселение"   на 2016год</t>
  </si>
  <si>
    <t>ВЦП "Устойчивое развитие систем жизнеобеспечения МО «Нижне-Талдинскоесельское поселение» на 2015-2018 гг."</t>
  </si>
  <si>
    <t>Мероприятия  в области коммунального хозяйства  в рамках ВЦП "Устойчивое развитие систем жизнеобеспечения МО «Нижне-Талдинскоесельское поселение» на 2015-2018 гг."</t>
  </si>
  <si>
    <t>Мероприятия  в области благоустройства  в рамках ВЦП "Устойчивое развитие систем жизнеобеспечения МО «Нижне-Талдинскоесельское поселение» на 2015-2018 гг."</t>
  </si>
  <si>
    <t>ВЦП "Развитие социально-культурной сферы в муниципальном образовании"Нижне-Талдинскоесельское поселение" на 2015-2018 гг."</t>
  </si>
  <si>
    <t>Развитие в области молодежной политики в рамках ВЦП "Развитие социально-культурной сферы в муниципальном образовании"Нижне-Талдинскоесельское поселение" на 2015-2018 гг.</t>
  </si>
  <si>
    <t>Мероприятия в области  развития спорта в рамках ВЦП "Развитие социально-культурной сферы в муниципальном образовании"Нижне-Талдинскоесельское поселение" на 2015-2018 гг."</t>
  </si>
  <si>
    <t xml:space="preserve"> Приложение 6
к решению «О бюджете 
муниципального образования "Нижне-Талдинское сельское поселение"
на 2016 года»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</si>
  <si>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"Нижне-Талдинское сельское поселение"  на 2016год</t>
  </si>
  <si>
    <t>Муниципальная программа "Комплексное экономическое развитие муниципального образования «Нижне-Талдинское сельское поселение» на 2015-2018 годы</t>
  </si>
  <si>
    <t>АВЦП "Обеспечение деятельности Администрации МО "Нижне-Талдинское сельское поселение" на 2015-2018 гг."</t>
  </si>
  <si>
    <t>Подпрограмма "Повышение качества управления муниципальным имуществом и земельными ресурсами Нижне-Талдинского сельского поселения на 2015-2018гг"</t>
  </si>
  <si>
    <t>ВЦП "Устойчивое развитие систем жизнеобеспечения МО «Нижне-Талдинское сельское поселение» на 2015-2018 гг."</t>
  </si>
  <si>
    <t>Мероприятия  в области благоустройства  в рамках ВЦП "Устойчивое развитие систем жизнеобеспечения МО «Нижне-Талдинское сельское поселение» на 2015-2018 гг."</t>
  </si>
  <si>
    <t>Мероприятия в области  развития культуры в рамках ВЦП "Развитие социально-культурной сферы МО «Нижне-Талдинское сельское поселение» на 2015-2018 гг."</t>
  </si>
  <si>
    <t>Развитие физической культуры, спорта в рамках ВЦП "Развитие социально-культурной сферы МО «Нижне-Талдинское сельское поселение» на 2015-2018 гг."</t>
  </si>
  <si>
    <t>ВЦП "Развитие социально-культурной сферы в муниципальном образовании"Нижне-Талдинское  сельское поселение" на 2015-2018 гг."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</si>
</sst>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#,##0.0"/>
  </numFmts>
  <fonts count="50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Cyr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Arial Cyr"/>
      <charset val="204"/>
    </font>
    <font>
      <b/>
      <i/>
      <sz val="10"/>
      <color indexed="8"/>
      <name val="Arial Cyr"/>
      <charset val="204"/>
    </font>
    <font>
      <i/>
      <sz val="10"/>
      <color indexed="8"/>
      <name val="Arial Cyr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 Cyr"/>
      <charset val="204"/>
    </font>
    <font>
      <b/>
      <i/>
      <sz val="12"/>
      <name val="Arial Cyr"/>
      <charset val="204"/>
    </font>
    <font>
      <b/>
      <sz val="12"/>
      <color indexed="8"/>
      <name val="Times New Roman"/>
      <family val="1"/>
      <charset val="204"/>
    </font>
    <font>
      <i/>
      <sz val="12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9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2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2" fillId="0" borderId="0" applyNumberFormat="0" applyFont="0" applyFill="0" applyBorder="0" applyAlignment="0" applyProtection="0">
      <alignment vertical="top"/>
    </xf>
    <xf numFmtId="0" fontId="3" fillId="0" borderId="0"/>
    <xf numFmtId="0" fontId="23" fillId="0" borderId="0">
      <alignment vertical="top"/>
    </xf>
    <xf numFmtId="0" fontId="49" fillId="0" borderId="0"/>
    <xf numFmtId="0" fontId="49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449">
    <xf numFmtId="0" fontId="0" fillId="0" borderId="0" xfId="0"/>
    <xf numFmtId="0" fontId="8" fillId="0" borderId="0" xfId="0" applyFont="1" applyFill="1"/>
    <xf numFmtId="0" fontId="11" fillId="0" borderId="0" xfId="0" applyFont="1" applyFill="1" applyAlignment="1">
      <alignment wrapText="1"/>
    </xf>
    <xf numFmtId="0" fontId="12" fillId="0" borderId="0" xfId="0" applyFont="1"/>
    <xf numFmtId="0" fontId="11" fillId="0" borderId="0" xfId="0" applyFont="1"/>
    <xf numFmtId="0" fontId="11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justify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5" fillId="0" borderId="0" xfId="0" applyNumberFormat="1" applyFont="1" applyAlignment="1">
      <alignment horizontal="center" vertical="top" wrapText="1"/>
    </xf>
    <xf numFmtId="0" fontId="17" fillId="0" borderId="0" xfId="0" applyFont="1"/>
    <xf numFmtId="0" fontId="16" fillId="0" borderId="0" xfId="0" applyFont="1" applyAlignment="1">
      <alignment horizontal="right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6" fillId="0" borderId="0" xfId="0" applyFont="1" applyAlignment="1">
      <alignment horizontal="center" wrapText="1"/>
    </xf>
    <xf numFmtId="49" fontId="11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5" fillId="0" borderId="0" xfId="0" applyFont="1"/>
    <xf numFmtId="0" fontId="10" fillId="0" borderId="0" xfId="0" applyFont="1"/>
    <xf numFmtId="0" fontId="5" fillId="0" borderId="0" xfId="0" applyFont="1" applyAlignment="1">
      <alignment horizontal="center" vertical="top" wrapText="1"/>
    </xf>
    <xf numFmtId="0" fontId="25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justify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27" fillId="0" borderId="0" xfId="0" applyFont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/>
    <xf numFmtId="0" fontId="30" fillId="0" borderId="0" xfId="0" applyFont="1"/>
    <xf numFmtId="0" fontId="31" fillId="0" borderId="0" xfId="0" applyFont="1"/>
    <xf numFmtId="0" fontId="25" fillId="0" borderId="0" xfId="0" applyFont="1" applyAlignment="1">
      <alignment horizontal="right" vertical="justify"/>
    </xf>
    <xf numFmtId="0" fontId="25" fillId="0" borderId="0" xfId="0" applyFont="1" applyAlignment="1">
      <alignment horizontal="left" vertical="justify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/>
    </xf>
    <xf numFmtId="0" fontId="25" fillId="0" borderId="0" xfId="0" applyFont="1" applyBorder="1"/>
    <xf numFmtId="164" fontId="11" fillId="0" borderId="0" xfId="0" quotePrefix="1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1" fontId="8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wrapText="1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/>
    <xf numFmtId="49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/>
    <xf numFmtId="0" fontId="12" fillId="0" borderId="0" xfId="0" applyFont="1" applyBorder="1"/>
    <xf numFmtId="0" fontId="8" fillId="0" borderId="0" xfId="0" applyFont="1" applyFill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justify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/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vertical="top" wrapText="1"/>
    </xf>
    <xf numFmtId="0" fontId="26" fillId="0" borderId="3" xfId="0" applyFont="1" applyBorder="1" applyAlignment="1">
      <alignment vertical="top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2" fontId="25" fillId="0" borderId="1" xfId="0" applyNumberFormat="1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3" applyFont="1" applyFill="1" applyBorder="1" applyAlignment="1">
      <alignment horizontal="justify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35" fillId="0" borderId="0" xfId="0" applyFont="1" applyAlignment="1"/>
    <xf numFmtId="0" fontId="11" fillId="0" borderId="0" xfId="0" applyFont="1" applyFill="1" applyAlignment="1">
      <alignment vertical="top" wrapText="1"/>
    </xf>
    <xf numFmtId="0" fontId="35" fillId="0" borderId="0" xfId="0" applyFont="1" applyFill="1" applyAlignment="1"/>
    <xf numFmtId="0" fontId="11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6" fillId="0" borderId="1" xfId="4" applyFont="1" applyFill="1" applyBorder="1" applyAlignment="1">
      <alignment horizontal="left" wrapText="1"/>
    </xf>
    <xf numFmtId="0" fontId="8" fillId="0" borderId="8" xfId="0" applyNumberFormat="1" applyFont="1" applyFill="1" applyBorder="1" applyAlignment="1" applyProtection="1">
      <alignment wrapText="1"/>
    </xf>
    <xf numFmtId="0" fontId="8" fillId="0" borderId="0" xfId="0" applyFont="1" applyAlignment="1">
      <alignment wrapText="1"/>
    </xf>
    <xf numFmtId="49" fontId="8" fillId="0" borderId="9" xfId="0" applyNumberFormat="1" applyFont="1" applyFill="1" applyBorder="1" applyAlignment="1">
      <alignment horizontal="center" vertical="center"/>
    </xf>
    <xf numFmtId="2" fontId="9" fillId="2" borderId="10" xfId="0" applyNumberFormat="1" applyFont="1" applyFill="1" applyBorder="1" applyAlignment="1">
      <alignment horizontal="center" vertical="center" wrapText="1"/>
    </xf>
    <xf numFmtId="0" fontId="5" fillId="0" borderId="0" xfId="11" applyFont="1" applyAlignment="1">
      <alignment vertical="top" wrapText="1"/>
    </xf>
    <xf numFmtId="0" fontId="5" fillId="0" borderId="0" xfId="11" applyNumberFormat="1" applyFont="1" applyFill="1" applyBorder="1" applyAlignment="1" applyProtection="1">
      <alignment horizontal="justify" vertical="center" wrapText="1"/>
    </xf>
    <xf numFmtId="0" fontId="5" fillId="0" borderId="0" xfId="11" applyNumberFormat="1" applyFont="1" applyFill="1" applyBorder="1" applyAlignment="1" applyProtection="1">
      <alignment vertical="top" wrapText="1"/>
    </xf>
    <xf numFmtId="0" fontId="5" fillId="0" borderId="0" xfId="11" applyFont="1" applyAlignment="1">
      <alignment vertical="center" wrapText="1"/>
    </xf>
    <xf numFmtId="0" fontId="11" fillId="0" borderId="0" xfId="11" applyFont="1" applyAlignment="1">
      <alignment vertical="top" wrapText="1"/>
    </xf>
    <xf numFmtId="0" fontId="13" fillId="0" borderId="0" xfId="11" applyFont="1" applyBorder="1" applyAlignment="1">
      <alignment horizontal="justify" vertical="center" wrapText="1"/>
    </xf>
    <xf numFmtId="0" fontId="13" fillId="0" borderId="11" xfId="11" applyFont="1" applyBorder="1" applyAlignment="1">
      <alignment horizontal="center" wrapText="1"/>
    </xf>
    <xf numFmtId="0" fontId="6" fillId="0" borderId="0" xfId="11" applyFont="1" applyBorder="1" applyAlignment="1">
      <alignment horizontal="justify" vertical="center" wrapText="1"/>
    </xf>
    <xf numFmtId="0" fontId="6" fillId="0" borderId="0" xfId="11" applyFont="1" applyBorder="1" applyAlignment="1">
      <alignment horizontal="center" wrapText="1"/>
    </xf>
    <xf numFmtId="0" fontId="37" fillId="0" borderId="1" xfId="11" applyFont="1" applyBorder="1" applyAlignment="1">
      <alignment horizontal="center" vertical="center" wrapText="1"/>
    </xf>
    <xf numFmtId="0" fontId="37" fillId="0" borderId="1" xfId="11" applyNumberFormat="1" applyFont="1" applyBorder="1" applyAlignment="1">
      <alignment horizontal="center" vertical="center" wrapText="1"/>
    </xf>
    <xf numFmtId="0" fontId="37" fillId="0" borderId="1" xfId="11" applyFont="1" applyFill="1" applyBorder="1" applyAlignment="1">
      <alignment horizontal="center" vertical="center" wrapText="1"/>
    </xf>
    <xf numFmtId="0" fontId="5" fillId="0" borderId="1" xfId="11" applyFont="1" applyBorder="1" applyAlignment="1">
      <alignment horizontal="center" vertical="center" wrapText="1"/>
    </xf>
    <xf numFmtId="0" fontId="5" fillId="0" borderId="1" xfId="11" applyNumberFormat="1" applyFont="1" applyBorder="1" applyAlignment="1">
      <alignment horizontal="center" vertical="center" wrapText="1"/>
    </xf>
    <xf numFmtId="0" fontId="37" fillId="0" borderId="1" xfId="11" applyFont="1" applyBorder="1" applyAlignment="1">
      <alignment vertical="top" wrapText="1"/>
    </xf>
    <xf numFmtId="0" fontId="37" fillId="0" borderId="1" xfId="11" applyNumberFormat="1" applyFont="1" applyFill="1" applyBorder="1" applyAlignment="1" applyProtection="1">
      <alignment horizontal="justify" vertical="center" wrapText="1"/>
    </xf>
    <xf numFmtId="0" fontId="37" fillId="0" borderId="1" xfId="11" applyNumberFormat="1" applyFont="1" applyFill="1" applyBorder="1" applyAlignment="1" applyProtection="1">
      <alignment vertical="top" wrapText="1"/>
    </xf>
    <xf numFmtId="0" fontId="38" fillId="0" borderId="1" xfId="11" applyFont="1" applyBorder="1" applyAlignment="1">
      <alignment horizontal="center" vertical="center" wrapText="1"/>
    </xf>
    <xf numFmtId="0" fontId="38" fillId="0" borderId="1" xfId="11" applyNumberFormat="1" applyFont="1" applyFill="1" applyBorder="1" applyAlignment="1" applyProtection="1">
      <alignment horizontal="justify" vertical="center" wrapText="1"/>
    </xf>
    <xf numFmtId="0" fontId="38" fillId="0" borderId="1" xfId="11" applyNumberFormat="1" applyFont="1" applyFill="1" applyBorder="1" applyAlignment="1" applyProtection="1">
      <alignment vertical="top" wrapText="1"/>
    </xf>
    <xf numFmtId="0" fontId="36" fillId="0" borderId="0" xfId="11" applyFont="1" applyAlignment="1">
      <alignment vertical="top" wrapText="1"/>
    </xf>
    <xf numFmtId="49" fontId="37" fillId="0" borderId="1" xfId="11" applyNumberFormat="1" applyFont="1" applyBorder="1" applyAlignment="1">
      <alignment horizontal="center" vertical="center" wrapText="1"/>
    </xf>
    <xf numFmtId="165" fontId="37" fillId="0" borderId="1" xfId="11" applyNumberFormat="1" applyFont="1" applyFill="1" applyBorder="1" applyAlignment="1" applyProtection="1">
      <alignment horizontal="center" vertical="center" wrapText="1"/>
    </xf>
    <xf numFmtId="166" fontId="11" fillId="0" borderId="0" xfId="11" applyNumberFormat="1" applyFont="1" applyAlignment="1">
      <alignment vertical="top" wrapText="1"/>
    </xf>
    <xf numFmtId="49" fontId="5" fillId="0" borderId="0" xfId="11" applyNumberFormat="1" applyFont="1" applyBorder="1" applyAlignment="1">
      <alignment horizontal="center" vertical="center" wrapText="1"/>
    </xf>
    <xf numFmtId="0" fontId="5" fillId="0" borderId="0" xfId="11" applyFont="1" applyFill="1" applyBorder="1" applyAlignment="1">
      <alignment vertical="center" wrapText="1"/>
    </xf>
    <xf numFmtId="0" fontId="5" fillId="0" borderId="0" xfId="11" applyNumberFormat="1" applyFont="1" applyFill="1" applyBorder="1" applyAlignment="1" applyProtection="1">
      <alignment vertical="center" wrapText="1"/>
    </xf>
    <xf numFmtId="166" fontId="11" fillId="0" borderId="0" xfId="11" applyNumberFormat="1" applyFont="1" applyBorder="1" applyAlignment="1">
      <alignment horizontal="center" vertical="center" wrapText="1"/>
    </xf>
    <xf numFmtId="0" fontId="11" fillId="0" borderId="0" xfId="11" applyFont="1" applyBorder="1" applyAlignment="1">
      <alignment vertical="top" wrapText="1"/>
    </xf>
    <xf numFmtId="166" fontId="11" fillId="0" borderId="0" xfId="11" applyNumberFormat="1" applyFont="1" applyBorder="1" applyAlignment="1">
      <alignment vertical="top" wrapText="1"/>
    </xf>
    <xf numFmtId="0" fontId="5" fillId="0" borderId="0" xfId="11" applyNumberFormat="1" applyFont="1" applyBorder="1" applyAlignment="1">
      <alignment horizontal="center" vertical="center" wrapText="1"/>
    </xf>
    <xf numFmtId="2" fontId="5" fillId="0" borderId="0" xfId="11" applyNumberFormat="1" applyFont="1" applyBorder="1" applyAlignment="1">
      <alignment horizontal="center" vertical="center" wrapText="1"/>
    </xf>
    <xf numFmtId="0" fontId="5" fillId="0" borderId="0" xfId="11" applyFont="1" applyBorder="1" applyAlignment="1">
      <alignment horizontal="center" vertical="center" wrapText="1"/>
    </xf>
    <xf numFmtId="0" fontId="5" fillId="0" borderId="0" xfId="11" applyFont="1" applyAlignment="1">
      <alignment horizontal="center" vertical="center" wrapText="1"/>
    </xf>
    <xf numFmtId="0" fontId="11" fillId="0" borderId="0" xfId="11" applyNumberFormat="1" applyFont="1" applyFill="1" applyBorder="1" applyAlignment="1" applyProtection="1">
      <alignment horizontal="justify" vertical="center" wrapText="1"/>
    </xf>
    <xf numFmtId="0" fontId="11" fillId="0" borderId="0" xfId="11" applyNumberFormat="1" applyFont="1" applyFill="1" applyBorder="1" applyAlignment="1" applyProtection="1">
      <alignment vertical="top" wrapText="1"/>
    </xf>
    <xf numFmtId="0" fontId="11" fillId="0" borderId="0" xfId="11" applyFont="1" applyAlignment="1">
      <alignment vertical="center" wrapText="1"/>
    </xf>
    <xf numFmtId="0" fontId="11" fillId="0" borderId="0" xfId="11" applyFont="1" applyBorder="1" applyAlignment="1">
      <alignment vertical="center" wrapText="1"/>
    </xf>
    <xf numFmtId="0" fontId="13" fillId="0" borderId="0" xfId="11" applyFont="1" applyBorder="1" applyAlignment="1">
      <alignment vertical="center" wrapText="1"/>
    </xf>
    <xf numFmtId="0" fontId="5" fillId="0" borderId="0" xfId="11" applyFont="1" applyAlignment="1">
      <alignment horizontal="right" vertical="top" wrapText="1"/>
    </xf>
    <xf numFmtId="0" fontId="28" fillId="0" borderId="1" xfId="11" applyFont="1" applyBorder="1" applyAlignment="1">
      <alignment horizontal="center" vertical="center" wrapText="1"/>
    </xf>
    <xf numFmtId="0" fontId="28" fillId="0" borderId="1" xfId="11" applyNumberFormat="1" applyFont="1" applyBorder="1" applyAlignment="1">
      <alignment horizontal="center" vertical="center" wrapText="1"/>
    </xf>
    <xf numFmtId="0" fontId="28" fillId="0" borderId="0" xfId="11" applyFont="1" applyAlignment="1">
      <alignment vertical="top" wrapText="1"/>
    </xf>
    <xf numFmtId="2" fontId="11" fillId="0" borderId="1" xfId="11" applyNumberFormat="1" applyFont="1" applyBorder="1" applyAlignment="1">
      <alignment horizontal="center" vertical="center" wrapText="1"/>
    </xf>
    <xf numFmtId="2" fontId="36" fillId="0" borderId="1" xfId="11" applyNumberFormat="1" applyFont="1" applyBorder="1" applyAlignment="1">
      <alignment horizontal="center" vertical="center" wrapText="1"/>
    </xf>
    <xf numFmtId="2" fontId="8" fillId="0" borderId="1" xfId="11" applyNumberFormat="1" applyFont="1" applyBorder="1" applyAlignment="1">
      <alignment horizontal="center" vertical="center" wrapText="1"/>
    </xf>
    <xf numFmtId="2" fontId="27" fillId="0" borderId="1" xfId="11" applyNumberFormat="1" applyFont="1" applyBorder="1" applyAlignment="1">
      <alignment horizontal="center" vertical="center" wrapText="1"/>
    </xf>
    <xf numFmtId="0" fontId="8" fillId="0" borderId="0" xfId="11" applyFont="1" applyBorder="1" applyAlignment="1">
      <alignment vertical="center" wrapText="1"/>
    </xf>
    <xf numFmtId="0" fontId="5" fillId="0" borderId="0" xfId="11" applyFont="1" applyBorder="1" applyAlignment="1">
      <alignment vertical="center" wrapText="1"/>
    </xf>
    <xf numFmtId="0" fontId="34" fillId="0" borderId="1" xfId="4" applyFont="1" applyFill="1" applyBorder="1" applyAlignment="1">
      <alignment horizontal="left" wrapText="1"/>
    </xf>
    <xf numFmtId="0" fontId="8" fillId="0" borderId="1" xfId="0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26" fillId="0" borderId="0" xfId="0" applyNumberFormat="1" applyFont="1" applyAlignment="1">
      <alignment vertical="top" wrapText="1"/>
    </xf>
    <xf numFmtId="0" fontId="8" fillId="0" borderId="1" xfId="0" applyFont="1" applyBorder="1" applyAlignment="1">
      <alignment horizontal="left" wrapText="1"/>
    </xf>
    <xf numFmtId="0" fontId="8" fillId="2" borderId="10" xfId="0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vertical="top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9" fillId="0" borderId="1" xfId="4" applyFont="1" applyFill="1" applyBorder="1" applyAlignment="1">
      <alignment horizontal="left" wrapText="1"/>
    </xf>
    <xf numFmtId="49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left" wrapText="1"/>
    </xf>
    <xf numFmtId="0" fontId="13" fillId="0" borderId="0" xfId="0" applyFont="1"/>
    <xf numFmtId="1" fontId="8" fillId="0" borderId="1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11" fillId="2" borderId="0" xfId="0" applyFont="1" applyFill="1"/>
    <xf numFmtId="2" fontId="8" fillId="0" borderId="10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3" fillId="0" borderId="0" xfId="0" applyNumberFormat="1" applyFont="1"/>
    <xf numFmtId="1" fontId="8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0" fillId="0" borderId="0" xfId="0" applyNumberFormat="1"/>
    <xf numFmtId="2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0" fillId="0" borderId="0" xfId="0" applyFont="1" applyFill="1"/>
    <xf numFmtId="0" fontId="6" fillId="0" borderId="1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12" fillId="0" borderId="14" xfId="0" applyFont="1" applyBorder="1"/>
    <xf numFmtId="0" fontId="12" fillId="0" borderId="6" xfId="0" applyFont="1" applyBorder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12" fillId="0" borderId="0" xfId="0" applyFont="1" applyAlignment="1"/>
    <xf numFmtId="0" fontId="5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49" fontId="13" fillId="2" borderId="1" xfId="0" applyNumberFormat="1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49" fontId="13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left" vertical="center" wrapText="1"/>
    </xf>
    <xf numFmtId="0" fontId="41" fillId="2" borderId="1" xfId="0" applyFont="1" applyFill="1" applyBorder="1" applyAlignment="1">
      <alignment vertical="center" wrapText="1"/>
    </xf>
    <xf numFmtId="49" fontId="41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42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3" fillId="0" borderId="0" xfId="0" applyFont="1"/>
    <xf numFmtId="0" fontId="44" fillId="0" borderId="0" xfId="0" applyFont="1" applyFill="1"/>
    <xf numFmtId="0" fontId="5" fillId="3" borderId="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left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9" xfId="0" applyNumberFormat="1" applyFont="1" applyFill="1" applyBorder="1" applyAlignment="1">
      <alignment horizontal="center" vertical="center"/>
    </xf>
    <xf numFmtId="43" fontId="6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2" borderId="1" xfId="0" applyFont="1" applyFill="1" applyBorder="1" applyAlignment="1">
      <alignment horizontal="center" vertical="top" wrapText="1"/>
    </xf>
    <xf numFmtId="0" fontId="45" fillId="2" borderId="1" xfId="8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center" vertical="center"/>
    </xf>
    <xf numFmtId="43" fontId="5" fillId="2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2" fontId="40" fillId="2" borderId="0" xfId="0" applyNumberFormat="1" applyFont="1" applyFill="1"/>
    <xf numFmtId="0" fontId="40" fillId="2" borderId="0" xfId="0" applyFont="1" applyFill="1"/>
    <xf numFmtId="0" fontId="45" fillId="2" borderId="15" xfId="8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left" vertical="center" wrapText="1"/>
    </xf>
    <xf numFmtId="0" fontId="44" fillId="2" borderId="0" xfId="0" applyFont="1" applyFill="1"/>
    <xf numFmtId="49" fontId="6" fillId="2" borderId="1" xfId="0" applyNumberFormat="1" applyFont="1" applyFill="1" applyBorder="1" applyAlignment="1">
      <alignment horizontal="center" vertical="center"/>
    </xf>
    <xf numFmtId="49" fontId="6" fillId="2" borderId="9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 wrapText="1"/>
    </xf>
    <xf numFmtId="43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top" wrapText="1"/>
    </xf>
    <xf numFmtId="43" fontId="5" fillId="2" borderId="1" xfId="1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 wrapText="1"/>
    </xf>
    <xf numFmtId="0" fontId="46" fillId="2" borderId="0" xfId="0" applyFont="1" applyFill="1"/>
    <xf numFmtId="43" fontId="5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43" fontId="6" fillId="2" borderId="1" xfId="1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center" vertical="top" wrapText="1"/>
    </xf>
    <xf numFmtId="49" fontId="6" fillId="3" borderId="1" xfId="0" applyNumberFormat="1" applyFont="1" applyFill="1" applyBorder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 wrapText="1"/>
    </xf>
    <xf numFmtId="43" fontId="6" fillId="2" borderId="1" xfId="0" applyNumberFormat="1" applyFont="1" applyFill="1" applyBorder="1" applyAlignment="1">
      <alignment horizontal="center" vertical="center" wrapText="1"/>
    </xf>
    <xf numFmtId="49" fontId="6" fillId="2" borderId="17" xfId="0" applyNumberFormat="1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" fontId="12" fillId="0" borderId="0" xfId="0" applyNumberFormat="1" applyFont="1"/>
    <xf numFmtId="0" fontId="14" fillId="2" borderId="0" xfId="0" applyFont="1" applyFill="1" applyAlignment="1">
      <alignment wrapText="1"/>
    </xf>
    <xf numFmtId="0" fontId="5" fillId="2" borderId="0" xfId="0" applyFont="1" applyFill="1"/>
    <xf numFmtId="0" fontId="13" fillId="2" borderId="0" xfId="0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left" vertical="top" wrapText="1"/>
    </xf>
    <xf numFmtId="49" fontId="13" fillId="2" borderId="9" xfId="0" applyNumberFormat="1" applyFont="1" applyFill="1" applyBorder="1" applyAlignment="1">
      <alignment horizontal="center" wrapText="1"/>
    </xf>
    <xf numFmtId="49" fontId="13" fillId="2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Alignment="1">
      <alignment wrapText="1"/>
    </xf>
    <xf numFmtId="49" fontId="11" fillId="2" borderId="1" xfId="0" applyNumberFormat="1" applyFont="1" applyFill="1" applyBorder="1" applyAlignment="1">
      <alignment horizontal="center" wrapText="1"/>
    </xf>
    <xf numFmtId="49" fontId="11" fillId="2" borderId="9" xfId="0" applyNumberFormat="1" applyFont="1" applyFill="1" applyBorder="1" applyAlignment="1">
      <alignment horizontal="center" wrapText="1"/>
    </xf>
    <xf numFmtId="0" fontId="47" fillId="2" borderId="1" xfId="8" applyFont="1" applyFill="1" applyBorder="1" applyAlignment="1">
      <alignment horizontal="left" wrapText="1"/>
    </xf>
    <xf numFmtId="49" fontId="11" fillId="2" borderId="9" xfId="0" applyNumberFormat="1" applyFont="1" applyFill="1" applyBorder="1" applyAlignment="1">
      <alignment horizontal="center" vertical="center" wrapText="1"/>
    </xf>
    <xf numFmtId="49" fontId="13" fillId="2" borderId="1" xfId="3" applyNumberFormat="1" applyFont="1" applyFill="1" applyBorder="1" applyAlignment="1">
      <alignment wrapText="1"/>
    </xf>
    <xf numFmtId="49" fontId="13" fillId="2" borderId="1" xfId="3" applyNumberFormat="1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0" fontId="48" fillId="2" borderId="1" xfId="8" applyFont="1" applyFill="1" applyBorder="1" applyAlignment="1">
      <alignment horizontal="left" wrapText="1"/>
    </xf>
    <xf numFmtId="49" fontId="13" fillId="2" borderId="1" xfId="0" applyNumberFormat="1" applyFont="1" applyFill="1" applyBorder="1" applyAlignment="1">
      <alignment horizontal="center" wrapText="1"/>
    </xf>
    <xf numFmtId="0" fontId="47" fillId="2" borderId="15" xfId="8" applyFont="1" applyFill="1" applyBorder="1" applyAlignment="1">
      <alignment horizontal="left" wrapText="1"/>
    </xf>
    <xf numFmtId="49" fontId="11" fillId="2" borderId="1" xfId="3" applyNumberFormat="1" applyFont="1" applyFill="1" applyBorder="1" applyAlignment="1">
      <alignment horizontal="left" wrapText="1"/>
    </xf>
    <xf numFmtId="0" fontId="11" fillId="2" borderId="1" xfId="0" applyFont="1" applyFill="1" applyBorder="1" applyAlignment="1">
      <alignment wrapText="1"/>
    </xf>
    <xf numFmtId="0" fontId="14" fillId="2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49" fontId="13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1" fillId="2" borderId="8" xfId="0" applyNumberFormat="1" applyFont="1" applyFill="1" applyBorder="1" applyAlignment="1" applyProtection="1">
      <alignment wrapText="1"/>
    </xf>
    <xf numFmtId="1" fontId="11" fillId="2" borderId="1" xfId="0" applyNumberFormat="1" applyFont="1" applyFill="1" applyBorder="1" applyAlignment="1">
      <alignment wrapText="1"/>
    </xf>
    <xf numFmtId="1" fontId="11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justify" wrapText="1"/>
    </xf>
    <xf numFmtId="0" fontId="0" fillId="2" borderId="0" xfId="0" applyFont="1" applyFill="1"/>
    <xf numFmtId="0" fontId="11" fillId="2" borderId="1" xfId="0" applyFont="1" applyFill="1" applyBorder="1" applyAlignment="1">
      <alignment horizontal="left" vertical="top" wrapText="1"/>
    </xf>
    <xf numFmtId="0" fontId="48" fillId="2" borderId="15" xfId="8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wrapText="1"/>
    </xf>
    <xf numFmtId="49" fontId="11" fillId="2" borderId="9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center" wrapText="1"/>
    </xf>
    <xf numFmtId="2" fontId="7" fillId="0" borderId="0" xfId="0" applyNumberFormat="1" applyFont="1" applyAlignment="1">
      <alignment horizontal="left" vertical="top" wrapText="1"/>
    </xf>
    <xf numFmtId="2" fontId="12" fillId="0" borderId="0" xfId="0" applyNumberFormat="1" applyFont="1" applyFill="1"/>
    <xf numFmtId="2" fontId="41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center" vertical="center" wrapText="1"/>
    </xf>
    <xf numFmtId="2" fontId="41" fillId="2" borderId="1" xfId="3" applyNumberFormat="1" applyFont="1" applyFill="1" applyBorder="1" applyAlignment="1">
      <alignment horizontal="center" vertical="center" wrapText="1"/>
    </xf>
    <xf numFmtId="2" fontId="28" fillId="2" borderId="1" xfId="3" applyNumberFormat="1" applyFont="1" applyFill="1" applyBorder="1" applyAlignment="1">
      <alignment horizontal="center" wrapText="1"/>
    </xf>
    <xf numFmtId="2" fontId="28" fillId="2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0" xfId="0" applyFont="1" applyAlignment="1">
      <alignment horizontal="center" vertical="top" wrapText="1"/>
    </xf>
    <xf numFmtId="0" fontId="0" fillId="0" borderId="0" xfId="0"/>
    <xf numFmtId="2" fontId="8" fillId="0" borderId="1" xfId="0" applyNumberFormat="1" applyFont="1" applyBorder="1" applyAlignment="1">
      <alignment wrapText="1"/>
    </xf>
    <xf numFmtId="0" fontId="5" fillId="0" borderId="0" xfId="0" applyFont="1" applyAlignment="1">
      <alignment horizontal="right" vertical="top" wrapText="1"/>
    </xf>
    <xf numFmtId="0" fontId="8" fillId="0" borderId="15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8" fillId="0" borderId="1" xfId="0" applyFont="1" applyBorder="1" applyAlignment="1"/>
    <xf numFmtId="0" fontId="27" fillId="0" borderId="0" xfId="0" applyFont="1" applyFill="1" applyAlignment="1">
      <alignment horizontal="justify" vertical="top" wrapText="1"/>
    </xf>
    <xf numFmtId="0" fontId="8" fillId="0" borderId="15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25" fillId="0" borderId="0" xfId="0" applyFont="1" applyAlignment="1"/>
    <xf numFmtId="0" fontId="5" fillId="0" borderId="0" xfId="0" applyFont="1" applyAlignment="1">
      <alignment horizontal="right" wrapText="1"/>
    </xf>
    <xf numFmtId="0" fontId="10" fillId="0" borderId="20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5" fillId="0" borderId="0" xfId="11" applyFont="1" applyAlignment="1">
      <alignment horizontal="right" vertical="center" wrapText="1"/>
    </xf>
    <xf numFmtId="0" fontId="9" fillId="0" borderId="0" xfId="11" applyFont="1" applyBorder="1" applyAlignment="1">
      <alignment horizontal="center" vertical="center" wrapText="1"/>
    </xf>
    <xf numFmtId="0" fontId="5" fillId="0" borderId="20" xfId="11" applyFont="1" applyBorder="1" applyAlignment="1">
      <alignment horizontal="right" vertical="top" wrapText="1"/>
    </xf>
    <xf numFmtId="0" fontId="37" fillId="0" borderId="1" xfId="11" applyFont="1" applyBorder="1" applyAlignment="1">
      <alignment horizontal="center" vertical="center" wrapText="1"/>
    </xf>
    <xf numFmtId="0" fontId="37" fillId="0" borderId="15" xfId="11" applyFont="1" applyBorder="1" applyAlignment="1">
      <alignment horizontal="center" vertical="center" wrapText="1"/>
    </xf>
    <xf numFmtId="0" fontId="37" fillId="0" borderId="22" xfId="11" applyFont="1" applyBorder="1" applyAlignment="1">
      <alignment horizontal="center" vertical="center" wrapText="1"/>
    </xf>
    <xf numFmtId="0" fontId="37" fillId="0" borderId="17" xfId="11" applyFont="1" applyBorder="1" applyAlignment="1">
      <alignment horizontal="center" vertical="center" wrapText="1"/>
    </xf>
    <xf numFmtId="0" fontId="11" fillId="0" borderId="0" xfId="11" applyFont="1" applyAlignment="1">
      <alignment horizontal="right" vertical="top" wrapText="1"/>
    </xf>
    <xf numFmtId="0" fontId="37" fillId="0" borderId="0" xfId="11" applyFont="1" applyAlignment="1">
      <alignment horizontal="right" wrapText="1"/>
    </xf>
    <xf numFmtId="0" fontId="11" fillId="0" borderId="0" xfId="11" applyFont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 vertical="top" wrapText="1"/>
    </xf>
    <xf numFmtId="0" fontId="12" fillId="0" borderId="0" xfId="0" applyFont="1" applyAlignment="1"/>
    <xf numFmtId="0" fontId="6" fillId="2" borderId="15" xfId="0" applyFont="1" applyFill="1" applyBorder="1" applyAlignment="1">
      <alignment horizontal="left" vertical="top" wrapText="1"/>
    </xf>
    <xf numFmtId="0" fontId="6" fillId="2" borderId="22" xfId="0" applyFont="1" applyFill="1" applyBorder="1" applyAlignment="1">
      <alignment horizontal="left" vertical="top" wrapText="1"/>
    </xf>
    <xf numFmtId="0" fontId="6" fillId="2" borderId="17" xfId="0" applyFont="1" applyFill="1" applyBorder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left" vertical="top" wrapText="1"/>
    </xf>
    <xf numFmtId="0" fontId="11" fillId="2" borderId="0" xfId="0" applyFont="1" applyFill="1"/>
    <xf numFmtId="0" fontId="28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 wrapText="1"/>
    </xf>
    <xf numFmtId="164" fontId="1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19">
    <cellStyle name="Денежный" xfId="1" builtinId="4"/>
    <cellStyle name="Денежный 2" xfId="2"/>
    <cellStyle name="Обычный" xfId="0" builtinId="0"/>
    <cellStyle name="Обычный 16" xfId="3"/>
    <cellStyle name="Обычный 18" xfId="4"/>
    <cellStyle name="Обычный 18 2" xfId="5"/>
    <cellStyle name="Обычный 18 3" xfId="6"/>
    <cellStyle name="Обычный 18 3 2" xfId="7"/>
    <cellStyle name="Обычный 18 4" xfId="8"/>
    <cellStyle name="Обычный 2" xfId="9"/>
    <cellStyle name="Обычный 2 2" xfId="10"/>
    <cellStyle name="Обычный 3" xfId="11"/>
    <cellStyle name="Обычный 4" xfId="12"/>
    <cellStyle name="Обычный 4 2" xfId="13"/>
    <cellStyle name="Тысячи [0]_перечис.11" xfId="14"/>
    <cellStyle name="Тысячи_перечис.11" xfId="15"/>
    <cellStyle name="Финансовый 2" xfId="16"/>
    <cellStyle name="Финансовый 2 2" xfId="17"/>
    <cellStyle name="Финансовый 3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152400</xdr:colOff>
      <xdr:row>21</xdr:row>
      <xdr:rowOff>152400</xdr:rowOff>
    </xdr:to>
    <xdr:sp macro="" textlink="">
      <xdr:nvSpPr>
        <xdr:cNvPr id="2049" name="Picture 1"/>
        <xdr:cNvSpPr>
          <a:spLocks noChangeAspect="1" noChangeArrowheads="1"/>
        </xdr:cNvSpPr>
      </xdr:nvSpPr>
      <xdr:spPr bwMode="auto">
        <a:xfrm>
          <a:off x="0" y="1167765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29"/>
  <sheetViews>
    <sheetView view="pageBreakPreview" topLeftCell="A13" zoomScale="75" workbookViewId="0">
      <selection activeCell="B16" sqref="B16"/>
    </sheetView>
  </sheetViews>
  <sheetFormatPr defaultRowHeight="12.75"/>
  <cols>
    <col min="1" max="1" width="19.28515625" style="4" customWidth="1"/>
    <col min="2" max="2" width="37.5703125" style="4" customWidth="1"/>
    <col min="3" max="3" width="50.7109375" style="6" customWidth="1"/>
    <col min="4" max="4" width="64.5703125" style="6" customWidth="1"/>
    <col min="5" max="16384" width="9.140625" style="4"/>
  </cols>
  <sheetData>
    <row r="1" spans="1:4" ht="83.25" customHeight="1">
      <c r="C1" s="396" t="s">
        <v>344</v>
      </c>
      <c r="D1" s="396"/>
    </row>
    <row r="4" spans="1:4" s="39" customFormat="1" ht="42.75" customHeight="1">
      <c r="A4" s="393" t="s">
        <v>345</v>
      </c>
      <c r="B4" s="394"/>
      <c r="C4" s="394"/>
      <c r="D4" s="394"/>
    </row>
    <row r="5" spans="1:4" s="39" customFormat="1" ht="18.75">
      <c r="A5" s="40"/>
      <c r="C5" s="41"/>
      <c r="D5" s="41"/>
    </row>
    <row r="6" spans="1:4" s="43" customFormat="1" ht="56.25">
      <c r="A6" s="42" t="s">
        <v>34</v>
      </c>
      <c r="B6" s="42" t="s">
        <v>33</v>
      </c>
      <c r="C6" s="399" t="s">
        <v>35</v>
      </c>
      <c r="D6" s="400"/>
    </row>
    <row r="7" spans="1:4" s="43" customFormat="1" ht="18.75">
      <c r="A7" s="42">
        <v>1</v>
      </c>
      <c r="B7" s="42">
        <v>2</v>
      </c>
      <c r="C7" s="399">
        <v>3</v>
      </c>
      <c r="D7" s="402"/>
    </row>
    <row r="8" spans="1:4" s="43" customFormat="1" ht="24" customHeight="1">
      <c r="A8" s="401" t="s">
        <v>346</v>
      </c>
      <c r="B8" s="401"/>
      <c r="C8" s="401"/>
      <c r="D8" s="401"/>
    </row>
    <row r="9" spans="1:4" s="43" customFormat="1" ht="72" customHeight="1">
      <c r="A9" s="54">
        <v>801</v>
      </c>
      <c r="B9" s="248" t="s">
        <v>382</v>
      </c>
      <c r="C9" s="395" t="s">
        <v>283</v>
      </c>
      <c r="D9" s="395"/>
    </row>
    <row r="10" spans="1:4" s="35" customFormat="1" ht="31.5" customHeight="1">
      <c r="A10" s="93">
        <v>801</v>
      </c>
      <c r="B10" s="45" t="s">
        <v>142</v>
      </c>
      <c r="C10" s="392" t="s">
        <v>143</v>
      </c>
      <c r="D10" s="392"/>
    </row>
    <row r="11" spans="1:4" s="35" customFormat="1" ht="78" customHeight="1">
      <c r="A11" s="93">
        <v>801</v>
      </c>
      <c r="B11" s="45" t="s">
        <v>144</v>
      </c>
      <c r="C11" s="392" t="s">
        <v>145</v>
      </c>
      <c r="D11" s="392"/>
    </row>
    <row r="12" spans="1:4" s="35" customFormat="1" ht="41.25" customHeight="1">
      <c r="A12" s="93">
        <v>801</v>
      </c>
      <c r="B12" s="45" t="s">
        <v>146</v>
      </c>
      <c r="C12" s="392" t="s">
        <v>147</v>
      </c>
      <c r="D12" s="392"/>
    </row>
    <row r="13" spans="1:4" s="35" customFormat="1" ht="41.25" customHeight="1">
      <c r="A13" s="93">
        <v>801</v>
      </c>
      <c r="B13" s="45" t="s">
        <v>148</v>
      </c>
      <c r="C13" s="397" t="s">
        <v>149</v>
      </c>
      <c r="D13" s="398"/>
    </row>
    <row r="14" spans="1:4" s="35" customFormat="1" ht="36.75" customHeight="1">
      <c r="A14" s="93">
        <v>801</v>
      </c>
      <c r="B14" s="45" t="s">
        <v>87</v>
      </c>
      <c r="C14" s="392" t="s">
        <v>150</v>
      </c>
      <c r="D14" s="392"/>
    </row>
    <row r="15" spans="1:4" s="35" customFormat="1" ht="42" customHeight="1">
      <c r="A15" s="93">
        <v>801</v>
      </c>
      <c r="B15" s="45" t="s">
        <v>151</v>
      </c>
      <c r="C15" s="392" t="s">
        <v>152</v>
      </c>
      <c r="D15" s="392"/>
    </row>
    <row r="16" spans="1:4" s="35" customFormat="1" ht="27.75" customHeight="1">
      <c r="A16" s="93">
        <v>801</v>
      </c>
      <c r="B16" s="45" t="s">
        <v>153</v>
      </c>
      <c r="C16" s="404" t="s">
        <v>154</v>
      </c>
      <c r="D16" s="404"/>
    </row>
    <row r="17" spans="1:4" s="35" customFormat="1" ht="41.25" customHeight="1">
      <c r="A17" s="93">
        <v>801</v>
      </c>
      <c r="B17" s="45" t="s">
        <v>244</v>
      </c>
      <c r="C17" s="408" t="s">
        <v>243</v>
      </c>
      <c r="D17" s="409"/>
    </row>
    <row r="18" spans="1:4" s="35" customFormat="1" ht="54.75" customHeight="1">
      <c r="A18" s="93">
        <v>801</v>
      </c>
      <c r="B18" s="45" t="s">
        <v>155</v>
      </c>
      <c r="C18" s="392" t="s">
        <v>156</v>
      </c>
      <c r="D18" s="392"/>
    </row>
    <row r="19" spans="1:4" s="35" customFormat="1" ht="67.5" customHeight="1">
      <c r="A19" s="93">
        <v>801</v>
      </c>
      <c r="B19" s="45" t="s">
        <v>157</v>
      </c>
      <c r="C19" s="392" t="s">
        <v>158</v>
      </c>
      <c r="D19" s="392"/>
    </row>
    <row r="20" spans="1:4" s="35" customFormat="1" ht="51.75" customHeight="1">
      <c r="A20" s="93">
        <v>801</v>
      </c>
      <c r="B20" s="45" t="s">
        <v>159</v>
      </c>
      <c r="C20" s="392" t="s">
        <v>160</v>
      </c>
      <c r="D20" s="392"/>
    </row>
    <row r="21" spans="1:4" s="35" customFormat="1" ht="64.5" customHeight="1">
      <c r="A21" s="93">
        <v>801</v>
      </c>
      <c r="B21" s="45" t="s">
        <v>231</v>
      </c>
      <c r="C21" s="406" t="s">
        <v>232</v>
      </c>
      <c r="D21" s="407"/>
    </row>
    <row r="22" spans="1:4" s="35" customFormat="1" ht="30.75" customHeight="1">
      <c r="A22" s="93">
        <v>801</v>
      </c>
      <c r="B22" s="45" t="s">
        <v>161</v>
      </c>
      <c r="C22" s="392" t="s">
        <v>162</v>
      </c>
      <c r="D22" s="392"/>
    </row>
    <row r="23" spans="1:4" s="35" customFormat="1" ht="80.25" customHeight="1">
      <c r="A23" s="93">
        <v>801</v>
      </c>
      <c r="B23" s="45" t="s">
        <v>163</v>
      </c>
      <c r="C23" s="392" t="s">
        <v>164</v>
      </c>
      <c r="D23" s="392"/>
    </row>
    <row r="24" spans="1:4" s="35" customFormat="1" ht="49.5" customHeight="1">
      <c r="A24" s="93">
        <v>801</v>
      </c>
      <c r="B24" s="45" t="s">
        <v>165</v>
      </c>
      <c r="C24" s="392" t="s">
        <v>166</v>
      </c>
      <c r="D24" s="392"/>
    </row>
    <row r="25" spans="1:4" s="35" customFormat="1" ht="30" customHeight="1">
      <c r="A25" s="60"/>
      <c r="B25" s="84"/>
      <c r="C25" s="64"/>
      <c r="D25" s="64"/>
    </row>
    <row r="26" spans="1:4" s="43" customFormat="1" ht="116.25" customHeight="1">
      <c r="A26" s="405"/>
      <c r="B26" s="405"/>
      <c r="C26" s="405"/>
      <c r="D26" s="405"/>
    </row>
    <row r="27" spans="1:4" s="43" customFormat="1" ht="72.599999999999994" customHeight="1">
      <c r="A27" s="44"/>
      <c r="B27" s="44"/>
      <c r="C27" s="44"/>
      <c r="D27" s="44"/>
    </row>
    <row r="28" spans="1:4">
      <c r="A28" s="7"/>
      <c r="B28" s="7"/>
      <c r="C28" s="5"/>
      <c r="D28" s="5"/>
    </row>
    <row r="29" spans="1:4">
      <c r="A29" s="7"/>
      <c r="B29" s="7"/>
      <c r="C29" s="403"/>
      <c r="D29" s="403"/>
    </row>
  </sheetData>
  <mergeCells count="23">
    <mergeCell ref="C23:D23"/>
    <mergeCell ref="C21:D21"/>
    <mergeCell ref="C17:D17"/>
    <mergeCell ref="C6:D6"/>
    <mergeCell ref="A8:D8"/>
    <mergeCell ref="C7:D7"/>
    <mergeCell ref="C29:D29"/>
    <mergeCell ref="C16:D16"/>
    <mergeCell ref="A26:D26"/>
    <mergeCell ref="C18:D18"/>
    <mergeCell ref="C19:D19"/>
    <mergeCell ref="C22:D22"/>
    <mergeCell ref="C24:D24"/>
    <mergeCell ref="C20:D20"/>
    <mergeCell ref="C11:D11"/>
    <mergeCell ref="C15:D15"/>
    <mergeCell ref="A4:D4"/>
    <mergeCell ref="C9:D9"/>
    <mergeCell ref="C1:D1"/>
    <mergeCell ref="C14:D14"/>
    <mergeCell ref="C12:D12"/>
    <mergeCell ref="C13:D13"/>
    <mergeCell ref="C10:D10"/>
  </mergeCells>
  <phoneticPr fontId="4" type="noConversion"/>
  <pageMargins left="0.74803149606299213" right="0.39370078740157483" top="0.98425196850393704" bottom="0.98425196850393704" header="0.51181102362204722" footer="0.51181102362204722"/>
  <pageSetup paperSize="9" scale="5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6"/>
  <sheetViews>
    <sheetView topLeftCell="A4" workbookViewId="0">
      <selection activeCell="J9" sqref="J9"/>
    </sheetView>
  </sheetViews>
  <sheetFormatPr defaultRowHeight="12.75"/>
  <cols>
    <col min="2" max="2" width="60.140625" customWidth="1"/>
    <col min="3" max="3" width="0" hidden="1" customWidth="1"/>
    <col min="4" max="4" width="0.140625" customWidth="1"/>
    <col min="5" max="5" width="12.5703125" customWidth="1"/>
    <col min="6" max="6" width="10.7109375" customWidth="1"/>
    <col min="7" max="7" width="16.28515625" customWidth="1"/>
    <col min="8" max="8" width="11.7109375" customWidth="1"/>
    <col min="9" max="9" width="0" hidden="1" customWidth="1"/>
    <col min="10" max="10" width="13.28515625" customWidth="1"/>
    <col min="11" max="11" width="14" customWidth="1"/>
    <col min="12" max="12" width="21.5703125" customWidth="1"/>
  </cols>
  <sheetData>
    <row r="1" spans="2:12" ht="60" customHeight="1">
      <c r="B1" s="21"/>
      <c r="C1" s="21"/>
      <c r="D1" s="21"/>
      <c r="E1" s="22"/>
      <c r="F1" s="23"/>
      <c r="G1" s="23"/>
      <c r="H1" s="23"/>
      <c r="I1" s="23"/>
      <c r="J1" s="420" t="s">
        <v>379</v>
      </c>
      <c r="K1" s="420"/>
      <c r="L1" s="420"/>
    </row>
    <row r="2" spans="2:12">
      <c r="B2" s="21"/>
      <c r="C2" s="21"/>
      <c r="D2" s="21"/>
      <c r="E2" s="22"/>
      <c r="F2" s="23"/>
      <c r="G2" s="23"/>
      <c r="H2" s="23"/>
      <c r="I2" s="23"/>
      <c r="J2" s="25"/>
      <c r="K2" s="25"/>
      <c r="L2" s="25"/>
    </row>
    <row r="3" spans="2:12" ht="65.25" customHeight="1">
      <c r="B3" s="422" t="s">
        <v>343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2:12" ht="15.75">
      <c r="B4" s="26"/>
      <c r="C4" s="26"/>
      <c r="D4" s="26"/>
      <c r="E4" s="26"/>
      <c r="F4" s="26"/>
      <c r="G4" s="26"/>
      <c r="H4" s="26"/>
      <c r="I4" s="27"/>
      <c r="J4" s="433" t="s">
        <v>76</v>
      </c>
      <c r="K4" s="433"/>
      <c r="L4" s="433"/>
    </row>
    <row r="5" spans="2:12" ht="110.25">
      <c r="B5" s="243" t="s">
        <v>60</v>
      </c>
      <c r="C5" s="243" t="s">
        <v>326</v>
      </c>
      <c r="D5" s="243"/>
      <c r="E5" s="234" t="s">
        <v>82</v>
      </c>
      <c r="F5" s="234" t="s">
        <v>83</v>
      </c>
      <c r="G5" s="234" t="s">
        <v>84</v>
      </c>
      <c r="H5" s="234" t="s">
        <v>85</v>
      </c>
      <c r="I5" s="234" t="s">
        <v>37</v>
      </c>
      <c r="J5" s="234" t="s">
        <v>322</v>
      </c>
      <c r="K5" s="234" t="s">
        <v>37</v>
      </c>
      <c r="L5" s="243" t="s">
        <v>300</v>
      </c>
    </row>
    <row r="6" spans="2:12" ht="15.75">
      <c r="B6" s="241">
        <v>1</v>
      </c>
      <c r="C6" s="241"/>
      <c r="D6" s="241"/>
      <c r="E6" s="242" t="s">
        <v>299</v>
      </c>
      <c r="F6" s="242" t="s">
        <v>61</v>
      </c>
      <c r="G6" s="242" t="s">
        <v>62</v>
      </c>
      <c r="H6" s="242" t="s">
        <v>63</v>
      </c>
      <c r="I6" s="241">
        <v>6</v>
      </c>
      <c r="J6" s="241"/>
      <c r="K6" s="241"/>
      <c r="L6" s="241"/>
    </row>
    <row r="7" spans="2:12" ht="47.25">
      <c r="B7" s="239" t="s">
        <v>329</v>
      </c>
      <c r="C7" s="243">
        <v>801</v>
      </c>
      <c r="D7" s="239"/>
      <c r="E7" s="234" t="s">
        <v>134</v>
      </c>
      <c r="F7" s="234" t="s">
        <v>134</v>
      </c>
      <c r="G7" s="234" t="s">
        <v>133</v>
      </c>
      <c r="H7" s="234" t="s">
        <v>88</v>
      </c>
      <c r="I7" s="230" t="e">
        <f>I8</f>
        <v>#REF!</v>
      </c>
      <c r="J7" s="230">
        <f>J8</f>
        <v>1985.9300000000003</v>
      </c>
      <c r="K7" s="230">
        <f t="shared" ref="K7:K38" si="0">L7-J7</f>
        <v>487.31999999999971</v>
      </c>
      <c r="L7" s="230">
        <f>L8</f>
        <v>2473.25</v>
      </c>
    </row>
    <row r="8" spans="2:12" ht="47.25">
      <c r="B8" s="235" t="s">
        <v>329</v>
      </c>
      <c r="C8" s="243">
        <v>801</v>
      </c>
      <c r="D8" s="235"/>
      <c r="E8" s="234" t="s">
        <v>101</v>
      </c>
      <c r="F8" s="234" t="s">
        <v>134</v>
      </c>
      <c r="G8" s="234" t="s">
        <v>211</v>
      </c>
      <c r="H8" s="234" t="s">
        <v>88</v>
      </c>
      <c r="I8" s="230" t="e">
        <f>I18+I66+I73+I82+I96+#REF!</f>
        <v>#REF!</v>
      </c>
      <c r="J8" s="230">
        <f>J9+J13+J18+J24+J32+J35+J38+J42+J57+J60+J70+J73+J77+J82+J86+J96+J99</f>
        <v>1985.9300000000003</v>
      </c>
      <c r="K8" s="230">
        <f t="shared" si="0"/>
        <v>487.31999999999971</v>
      </c>
      <c r="L8" s="230">
        <f>L13+L24+L35+L42+L49+L57+L66+L77+L87+L93+L99</f>
        <v>2473.25</v>
      </c>
    </row>
    <row r="9" spans="2:12" ht="31.5">
      <c r="B9" s="235" t="s">
        <v>306</v>
      </c>
      <c r="C9" s="243">
        <v>801</v>
      </c>
      <c r="D9" s="235"/>
      <c r="E9" s="234" t="s">
        <v>101</v>
      </c>
      <c r="F9" s="234" t="s">
        <v>102</v>
      </c>
      <c r="G9" s="234" t="s">
        <v>210</v>
      </c>
      <c r="H9" s="234" t="s">
        <v>88</v>
      </c>
      <c r="I9" s="230">
        <f t="shared" ref="I9:J11" si="1">I10</f>
        <v>758.48</v>
      </c>
      <c r="J9" s="230">
        <f t="shared" si="1"/>
        <v>370</v>
      </c>
      <c r="K9" s="230">
        <f t="shared" si="0"/>
        <v>-370</v>
      </c>
      <c r="L9" s="230">
        <f>L10</f>
        <v>0</v>
      </c>
    </row>
    <row r="10" spans="2:12" ht="31.5">
      <c r="B10" s="233" t="s">
        <v>306</v>
      </c>
      <c r="C10" s="243">
        <v>801</v>
      </c>
      <c r="D10" s="233"/>
      <c r="E10" s="232" t="s">
        <v>101</v>
      </c>
      <c r="F10" s="232" t="s">
        <v>102</v>
      </c>
      <c r="G10" s="232" t="s">
        <v>210</v>
      </c>
      <c r="H10" s="232" t="s">
        <v>88</v>
      </c>
      <c r="I10" s="231">
        <f t="shared" si="1"/>
        <v>758.48</v>
      </c>
      <c r="J10" s="231">
        <f t="shared" si="1"/>
        <v>370</v>
      </c>
      <c r="K10" s="231">
        <f t="shared" si="0"/>
        <v>-370</v>
      </c>
      <c r="L10" s="231">
        <f>L11</f>
        <v>0</v>
      </c>
    </row>
    <row r="11" spans="2:12" ht="31.5">
      <c r="B11" s="233" t="s">
        <v>19</v>
      </c>
      <c r="C11" s="243">
        <v>801</v>
      </c>
      <c r="D11" s="233"/>
      <c r="E11" s="232" t="s">
        <v>101</v>
      </c>
      <c r="F11" s="232" t="s">
        <v>102</v>
      </c>
      <c r="G11" s="232" t="s">
        <v>210</v>
      </c>
      <c r="H11" s="232" t="s">
        <v>88</v>
      </c>
      <c r="I11" s="231">
        <f t="shared" si="1"/>
        <v>758.48</v>
      </c>
      <c r="J11" s="231">
        <f t="shared" si="1"/>
        <v>370</v>
      </c>
      <c r="K11" s="231">
        <f t="shared" si="0"/>
        <v>-370</v>
      </c>
      <c r="L11" s="231">
        <f>L12</f>
        <v>0</v>
      </c>
    </row>
    <row r="12" spans="2:12" ht="47.25">
      <c r="B12" s="233" t="s">
        <v>127</v>
      </c>
      <c r="C12" s="243">
        <v>801</v>
      </c>
      <c r="D12" s="233"/>
      <c r="E12" s="232" t="s">
        <v>101</v>
      </c>
      <c r="F12" s="232" t="s">
        <v>102</v>
      </c>
      <c r="G12" s="232" t="s">
        <v>210</v>
      </c>
      <c r="H12" s="232" t="s">
        <v>119</v>
      </c>
      <c r="I12" s="231">
        <v>758.48</v>
      </c>
      <c r="J12" s="231">
        <v>370</v>
      </c>
      <c r="K12" s="231">
        <f t="shared" si="0"/>
        <v>-370</v>
      </c>
      <c r="L12" s="231">
        <v>0</v>
      </c>
    </row>
    <row r="13" spans="2:12" ht="15.75">
      <c r="B13" s="235" t="s">
        <v>209</v>
      </c>
      <c r="C13" s="243">
        <v>801</v>
      </c>
      <c r="D13" s="235"/>
      <c r="E13" s="234" t="s">
        <v>134</v>
      </c>
      <c r="F13" s="234" t="s">
        <v>134</v>
      </c>
      <c r="G13" s="234" t="s">
        <v>305</v>
      </c>
      <c r="H13" s="234" t="s">
        <v>88</v>
      </c>
      <c r="I13" s="230"/>
      <c r="J13" s="230">
        <f>J14</f>
        <v>0</v>
      </c>
      <c r="K13" s="230">
        <f t="shared" si="0"/>
        <v>580.4</v>
      </c>
      <c r="L13" s="230">
        <f>L14</f>
        <v>580.4</v>
      </c>
    </row>
    <row r="14" spans="2:12" ht="31.5">
      <c r="B14" s="235" t="s">
        <v>306</v>
      </c>
      <c r="C14" s="243">
        <v>801</v>
      </c>
      <c r="D14" s="235"/>
      <c r="E14" s="232" t="s">
        <v>101</v>
      </c>
      <c r="F14" s="232" t="s">
        <v>102</v>
      </c>
      <c r="G14" s="232" t="s">
        <v>280</v>
      </c>
      <c r="H14" s="232" t="s">
        <v>88</v>
      </c>
      <c r="I14" s="231"/>
      <c r="J14" s="231">
        <f>J15</f>
        <v>0</v>
      </c>
      <c r="K14" s="231">
        <f t="shared" si="0"/>
        <v>580.4</v>
      </c>
      <c r="L14" s="231">
        <f>L15</f>
        <v>580.4</v>
      </c>
    </row>
    <row r="15" spans="2:12" ht="15.75">
      <c r="B15" s="233" t="s">
        <v>307</v>
      </c>
      <c r="C15" s="243">
        <v>801</v>
      </c>
      <c r="D15" s="233"/>
      <c r="E15" s="232" t="s">
        <v>101</v>
      </c>
      <c r="F15" s="232" t="s">
        <v>102</v>
      </c>
      <c r="G15" s="232" t="s">
        <v>280</v>
      </c>
      <c r="H15" s="232" t="s">
        <v>88</v>
      </c>
      <c r="I15" s="231"/>
      <c r="J15" s="231">
        <f>J16</f>
        <v>0</v>
      </c>
      <c r="K15" s="231">
        <f t="shared" si="0"/>
        <v>580.4</v>
      </c>
      <c r="L15" s="231">
        <f>L16</f>
        <v>580.4</v>
      </c>
    </row>
    <row r="16" spans="2:12" ht="31.5">
      <c r="B16" s="233" t="s">
        <v>304</v>
      </c>
      <c r="C16" s="243">
        <v>801</v>
      </c>
      <c r="D16" s="233"/>
      <c r="E16" s="232" t="s">
        <v>101</v>
      </c>
      <c r="F16" s="232" t="s">
        <v>102</v>
      </c>
      <c r="G16" s="232" t="s">
        <v>280</v>
      </c>
      <c r="H16" s="232" t="s">
        <v>119</v>
      </c>
      <c r="I16" s="231"/>
      <c r="J16" s="231">
        <v>0</v>
      </c>
      <c r="K16" s="231">
        <f t="shared" si="0"/>
        <v>580.4</v>
      </c>
      <c r="L16" s="231">
        <v>580.4</v>
      </c>
    </row>
    <row r="17" spans="2:12" ht="47.25" hidden="1">
      <c r="B17" s="233" t="s">
        <v>127</v>
      </c>
      <c r="C17" s="243">
        <v>801</v>
      </c>
      <c r="D17" s="233"/>
      <c r="E17" s="232" t="s">
        <v>101</v>
      </c>
      <c r="F17" s="232" t="s">
        <v>102</v>
      </c>
      <c r="G17" s="232" t="s">
        <v>280</v>
      </c>
      <c r="H17" s="232" t="s">
        <v>301</v>
      </c>
      <c r="I17" s="231"/>
      <c r="J17" s="231"/>
      <c r="K17" s="231"/>
      <c r="L17" s="231"/>
    </row>
    <row r="18" spans="2:12" ht="47.25">
      <c r="B18" s="235" t="s">
        <v>334</v>
      </c>
      <c r="C18" s="243">
        <v>801</v>
      </c>
      <c r="D18" s="235"/>
      <c r="E18" s="234" t="s">
        <v>101</v>
      </c>
      <c r="F18" s="234" t="s">
        <v>103</v>
      </c>
      <c r="G18" s="234" t="s">
        <v>212</v>
      </c>
      <c r="H18" s="234" t="s">
        <v>88</v>
      </c>
      <c r="I18" s="230">
        <f>I19+I20+I21+I22+I23</f>
        <v>1245.7900000000002</v>
      </c>
      <c r="J18" s="230">
        <f>J19+J20+J21+J22+J23</f>
        <v>779.9</v>
      </c>
      <c r="K18" s="230">
        <f t="shared" si="0"/>
        <v>-779.9</v>
      </c>
      <c r="L18" s="230">
        <f>L19+L20+L21+L22+L23</f>
        <v>0</v>
      </c>
    </row>
    <row r="19" spans="2:12" ht="47.25">
      <c r="B19" s="233" t="s">
        <v>127</v>
      </c>
      <c r="C19" s="243">
        <v>801</v>
      </c>
      <c r="D19" s="233"/>
      <c r="E19" s="232" t="s">
        <v>101</v>
      </c>
      <c r="F19" s="232" t="s">
        <v>103</v>
      </c>
      <c r="G19" s="232" t="s">
        <v>212</v>
      </c>
      <c r="H19" s="232" t="s">
        <v>119</v>
      </c>
      <c r="I19" s="231">
        <v>980.84</v>
      </c>
      <c r="J19" s="231">
        <v>600.75</v>
      </c>
      <c r="K19" s="231">
        <f t="shared" si="0"/>
        <v>-600.75</v>
      </c>
      <c r="L19" s="231">
        <v>0</v>
      </c>
    </row>
    <row r="20" spans="2:12" ht="31.5">
      <c r="B20" s="233" t="s">
        <v>320</v>
      </c>
      <c r="C20" s="243">
        <v>801</v>
      </c>
      <c r="D20" s="233"/>
      <c r="E20" s="232" t="s">
        <v>101</v>
      </c>
      <c r="F20" s="232" t="s">
        <v>103</v>
      </c>
      <c r="G20" s="232" t="s">
        <v>212</v>
      </c>
      <c r="H20" s="232" t="s">
        <v>121</v>
      </c>
      <c r="I20" s="231">
        <v>45</v>
      </c>
      <c r="J20" s="231">
        <v>76</v>
      </c>
      <c r="K20" s="231">
        <f t="shared" si="0"/>
        <v>-76</v>
      </c>
      <c r="L20" s="231">
        <v>0</v>
      </c>
    </row>
    <row r="21" spans="2:12" ht="31.5">
      <c r="B21" s="233" t="s">
        <v>296</v>
      </c>
      <c r="C21" s="243">
        <v>801</v>
      </c>
      <c r="D21" s="233"/>
      <c r="E21" s="232" t="s">
        <v>101</v>
      </c>
      <c r="F21" s="232" t="s">
        <v>103</v>
      </c>
      <c r="G21" s="232" t="s">
        <v>212</v>
      </c>
      <c r="H21" s="232" t="s">
        <v>124</v>
      </c>
      <c r="I21" s="231">
        <v>171.75</v>
      </c>
      <c r="J21" s="231">
        <v>71.38</v>
      </c>
      <c r="K21" s="231">
        <f t="shared" si="0"/>
        <v>-71.38</v>
      </c>
      <c r="L21" s="231">
        <v>0</v>
      </c>
    </row>
    <row r="22" spans="2:12" ht="31.5">
      <c r="B22" s="233" t="s">
        <v>122</v>
      </c>
      <c r="C22" s="243">
        <v>801</v>
      </c>
      <c r="D22" s="233"/>
      <c r="E22" s="232" t="s">
        <v>101</v>
      </c>
      <c r="F22" s="232" t="s">
        <v>103</v>
      </c>
      <c r="G22" s="232" t="s">
        <v>321</v>
      </c>
      <c r="H22" s="232" t="s">
        <v>125</v>
      </c>
      <c r="I22" s="231">
        <v>33.56</v>
      </c>
      <c r="J22" s="231">
        <v>9.0500000000000007</v>
      </c>
      <c r="K22" s="231">
        <f t="shared" si="0"/>
        <v>-9.0500000000000007</v>
      </c>
      <c r="L22" s="231">
        <v>0</v>
      </c>
    </row>
    <row r="23" spans="2:12" ht="15.75">
      <c r="B23" s="233" t="s">
        <v>123</v>
      </c>
      <c r="C23" s="243">
        <v>801</v>
      </c>
      <c r="D23" s="233"/>
      <c r="E23" s="232" t="s">
        <v>101</v>
      </c>
      <c r="F23" s="232" t="s">
        <v>103</v>
      </c>
      <c r="G23" s="232" t="s">
        <v>321</v>
      </c>
      <c r="H23" s="232" t="s">
        <v>28</v>
      </c>
      <c r="I23" s="231">
        <v>14.64</v>
      </c>
      <c r="J23" s="231">
        <v>22.72</v>
      </c>
      <c r="K23" s="231">
        <f t="shared" si="0"/>
        <v>-22.72</v>
      </c>
      <c r="L23" s="231">
        <v>0</v>
      </c>
    </row>
    <row r="24" spans="2:12" ht="47.25">
      <c r="B24" s="235" t="s">
        <v>334</v>
      </c>
      <c r="C24" s="243">
        <v>801</v>
      </c>
      <c r="D24" s="235"/>
      <c r="E24" s="234" t="s">
        <v>101</v>
      </c>
      <c r="F24" s="234" t="s">
        <v>103</v>
      </c>
      <c r="G24" s="234" t="s">
        <v>277</v>
      </c>
      <c r="H24" s="234" t="s">
        <v>88</v>
      </c>
      <c r="I24" s="230">
        <v>0</v>
      </c>
      <c r="J24" s="230">
        <v>0</v>
      </c>
      <c r="K24" s="230">
        <f t="shared" si="0"/>
        <v>779.9</v>
      </c>
      <c r="L24" s="230">
        <f>L25+L28+L29+L30+L31</f>
        <v>779.9</v>
      </c>
    </row>
    <row r="25" spans="2:12" ht="31.5">
      <c r="B25" s="233" t="s">
        <v>334</v>
      </c>
      <c r="C25" s="243">
        <v>801</v>
      </c>
      <c r="D25" s="233"/>
      <c r="E25" s="232" t="s">
        <v>101</v>
      </c>
      <c r="F25" s="232" t="s">
        <v>103</v>
      </c>
      <c r="G25" s="232" t="s">
        <v>278</v>
      </c>
      <c r="H25" s="232" t="s">
        <v>88</v>
      </c>
      <c r="I25" s="231">
        <v>0</v>
      </c>
      <c r="J25" s="231">
        <v>0</v>
      </c>
      <c r="K25" s="231">
        <f t="shared" si="0"/>
        <v>590.54999999999995</v>
      </c>
      <c r="L25" s="231">
        <f>L26+L27</f>
        <v>590.54999999999995</v>
      </c>
    </row>
    <row r="26" spans="2:12" ht="31.5">
      <c r="B26" s="233" t="s">
        <v>304</v>
      </c>
      <c r="C26" s="243">
        <v>801</v>
      </c>
      <c r="D26" s="233"/>
      <c r="E26" s="232" t="s">
        <v>101</v>
      </c>
      <c r="F26" s="232" t="s">
        <v>103</v>
      </c>
      <c r="G26" s="232" t="s">
        <v>277</v>
      </c>
      <c r="H26" s="232" t="s">
        <v>119</v>
      </c>
      <c r="I26" s="231">
        <v>0</v>
      </c>
      <c r="J26" s="231">
        <v>0</v>
      </c>
      <c r="K26" s="231">
        <f t="shared" si="0"/>
        <v>438.42</v>
      </c>
      <c r="L26" s="231">
        <v>438.42</v>
      </c>
    </row>
    <row r="27" spans="2:12" ht="47.25">
      <c r="B27" s="244" t="s">
        <v>302</v>
      </c>
      <c r="C27" s="243">
        <v>801</v>
      </c>
      <c r="D27" s="244"/>
      <c r="E27" s="232" t="s">
        <v>101</v>
      </c>
      <c r="F27" s="232" t="s">
        <v>103</v>
      </c>
      <c r="G27" s="232" t="s">
        <v>278</v>
      </c>
      <c r="H27" s="232" t="s">
        <v>301</v>
      </c>
      <c r="I27" s="231">
        <v>0</v>
      </c>
      <c r="J27" s="231">
        <v>0</v>
      </c>
      <c r="K27" s="231">
        <f t="shared" si="0"/>
        <v>152.13</v>
      </c>
      <c r="L27" s="231">
        <v>152.13</v>
      </c>
    </row>
    <row r="28" spans="2:12" ht="31.5">
      <c r="B28" s="233" t="s">
        <v>320</v>
      </c>
      <c r="C28" s="243">
        <v>801</v>
      </c>
      <c r="D28" s="233"/>
      <c r="E28" s="232" t="s">
        <v>101</v>
      </c>
      <c r="F28" s="232" t="s">
        <v>103</v>
      </c>
      <c r="G28" s="232" t="s">
        <v>279</v>
      </c>
      <c r="H28" s="232" t="s">
        <v>121</v>
      </c>
      <c r="I28" s="231">
        <v>0</v>
      </c>
      <c r="J28" s="231">
        <v>0</v>
      </c>
      <c r="K28" s="231">
        <f t="shared" si="0"/>
        <v>76</v>
      </c>
      <c r="L28" s="231">
        <v>76</v>
      </c>
    </row>
    <row r="29" spans="2:12" ht="31.5">
      <c r="B29" s="233" t="s">
        <v>296</v>
      </c>
      <c r="C29" s="243">
        <v>801</v>
      </c>
      <c r="D29" s="233"/>
      <c r="E29" s="232" t="s">
        <v>101</v>
      </c>
      <c r="F29" s="232" t="s">
        <v>103</v>
      </c>
      <c r="G29" s="232" t="s">
        <v>279</v>
      </c>
      <c r="H29" s="232" t="s">
        <v>124</v>
      </c>
      <c r="I29" s="231">
        <v>0</v>
      </c>
      <c r="J29" s="231">
        <v>0</v>
      </c>
      <c r="K29" s="231">
        <f t="shared" si="0"/>
        <v>71.38</v>
      </c>
      <c r="L29" s="231">
        <v>71.38</v>
      </c>
    </row>
    <row r="30" spans="2:12" ht="31.5">
      <c r="B30" s="233" t="s">
        <v>122</v>
      </c>
      <c r="C30" s="243">
        <v>801</v>
      </c>
      <c r="D30" s="233"/>
      <c r="E30" s="232" t="s">
        <v>101</v>
      </c>
      <c r="F30" s="232" t="s">
        <v>103</v>
      </c>
      <c r="G30" s="232" t="s">
        <v>279</v>
      </c>
      <c r="H30" s="232" t="s">
        <v>125</v>
      </c>
      <c r="I30" s="231">
        <v>0</v>
      </c>
      <c r="J30" s="231">
        <v>0</v>
      </c>
      <c r="K30" s="231">
        <f t="shared" si="0"/>
        <v>19.25</v>
      </c>
      <c r="L30" s="231">
        <v>19.25</v>
      </c>
    </row>
    <row r="31" spans="2:12" ht="15.75">
      <c r="B31" s="233" t="s">
        <v>123</v>
      </c>
      <c r="C31" s="243">
        <v>801</v>
      </c>
      <c r="D31" s="233"/>
      <c r="E31" s="232" t="s">
        <v>101</v>
      </c>
      <c r="F31" s="232" t="s">
        <v>103</v>
      </c>
      <c r="G31" s="232" t="s">
        <v>279</v>
      </c>
      <c r="H31" s="232" t="s">
        <v>28</v>
      </c>
      <c r="I31" s="231">
        <v>0</v>
      </c>
      <c r="J31" s="231">
        <v>0</v>
      </c>
      <c r="K31" s="231">
        <f t="shared" si="0"/>
        <v>22.72</v>
      </c>
      <c r="L31" s="231">
        <v>22.72</v>
      </c>
    </row>
    <row r="32" spans="2:12" ht="31.5">
      <c r="B32" s="235" t="s">
        <v>306</v>
      </c>
      <c r="C32" s="243">
        <v>801</v>
      </c>
      <c r="D32" s="235"/>
      <c r="E32" s="234" t="s">
        <v>101</v>
      </c>
      <c r="F32" s="234" t="s">
        <v>115</v>
      </c>
      <c r="G32" s="234" t="s">
        <v>213</v>
      </c>
      <c r="H32" s="234" t="s">
        <v>88</v>
      </c>
      <c r="I32" s="230">
        <f>I33</f>
        <v>10</v>
      </c>
      <c r="J32" s="230">
        <f>J33</f>
        <v>10</v>
      </c>
      <c r="K32" s="230">
        <f t="shared" si="0"/>
        <v>-10</v>
      </c>
      <c r="L32" s="230">
        <f>L33</f>
        <v>0</v>
      </c>
    </row>
    <row r="33" spans="2:12" ht="15.75">
      <c r="B33" s="233" t="s">
        <v>22</v>
      </c>
      <c r="C33" s="243">
        <v>801</v>
      </c>
      <c r="D33" s="233"/>
      <c r="E33" s="232" t="s">
        <v>101</v>
      </c>
      <c r="F33" s="232" t="s">
        <v>115</v>
      </c>
      <c r="G33" s="232" t="s">
        <v>213</v>
      </c>
      <c r="H33" s="232" t="s">
        <v>88</v>
      </c>
      <c r="I33" s="231">
        <f>I34</f>
        <v>10</v>
      </c>
      <c r="J33" s="231">
        <f>J34</f>
        <v>10</v>
      </c>
      <c r="K33" s="231">
        <f t="shared" si="0"/>
        <v>-10</v>
      </c>
      <c r="L33" s="231">
        <f>L34</f>
        <v>0</v>
      </c>
    </row>
    <row r="34" spans="2:12" ht="15.75">
      <c r="B34" s="233" t="s">
        <v>23</v>
      </c>
      <c r="C34" s="243">
        <v>801</v>
      </c>
      <c r="D34" s="233"/>
      <c r="E34" s="232" t="s">
        <v>101</v>
      </c>
      <c r="F34" s="232" t="s">
        <v>115</v>
      </c>
      <c r="G34" s="232" t="s">
        <v>213</v>
      </c>
      <c r="H34" s="232" t="s">
        <v>24</v>
      </c>
      <c r="I34" s="231">
        <v>10</v>
      </c>
      <c r="J34" s="231">
        <v>10</v>
      </c>
      <c r="K34" s="231">
        <f t="shared" si="0"/>
        <v>-10</v>
      </c>
      <c r="L34" s="231">
        <v>0</v>
      </c>
    </row>
    <row r="35" spans="2:12" ht="31.5">
      <c r="B35" s="235" t="s">
        <v>306</v>
      </c>
      <c r="C35" s="243">
        <v>801</v>
      </c>
      <c r="D35" s="235"/>
      <c r="E35" s="234" t="s">
        <v>101</v>
      </c>
      <c r="F35" s="234" t="s">
        <v>115</v>
      </c>
      <c r="G35" s="234" t="s">
        <v>305</v>
      </c>
      <c r="H35" s="234" t="s">
        <v>88</v>
      </c>
      <c r="I35" s="230">
        <v>0</v>
      </c>
      <c r="J35" s="230">
        <f>J36</f>
        <v>0</v>
      </c>
      <c r="K35" s="230">
        <f t="shared" si="0"/>
        <v>10</v>
      </c>
      <c r="L35" s="230">
        <f>L36</f>
        <v>10</v>
      </c>
    </row>
    <row r="36" spans="2:12" ht="15.75">
      <c r="B36" s="233" t="s">
        <v>22</v>
      </c>
      <c r="C36" s="243">
        <v>801</v>
      </c>
      <c r="D36" s="233"/>
      <c r="E36" s="232" t="s">
        <v>101</v>
      </c>
      <c r="F36" s="232" t="s">
        <v>115</v>
      </c>
      <c r="G36" s="232" t="s">
        <v>281</v>
      </c>
      <c r="H36" s="232" t="s">
        <v>88</v>
      </c>
      <c r="I36" s="231">
        <v>0</v>
      </c>
      <c r="J36" s="231">
        <f>J37</f>
        <v>0</v>
      </c>
      <c r="K36" s="231">
        <f t="shared" si="0"/>
        <v>10</v>
      </c>
      <c r="L36" s="231">
        <f>L37</f>
        <v>10</v>
      </c>
    </row>
    <row r="37" spans="2:12" ht="15.75">
      <c r="B37" s="233" t="s">
        <v>23</v>
      </c>
      <c r="C37" s="243">
        <v>801</v>
      </c>
      <c r="D37" s="233"/>
      <c r="E37" s="232" t="s">
        <v>101</v>
      </c>
      <c r="F37" s="232" t="s">
        <v>115</v>
      </c>
      <c r="G37" s="232" t="s">
        <v>281</v>
      </c>
      <c r="H37" s="232" t="s">
        <v>24</v>
      </c>
      <c r="I37" s="231">
        <v>0</v>
      </c>
      <c r="J37" s="231">
        <v>0</v>
      </c>
      <c r="K37" s="231">
        <f t="shared" si="0"/>
        <v>10</v>
      </c>
      <c r="L37" s="231">
        <v>10</v>
      </c>
    </row>
    <row r="38" spans="2:12" ht="47.25">
      <c r="B38" s="235" t="s">
        <v>325</v>
      </c>
      <c r="C38" s="243">
        <v>801</v>
      </c>
      <c r="D38" s="235"/>
      <c r="E38" s="234" t="s">
        <v>102</v>
      </c>
      <c r="F38" s="234" t="s">
        <v>104</v>
      </c>
      <c r="G38" s="237" t="s">
        <v>298</v>
      </c>
      <c r="H38" s="234" t="s">
        <v>88</v>
      </c>
      <c r="I38" s="230">
        <v>0</v>
      </c>
      <c r="J38" s="230">
        <f>J39</f>
        <v>40.799999999999997</v>
      </c>
      <c r="K38" s="230">
        <f t="shared" si="0"/>
        <v>-40.799999999999997</v>
      </c>
      <c r="L38" s="230">
        <v>0</v>
      </c>
    </row>
    <row r="39" spans="2:12" ht="31.5">
      <c r="B39" s="233" t="s">
        <v>297</v>
      </c>
      <c r="C39" s="243">
        <v>801</v>
      </c>
      <c r="D39" s="233"/>
      <c r="E39" s="232" t="s">
        <v>102</v>
      </c>
      <c r="F39" s="232" t="s">
        <v>104</v>
      </c>
      <c r="G39" s="237" t="s">
        <v>298</v>
      </c>
      <c r="H39" s="232" t="s">
        <v>88</v>
      </c>
      <c r="I39" s="231">
        <v>0</v>
      </c>
      <c r="J39" s="231">
        <f>J40+J41</f>
        <v>40.799999999999997</v>
      </c>
      <c r="K39" s="231">
        <f>K40</f>
        <v>-37.409999999999997</v>
      </c>
      <c r="L39" s="231">
        <f>L40+L41</f>
        <v>0</v>
      </c>
    </row>
    <row r="40" spans="2:12" ht="47.25">
      <c r="B40" s="233" t="s">
        <v>127</v>
      </c>
      <c r="C40" s="243">
        <v>801</v>
      </c>
      <c r="D40" s="233"/>
      <c r="E40" s="232" t="s">
        <v>102</v>
      </c>
      <c r="F40" s="232" t="s">
        <v>104</v>
      </c>
      <c r="G40" s="237" t="s">
        <v>298</v>
      </c>
      <c r="H40" s="232" t="s">
        <v>119</v>
      </c>
      <c r="I40" s="231">
        <v>0</v>
      </c>
      <c r="J40" s="231">
        <v>37.409999999999997</v>
      </c>
      <c r="K40" s="231">
        <f>L40-J40</f>
        <v>-37.409999999999997</v>
      </c>
      <c r="L40" s="231">
        <v>0</v>
      </c>
    </row>
    <row r="41" spans="2:12" ht="31.5">
      <c r="B41" s="233" t="s">
        <v>296</v>
      </c>
      <c r="C41" s="243">
        <v>801</v>
      </c>
      <c r="D41" s="233"/>
      <c r="E41" s="232" t="s">
        <v>102</v>
      </c>
      <c r="F41" s="232" t="s">
        <v>104</v>
      </c>
      <c r="G41" s="237" t="s">
        <v>298</v>
      </c>
      <c r="H41" s="232" t="s">
        <v>124</v>
      </c>
      <c r="I41" s="231">
        <v>0</v>
      </c>
      <c r="J41" s="231">
        <v>3.39</v>
      </c>
      <c r="K41" s="231">
        <f>L41-J41</f>
        <v>-3.39</v>
      </c>
      <c r="L41" s="231">
        <v>0</v>
      </c>
    </row>
    <row r="42" spans="2:12" ht="47.25">
      <c r="B42" s="235" t="s">
        <v>325</v>
      </c>
      <c r="C42" s="243">
        <v>801</v>
      </c>
      <c r="D42" s="235"/>
      <c r="E42" s="234" t="s">
        <v>102</v>
      </c>
      <c r="F42" s="234" t="s">
        <v>104</v>
      </c>
      <c r="G42" s="234" t="s">
        <v>305</v>
      </c>
      <c r="H42" s="234" t="s">
        <v>88</v>
      </c>
      <c r="I42" s="230">
        <v>0</v>
      </c>
      <c r="J42" s="230">
        <f>J47</f>
        <v>0</v>
      </c>
      <c r="K42" s="230">
        <f>L42-J42</f>
        <v>48.2</v>
      </c>
      <c r="L42" s="230">
        <f>L43</f>
        <v>48.2</v>
      </c>
    </row>
    <row r="43" spans="2:12" ht="31.5">
      <c r="B43" s="233" t="s">
        <v>297</v>
      </c>
      <c r="C43" s="243">
        <v>801</v>
      </c>
      <c r="D43" s="233"/>
      <c r="E43" s="232" t="s">
        <v>102</v>
      </c>
      <c r="F43" s="232" t="s">
        <v>104</v>
      </c>
      <c r="G43" s="232" t="s">
        <v>303</v>
      </c>
      <c r="H43" s="232" t="s">
        <v>88</v>
      </c>
      <c r="I43" s="231">
        <v>0</v>
      </c>
      <c r="J43" s="231">
        <f>J44</f>
        <v>0</v>
      </c>
      <c r="K43" s="231">
        <f>K44+K45</f>
        <v>48.2</v>
      </c>
      <c r="L43" s="231">
        <f>L44+L45</f>
        <v>48.2</v>
      </c>
    </row>
    <row r="44" spans="2:12" ht="47.25">
      <c r="B44" s="233" t="s">
        <v>127</v>
      </c>
      <c r="C44" s="243">
        <v>801</v>
      </c>
      <c r="D44" s="233"/>
      <c r="E44" s="232" t="s">
        <v>102</v>
      </c>
      <c r="F44" s="232" t="s">
        <v>104</v>
      </c>
      <c r="G44" s="232" t="s">
        <v>303</v>
      </c>
      <c r="H44" s="232" t="s">
        <v>119</v>
      </c>
      <c r="I44" s="231">
        <v>0</v>
      </c>
      <c r="J44" s="231">
        <v>0</v>
      </c>
      <c r="K44" s="231">
        <f t="shared" ref="K44:K102" si="2">L44-J44</f>
        <v>37.39</v>
      </c>
      <c r="L44" s="231">
        <v>37.39</v>
      </c>
    </row>
    <row r="45" spans="2:12" ht="47.25">
      <c r="B45" s="244" t="s">
        <v>302</v>
      </c>
      <c r="C45" s="243">
        <v>801</v>
      </c>
      <c r="D45" s="244"/>
      <c r="E45" s="232" t="s">
        <v>102</v>
      </c>
      <c r="F45" s="232" t="s">
        <v>104</v>
      </c>
      <c r="G45" s="232" t="s">
        <v>303</v>
      </c>
      <c r="H45" s="232" t="s">
        <v>301</v>
      </c>
      <c r="I45" s="231">
        <v>0</v>
      </c>
      <c r="J45" s="231">
        <v>0</v>
      </c>
      <c r="K45" s="231">
        <f t="shared" si="2"/>
        <v>10.81</v>
      </c>
      <c r="L45" s="231">
        <v>10.81</v>
      </c>
    </row>
    <row r="46" spans="2:12" ht="51" customHeight="1">
      <c r="B46" s="235" t="s">
        <v>335</v>
      </c>
      <c r="C46" s="243">
        <v>801</v>
      </c>
      <c r="D46" s="235"/>
      <c r="E46" s="234" t="s">
        <v>103</v>
      </c>
      <c r="F46" s="234" t="s">
        <v>134</v>
      </c>
      <c r="G46" s="234" t="s">
        <v>133</v>
      </c>
      <c r="H46" s="234" t="s">
        <v>88</v>
      </c>
      <c r="I46" s="230">
        <v>0</v>
      </c>
      <c r="J46" s="230">
        <f>J47</f>
        <v>0</v>
      </c>
      <c r="K46" s="230">
        <f t="shared" si="2"/>
        <v>0</v>
      </c>
      <c r="L46" s="230">
        <f>L47</f>
        <v>0</v>
      </c>
    </row>
    <row r="47" spans="2:12" ht="78.75">
      <c r="B47" s="233" t="s">
        <v>377</v>
      </c>
      <c r="C47" s="243">
        <v>801</v>
      </c>
      <c r="D47" s="233"/>
      <c r="E47" s="232" t="s">
        <v>103</v>
      </c>
      <c r="F47" s="232" t="s">
        <v>107</v>
      </c>
      <c r="G47" s="232" t="s">
        <v>260</v>
      </c>
      <c r="H47" s="232" t="s">
        <v>88</v>
      </c>
      <c r="I47" s="231">
        <v>0</v>
      </c>
      <c r="J47" s="231">
        <f>J48</f>
        <v>0</v>
      </c>
      <c r="K47" s="231">
        <f t="shared" si="2"/>
        <v>0</v>
      </c>
      <c r="L47" s="231">
        <f>L48</f>
        <v>0</v>
      </c>
    </row>
    <row r="48" spans="2:12" ht="31.5">
      <c r="B48" s="233" t="s">
        <v>296</v>
      </c>
      <c r="C48" s="243">
        <v>801</v>
      </c>
      <c r="D48" s="233"/>
      <c r="E48" s="232" t="s">
        <v>103</v>
      </c>
      <c r="F48" s="232" t="s">
        <v>107</v>
      </c>
      <c r="G48" s="232" t="s">
        <v>260</v>
      </c>
      <c r="H48" s="232" t="s">
        <v>124</v>
      </c>
      <c r="I48" s="231">
        <v>0</v>
      </c>
      <c r="J48" s="231">
        <v>0</v>
      </c>
      <c r="K48" s="231">
        <f t="shared" si="2"/>
        <v>0</v>
      </c>
      <c r="L48" s="231">
        <v>0</v>
      </c>
    </row>
    <row r="49" spans="2:12" ht="31.5">
      <c r="B49" s="235" t="s">
        <v>105</v>
      </c>
      <c r="C49" s="243">
        <v>801</v>
      </c>
      <c r="D49" s="116"/>
      <c r="E49" s="234" t="s">
        <v>104</v>
      </c>
      <c r="F49" s="234" t="s">
        <v>132</v>
      </c>
      <c r="G49" s="117" t="s">
        <v>257</v>
      </c>
      <c r="H49" s="234" t="s">
        <v>88</v>
      </c>
      <c r="I49" s="230">
        <v>0</v>
      </c>
      <c r="J49" s="230">
        <v>0</v>
      </c>
      <c r="K49" s="231">
        <f t="shared" si="2"/>
        <v>2</v>
      </c>
      <c r="L49" s="230">
        <f>L50</f>
        <v>2</v>
      </c>
    </row>
    <row r="50" spans="2:12" ht="47.25">
      <c r="B50" s="233" t="s">
        <v>336</v>
      </c>
      <c r="C50" s="243">
        <v>801</v>
      </c>
      <c r="D50" s="141"/>
      <c r="E50" s="232" t="s">
        <v>104</v>
      </c>
      <c r="F50" s="232" t="s">
        <v>132</v>
      </c>
      <c r="G50" s="117" t="s">
        <v>258</v>
      </c>
      <c r="H50" s="232" t="s">
        <v>88</v>
      </c>
      <c r="I50" s="231">
        <v>0</v>
      </c>
      <c r="J50" s="231">
        <v>0</v>
      </c>
      <c r="K50" s="231">
        <f t="shared" si="2"/>
        <v>2</v>
      </c>
      <c r="L50" s="231">
        <f>L51</f>
        <v>2</v>
      </c>
    </row>
    <row r="51" spans="2:12" ht="18.75">
      <c r="B51" s="233" t="s">
        <v>364</v>
      </c>
      <c r="C51" s="243">
        <v>801</v>
      </c>
      <c r="D51" s="199"/>
      <c r="E51" s="232" t="s">
        <v>104</v>
      </c>
      <c r="F51" s="232" t="s">
        <v>132</v>
      </c>
      <c r="G51" s="117" t="s">
        <v>258</v>
      </c>
      <c r="H51" s="232" t="s">
        <v>88</v>
      </c>
      <c r="I51" s="231">
        <v>0</v>
      </c>
      <c r="J51" s="231">
        <v>0</v>
      </c>
      <c r="K51" s="231">
        <f t="shared" si="2"/>
        <v>2</v>
      </c>
      <c r="L51" s="231">
        <v>2</v>
      </c>
    </row>
    <row r="52" spans="2:12" ht="31.5">
      <c r="B52" s="233" t="s">
        <v>20</v>
      </c>
      <c r="C52" s="243">
        <v>801</v>
      </c>
      <c r="D52" s="122"/>
      <c r="E52" s="232" t="s">
        <v>104</v>
      </c>
      <c r="F52" s="232" t="s">
        <v>132</v>
      </c>
      <c r="G52" s="117" t="s">
        <v>258</v>
      </c>
      <c r="H52" s="232" t="s">
        <v>124</v>
      </c>
      <c r="I52" s="231">
        <v>0</v>
      </c>
      <c r="J52" s="231">
        <v>0</v>
      </c>
      <c r="K52" s="231">
        <f t="shared" si="2"/>
        <v>2</v>
      </c>
      <c r="L52" s="231">
        <v>2</v>
      </c>
    </row>
    <row r="53" spans="2:12" ht="31.5">
      <c r="B53" s="235" t="s">
        <v>130</v>
      </c>
      <c r="C53" s="243">
        <v>801</v>
      </c>
      <c r="D53" s="124"/>
      <c r="E53" s="234" t="s">
        <v>104</v>
      </c>
      <c r="F53" s="234" t="s">
        <v>129</v>
      </c>
      <c r="G53" s="117" t="s">
        <v>257</v>
      </c>
      <c r="H53" s="234" t="s">
        <v>88</v>
      </c>
      <c r="I53" s="230">
        <v>0</v>
      </c>
      <c r="J53" s="230">
        <v>0</v>
      </c>
      <c r="K53" s="231">
        <f t="shared" si="2"/>
        <v>2</v>
      </c>
      <c r="L53" s="230">
        <f>L54</f>
        <v>2</v>
      </c>
    </row>
    <row r="54" spans="2:12" ht="47.25">
      <c r="B54" s="233" t="s">
        <v>336</v>
      </c>
      <c r="C54" s="243">
        <v>801</v>
      </c>
      <c r="D54" s="141"/>
      <c r="E54" s="232" t="s">
        <v>104</v>
      </c>
      <c r="F54" s="232" t="s">
        <v>129</v>
      </c>
      <c r="G54" s="117" t="s">
        <v>259</v>
      </c>
      <c r="H54" s="232" t="s">
        <v>88</v>
      </c>
      <c r="I54" s="231">
        <v>0</v>
      </c>
      <c r="J54" s="231">
        <v>0</v>
      </c>
      <c r="K54" s="231">
        <f t="shared" si="2"/>
        <v>2</v>
      </c>
      <c r="L54" s="231">
        <f>L55</f>
        <v>2</v>
      </c>
    </row>
    <row r="55" spans="2:12" ht="78.75">
      <c r="B55" s="233" t="s">
        <v>365</v>
      </c>
      <c r="C55" s="243">
        <v>801</v>
      </c>
      <c r="D55" s="199"/>
      <c r="E55" s="232" t="s">
        <v>104</v>
      </c>
      <c r="F55" s="232" t="s">
        <v>129</v>
      </c>
      <c r="G55" s="117" t="s">
        <v>259</v>
      </c>
      <c r="H55" s="232" t="s">
        <v>88</v>
      </c>
      <c r="I55" s="231">
        <v>0</v>
      </c>
      <c r="J55" s="231">
        <v>0</v>
      </c>
      <c r="K55" s="231">
        <f t="shared" si="2"/>
        <v>2</v>
      </c>
      <c r="L55" s="231">
        <v>2</v>
      </c>
    </row>
    <row r="56" spans="2:12" ht="31.5">
      <c r="B56" s="233" t="s">
        <v>20</v>
      </c>
      <c r="C56" s="243">
        <v>801</v>
      </c>
      <c r="D56" s="122"/>
      <c r="E56" s="232" t="s">
        <v>104</v>
      </c>
      <c r="F56" s="232" t="s">
        <v>129</v>
      </c>
      <c r="G56" s="117" t="s">
        <v>258</v>
      </c>
      <c r="H56" s="232" t="s">
        <v>124</v>
      </c>
      <c r="I56" s="231">
        <v>0</v>
      </c>
      <c r="J56" s="231">
        <v>0</v>
      </c>
      <c r="K56" s="231">
        <f t="shared" si="2"/>
        <v>2</v>
      </c>
      <c r="L56" s="231">
        <v>2</v>
      </c>
    </row>
    <row r="57" spans="2:12" ht="63">
      <c r="B57" s="235" t="s">
        <v>335</v>
      </c>
      <c r="C57" s="243">
        <v>801</v>
      </c>
      <c r="D57" s="235"/>
      <c r="E57" s="234" t="s">
        <v>103</v>
      </c>
      <c r="F57" s="234" t="s">
        <v>107</v>
      </c>
      <c r="G57" s="234" t="s">
        <v>260</v>
      </c>
      <c r="H57" s="234" t="s">
        <v>88</v>
      </c>
      <c r="I57" s="230">
        <v>0</v>
      </c>
      <c r="J57" s="230">
        <f>J58</f>
        <v>0</v>
      </c>
      <c r="K57" s="230">
        <f t="shared" si="2"/>
        <v>120</v>
      </c>
      <c r="L57" s="230">
        <f>L58</f>
        <v>120</v>
      </c>
    </row>
    <row r="58" spans="2:12" ht="78.75">
      <c r="B58" s="233" t="s">
        <v>377</v>
      </c>
      <c r="C58" s="243">
        <v>801</v>
      </c>
      <c r="D58" s="233"/>
      <c r="E58" s="232" t="s">
        <v>103</v>
      </c>
      <c r="F58" s="232" t="s">
        <v>107</v>
      </c>
      <c r="G58" s="232" t="s">
        <v>273</v>
      </c>
      <c r="H58" s="232" t="s">
        <v>88</v>
      </c>
      <c r="I58" s="231">
        <v>0</v>
      </c>
      <c r="J58" s="231">
        <f>J59</f>
        <v>0</v>
      </c>
      <c r="K58" s="231">
        <f t="shared" si="2"/>
        <v>120</v>
      </c>
      <c r="L58" s="231">
        <f>L59</f>
        <v>120</v>
      </c>
    </row>
    <row r="59" spans="2:12" ht="31.5">
      <c r="B59" s="233" t="s">
        <v>296</v>
      </c>
      <c r="C59" s="243">
        <v>801</v>
      </c>
      <c r="D59" s="233"/>
      <c r="E59" s="232" t="s">
        <v>103</v>
      </c>
      <c r="F59" s="232" t="s">
        <v>107</v>
      </c>
      <c r="G59" s="232" t="s">
        <v>273</v>
      </c>
      <c r="H59" s="232" t="s">
        <v>124</v>
      </c>
      <c r="I59" s="231"/>
      <c r="J59" s="231">
        <v>0</v>
      </c>
      <c r="K59" s="231">
        <f t="shared" si="2"/>
        <v>120</v>
      </c>
      <c r="L59" s="231">
        <v>120</v>
      </c>
    </row>
    <row r="60" spans="2:12" ht="15.75">
      <c r="B60" s="239" t="s">
        <v>108</v>
      </c>
      <c r="C60" s="243">
        <v>801</v>
      </c>
      <c r="D60" s="239"/>
      <c r="E60" s="234" t="s">
        <v>109</v>
      </c>
      <c r="F60" s="234" t="s">
        <v>134</v>
      </c>
      <c r="G60" s="234" t="s">
        <v>133</v>
      </c>
      <c r="H60" s="234" t="s">
        <v>88</v>
      </c>
      <c r="I60" s="230"/>
      <c r="J60" s="230">
        <f>J66</f>
        <v>0</v>
      </c>
      <c r="K60" s="230">
        <f t="shared" si="2"/>
        <v>1.5</v>
      </c>
      <c r="L60" s="230">
        <f>L61+L66</f>
        <v>1.5</v>
      </c>
    </row>
    <row r="61" spans="2:12" ht="15.75">
      <c r="B61" s="240" t="s">
        <v>319</v>
      </c>
      <c r="C61" s="243">
        <v>801</v>
      </c>
      <c r="D61" s="240"/>
      <c r="E61" s="232" t="s">
        <v>109</v>
      </c>
      <c r="F61" s="232" t="s">
        <v>102</v>
      </c>
      <c r="G61" s="232" t="s">
        <v>133</v>
      </c>
      <c r="H61" s="232" t="s">
        <v>88</v>
      </c>
      <c r="I61" s="231"/>
      <c r="J61" s="231"/>
      <c r="K61" s="230">
        <f t="shared" si="2"/>
        <v>0</v>
      </c>
      <c r="L61" s="231">
        <f>L62</f>
        <v>0</v>
      </c>
    </row>
    <row r="62" spans="2:12" ht="15.75">
      <c r="B62" s="240" t="s">
        <v>318</v>
      </c>
      <c r="C62" s="243">
        <v>801</v>
      </c>
      <c r="D62" s="240"/>
      <c r="E62" s="232" t="s">
        <v>109</v>
      </c>
      <c r="F62" s="232" t="s">
        <v>102</v>
      </c>
      <c r="G62" s="232" t="s">
        <v>317</v>
      </c>
      <c r="H62" s="232" t="s">
        <v>88</v>
      </c>
      <c r="I62" s="231"/>
      <c r="J62" s="231"/>
      <c r="K62" s="230">
        <f t="shared" si="2"/>
        <v>0</v>
      </c>
      <c r="L62" s="231">
        <f>L63</f>
        <v>0</v>
      </c>
    </row>
    <row r="63" spans="2:12" ht="15.75">
      <c r="B63" s="240" t="s">
        <v>316</v>
      </c>
      <c r="C63" s="243">
        <v>801</v>
      </c>
      <c r="D63" s="240"/>
      <c r="E63" s="232" t="s">
        <v>109</v>
      </c>
      <c r="F63" s="232" t="s">
        <v>102</v>
      </c>
      <c r="G63" s="232" t="s">
        <v>314</v>
      </c>
      <c r="H63" s="232" t="s">
        <v>88</v>
      </c>
      <c r="I63" s="231"/>
      <c r="J63" s="231"/>
      <c r="K63" s="230">
        <f t="shared" si="2"/>
        <v>0</v>
      </c>
      <c r="L63" s="231">
        <f>L64+L65</f>
        <v>0</v>
      </c>
    </row>
    <row r="64" spans="2:12" ht="47.25">
      <c r="B64" s="236" t="s">
        <v>127</v>
      </c>
      <c r="C64" s="243">
        <v>801</v>
      </c>
      <c r="D64" s="236"/>
      <c r="E64" s="232" t="s">
        <v>109</v>
      </c>
      <c r="F64" s="232" t="s">
        <v>102</v>
      </c>
      <c r="G64" s="232" t="s">
        <v>314</v>
      </c>
      <c r="H64" s="232" t="s">
        <v>119</v>
      </c>
      <c r="I64" s="231"/>
      <c r="J64" s="231"/>
      <c r="K64" s="230">
        <f t="shared" si="2"/>
        <v>0</v>
      </c>
      <c r="L64" s="231">
        <v>0</v>
      </c>
    </row>
    <row r="65" spans="2:12" ht="31.5">
      <c r="B65" s="236" t="s">
        <v>315</v>
      </c>
      <c r="C65" s="243">
        <v>801</v>
      </c>
      <c r="D65" s="236"/>
      <c r="E65" s="232" t="s">
        <v>109</v>
      </c>
      <c r="F65" s="232" t="s">
        <v>102</v>
      </c>
      <c r="G65" s="232" t="s">
        <v>314</v>
      </c>
      <c r="H65" s="232" t="s">
        <v>124</v>
      </c>
      <c r="I65" s="231"/>
      <c r="J65" s="231"/>
      <c r="K65" s="230">
        <f t="shared" si="2"/>
        <v>0</v>
      </c>
      <c r="L65" s="231">
        <v>0</v>
      </c>
    </row>
    <row r="66" spans="2:12" ht="31.5">
      <c r="B66" s="235" t="s">
        <v>312</v>
      </c>
      <c r="C66" s="243">
        <v>801</v>
      </c>
      <c r="D66" s="235"/>
      <c r="E66" s="234" t="s">
        <v>109</v>
      </c>
      <c r="F66" s="234" t="s">
        <v>104</v>
      </c>
      <c r="G66" s="234" t="s">
        <v>128</v>
      </c>
      <c r="H66" s="234" t="s">
        <v>88</v>
      </c>
      <c r="I66" s="230">
        <f>I67</f>
        <v>443.45</v>
      </c>
      <c r="J66" s="230">
        <f>J67</f>
        <v>0</v>
      </c>
      <c r="K66" s="230">
        <f t="shared" si="2"/>
        <v>1.5</v>
      </c>
      <c r="L66" s="230">
        <f>L70</f>
        <v>1.5</v>
      </c>
    </row>
    <row r="67" spans="2:12" ht="31.5">
      <c r="B67" s="233" t="s">
        <v>313</v>
      </c>
      <c r="C67" s="243">
        <v>801</v>
      </c>
      <c r="D67" s="233"/>
      <c r="E67" s="232" t="s">
        <v>109</v>
      </c>
      <c r="F67" s="232" t="s">
        <v>104</v>
      </c>
      <c r="G67" s="232" t="s">
        <v>128</v>
      </c>
      <c r="H67" s="232" t="s">
        <v>88</v>
      </c>
      <c r="I67" s="231">
        <f>I68</f>
        <v>443.45</v>
      </c>
      <c r="J67" s="231">
        <f>J68+J69</f>
        <v>0</v>
      </c>
      <c r="K67" s="230">
        <f t="shared" si="2"/>
        <v>0</v>
      </c>
      <c r="L67" s="231">
        <f>L68</f>
        <v>0</v>
      </c>
    </row>
    <row r="68" spans="2:12" ht="31.5">
      <c r="B68" s="233" t="s">
        <v>311</v>
      </c>
      <c r="C68" s="243">
        <v>801</v>
      </c>
      <c r="D68" s="233"/>
      <c r="E68" s="232" t="s">
        <v>109</v>
      </c>
      <c r="F68" s="232" t="s">
        <v>104</v>
      </c>
      <c r="G68" s="237" t="s">
        <v>128</v>
      </c>
      <c r="H68" s="237" t="s">
        <v>124</v>
      </c>
      <c r="I68" s="231">
        <v>443.45</v>
      </c>
      <c r="J68" s="231"/>
      <c r="K68" s="230">
        <f t="shared" si="2"/>
        <v>0</v>
      </c>
      <c r="L68" s="231">
        <v>0</v>
      </c>
    </row>
    <row r="69" spans="2:12" ht="47.25">
      <c r="B69" s="233" t="s">
        <v>127</v>
      </c>
      <c r="C69" s="243">
        <v>801</v>
      </c>
      <c r="D69" s="233"/>
      <c r="E69" s="232" t="s">
        <v>109</v>
      </c>
      <c r="F69" s="232" t="s">
        <v>109</v>
      </c>
      <c r="G69" s="237" t="s">
        <v>128</v>
      </c>
      <c r="H69" s="237" t="s">
        <v>119</v>
      </c>
      <c r="I69" s="231"/>
      <c r="J69" s="231">
        <v>0</v>
      </c>
      <c r="K69" s="230">
        <f t="shared" si="2"/>
        <v>0</v>
      </c>
      <c r="L69" s="231"/>
    </row>
    <row r="70" spans="2:12" ht="15.75">
      <c r="B70" s="239" t="s">
        <v>108</v>
      </c>
      <c r="C70" s="243">
        <v>801</v>
      </c>
      <c r="D70" s="239"/>
      <c r="E70" s="234" t="s">
        <v>109</v>
      </c>
      <c r="F70" s="234" t="s">
        <v>134</v>
      </c>
      <c r="G70" s="238" t="s">
        <v>305</v>
      </c>
      <c r="H70" s="238" t="s">
        <v>88</v>
      </c>
      <c r="I70" s="230"/>
      <c r="J70" s="230">
        <f>J71</f>
        <v>0</v>
      </c>
      <c r="K70" s="230">
        <f t="shared" si="2"/>
        <v>1.5</v>
      </c>
      <c r="L70" s="230">
        <f>L71</f>
        <v>1.5</v>
      </c>
    </row>
    <row r="71" spans="2:12" ht="31.5">
      <c r="B71" s="233" t="s">
        <v>312</v>
      </c>
      <c r="C71" s="243">
        <v>801</v>
      </c>
      <c r="D71" s="233"/>
      <c r="E71" s="232" t="s">
        <v>109</v>
      </c>
      <c r="F71" s="232" t="s">
        <v>104</v>
      </c>
      <c r="G71" s="237" t="s">
        <v>256</v>
      </c>
      <c r="H71" s="237" t="s">
        <v>88</v>
      </c>
      <c r="I71" s="231"/>
      <c r="J71" s="231">
        <f>J72</f>
        <v>0</v>
      </c>
      <c r="K71" s="231">
        <f t="shared" si="2"/>
        <v>1.5</v>
      </c>
      <c r="L71" s="231">
        <f>L72</f>
        <v>1.5</v>
      </c>
    </row>
    <row r="72" spans="2:12" ht="31.5">
      <c r="B72" s="233" t="s">
        <v>311</v>
      </c>
      <c r="C72" s="243">
        <v>801</v>
      </c>
      <c r="D72" s="233"/>
      <c r="E72" s="232" t="s">
        <v>109</v>
      </c>
      <c r="F72" s="232" t="s">
        <v>104</v>
      </c>
      <c r="G72" s="237" t="s">
        <v>256</v>
      </c>
      <c r="H72" s="237" t="s">
        <v>124</v>
      </c>
      <c r="I72" s="231"/>
      <c r="J72" s="231">
        <v>0</v>
      </c>
      <c r="K72" s="231">
        <f t="shared" si="2"/>
        <v>1.5</v>
      </c>
      <c r="L72" s="231">
        <v>1.5</v>
      </c>
    </row>
    <row r="73" spans="2:12" ht="47.25">
      <c r="B73" s="235" t="s">
        <v>337</v>
      </c>
      <c r="C73" s="243">
        <v>801</v>
      </c>
      <c r="D73" s="235"/>
      <c r="E73" s="234" t="s">
        <v>134</v>
      </c>
      <c r="F73" s="234" t="s">
        <v>134</v>
      </c>
      <c r="G73" s="238" t="s">
        <v>133</v>
      </c>
      <c r="H73" s="238" t="s">
        <v>88</v>
      </c>
      <c r="I73" s="230">
        <f>I74</f>
        <v>89.2</v>
      </c>
      <c r="J73" s="230">
        <f>J74</f>
        <v>84.92</v>
      </c>
      <c r="K73" s="230">
        <f t="shared" si="2"/>
        <v>-84.92</v>
      </c>
      <c r="L73" s="230">
        <f>L74</f>
        <v>0</v>
      </c>
    </row>
    <row r="74" spans="2:12" ht="63">
      <c r="B74" s="233" t="s">
        <v>338</v>
      </c>
      <c r="C74" s="243">
        <v>801</v>
      </c>
      <c r="D74" s="233"/>
      <c r="E74" s="232" t="s">
        <v>26</v>
      </c>
      <c r="F74" s="232" t="s">
        <v>26</v>
      </c>
      <c r="G74" s="237" t="s">
        <v>310</v>
      </c>
      <c r="H74" s="237" t="s">
        <v>88</v>
      </c>
      <c r="I74" s="231">
        <f>I75+I76</f>
        <v>89.2</v>
      </c>
      <c r="J74" s="231">
        <f>J75+J76</f>
        <v>84.92</v>
      </c>
      <c r="K74" s="231">
        <f t="shared" si="2"/>
        <v>-84.92</v>
      </c>
      <c r="L74" s="231">
        <v>0</v>
      </c>
    </row>
    <row r="75" spans="2:12" ht="47.25">
      <c r="B75" s="233" t="s">
        <v>127</v>
      </c>
      <c r="C75" s="243">
        <v>801</v>
      </c>
      <c r="D75" s="233"/>
      <c r="E75" s="232" t="s">
        <v>26</v>
      </c>
      <c r="F75" s="232" t="s">
        <v>26</v>
      </c>
      <c r="G75" s="237" t="s">
        <v>310</v>
      </c>
      <c r="H75" s="237" t="s">
        <v>119</v>
      </c>
      <c r="I75" s="231">
        <v>88.2</v>
      </c>
      <c r="J75" s="231">
        <v>84.92</v>
      </c>
      <c r="K75" s="231">
        <f t="shared" si="2"/>
        <v>-84.92</v>
      </c>
      <c r="L75" s="231">
        <v>0</v>
      </c>
    </row>
    <row r="76" spans="2:12" ht="31.5">
      <c r="B76" s="233" t="s">
        <v>296</v>
      </c>
      <c r="C76" s="243">
        <v>801</v>
      </c>
      <c r="D76" s="233"/>
      <c r="E76" s="232" t="s">
        <v>26</v>
      </c>
      <c r="F76" s="232" t="s">
        <v>26</v>
      </c>
      <c r="G76" s="237" t="s">
        <v>310</v>
      </c>
      <c r="H76" s="237" t="s">
        <v>124</v>
      </c>
      <c r="I76" s="231">
        <v>1</v>
      </c>
      <c r="J76" s="231">
        <v>0</v>
      </c>
      <c r="K76" s="231">
        <f t="shared" si="2"/>
        <v>0</v>
      </c>
      <c r="L76" s="231">
        <v>0</v>
      </c>
    </row>
    <row r="77" spans="2:12" ht="47.25">
      <c r="B77" s="235" t="s">
        <v>337</v>
      </c>
      <c r="C77" s="243">
        <v>801</v>
      </c>
      <c r="D77" s="235"/>
      <c r="E77" s="234" t="s">
        <v>134</v>
      </c>
      <c r="F77" s="234" t="s">
        <v>134</v>
      </c>
      <c r="G77" s="238" t="s">
        <v>305</v>
      </c>
      <c r="H77" s="238" t="s">
        <v>88</v>
      </c>
      <c r="I77" s="230"/>
      <c r="J77" s="230">
        <f>J78</f>
        <v>0</v>
      </c>
      <c r="K77" s="230">
        <f t="shared" si="2"/>
        <v>97.42</v>
      </c>
      <c r="L77" s="230">
        <f>L78+L81</f>
        <v>97.42</v>
      </c>
    </row>
    <row r="78" spans="2:12" ht="63">
      <c r="B78" s="233" t="s">
        <v>338</v>
      </c>
      <c r="C78" s="243">
        <v>801</v>
      </c>
      <c r="D78" s="233"/>
      <c r="E78" s="232" t="s">
        <v>26</v>
      </c>
      <c r="F78" s="232" t="s">
        <v>26</v>
      </c>
      <c r="G78" s="237" t="s">
        <v>264</v>
      </c>
      <c r="H78" s="237" t="s">
        <v>88</v>
      </c>
      <c r="I78" s="231"/>
      <c r="J78" s="231">
        <f>J79+J81</f>
        <v>0</v>
      </c>
      <c r="K78" s="231">
        <f t="shared" si="2"/>
        <v>97.42</v>
      </c>
      <c r="L78" s="231">
        <f>L79+L80</f>
        <v>97.42</v>
      </c>
    </row>
    <row r="79" spans="2:12" ht="31.5">
      <c r="B79" s="233" t="s">
        <v>304</v>
      </c>
      <c r="C79" s="243">
        <v>801</v>
      </c>
      <c r="D79" s="233"/>
      <c r="E79" s="232" t="s">
        <v>26</v>
      </c>
      <c r="F79" s="232" t="s">
        <v>26</v>
      </c>
      <c r="G79" s="237" t="s">
        <v>264</v>
      </c>
      <c r="H79" s="237" t="s">
        <v>119</v>
      </c>
      <c r="I79" s="231"/>
      <c r="J79" s="231">
        <v>0</v>
      </c>
      <c r="K79" s="231">
        <f t="shared" si="2"/>
        <v>97.42</v>
      </c>
      <c r="L79" s="231">
        <v>97.42</v>
      </c>
    </row>
    <row r="80" spans="2:12" ht="47.25">
      <c r="B80" s="244" t="s">
        <v>302</v>
      </c>
      <c r="C80" s="243">
        <v>801</v>
      </c>
      <c r="D80" s="244"/>
      <c r="E80" s="232" t="s">
        <v>26</v>
      </c>
      <c r="F80" s="232" t="s">
        <v>26</v>
      </c>
      <c r="G80" s="237" t="s">
        <v>264</v>
      </c>
      <c r="H80" s="237" t="s">
        <v>301</v>
      </c>
      <c r="I80" s="231"/>
      <c r="J80" s="231">
        <v>0</v>
      </c>
      <c r="K80" s="231">
        <f t="shared" si="2"/>
        <v>0</v>
      </c>
      <c r="L80" s="231"/>
    </row>
    <row r="81" spans="2:12" ht="31.5">
      <c r="B81" s="233" t="s">
        <v>296</v>
      </c>
      <c r="C81" s="243">
        <v>801</v>
      </c>
      <c r="D81" s="233"/>
      <c r="E81" s="232" t="s">
        <v>26</v>
      </c>
      <c r="F81" s="232" t="s">
        <v>26</v>
      </c>
      <c r="G81" s="237" t="s">
        <v>264</v>
      </c>
      <c r="H81" s="237" t="s">
        <v>124</v>
      </c>
      <c r="I81" s="231"/>
      <c r="J81" s="231">
        <v>0</v>
      </c>
      <c r="K81" s="231">
        <f t="shared" si="2"/>
        <v>0</v>
      </c>
      <c r="L81" s="231">
        <v>0</v>
      </c>
    </row>
    <row r="82" spans="2:12" ht="47.25">
      <c r="B82" s="235" t="s">
        <v>337</v>
      </c>
      <c r="C82" s="243">
        <v>801</v>
      </c>
      <c r="D82" s="235"/>
      <c r="E82" s="234" t="s">
        <v>112</v>
      </c>
      <c r="F82" s="234" t="s">
        <v>101</v>
      </c>
      <c r="G82" s="234" t="s">
        <v>234</v>
      </c>
      <c r="H82" s="234" t="s">
        <v>88</v>
      </c>
      <c r="I82" s="230">
        <f>I83</f>
        <v>371.98</v>
      </c>
      <c r="J82" s="230">
        <f>J83</f>
        <v>362.17</v>
      </c>
      <c r="K82" s="230">
        <f t="shared" si="2"/>
        <v>-362.17</v>
      </c>
      <c r="L82" s="230">
        <f>L83</f>
        <v>0</v>
      </c>
    </row>
    <row r="83" spans="2:12" ht="63">
      <c r="B83" s="236" t="s">
        <v>339</v>
      </c>
      <c r="C83" s="243">
        <v>801</v>
      </c>
      <c r="D83" s="236"/>
      <c r="E83" s="232" t="s">
        <v>112</v>
      </c>
      <c r="F83" s="232" t="s">
        <v>101</v>
      </c>
      <c r="G83" s="232" t="s">
        <v>235</v>
      </c>
      <c r="H83" s="232" t="s">
        <v>88</v>
      </c>
      <c r="I83" s="231">
        <f>I84+I85</f>
        <v>371.98</v>
      </c>
      <c r="J83" s="231">
        <f>J84+J85</f>
        <v>362.17</v>
      </c>
      <c r="K83" s="230">
        <f t="shared" si="2"/>
        <v>-362.17</v>
      </c>
      <c r="L83" s="231">
        <f>L84+L85</f>
        <v>0</v>
      </c>
    </row>
    <row r="84" spans="2:12" ht="31.5">
      <c r="B84" s="233" t="s">
        <v>296</v>
      </c>
      <c r="C84" s="243">
        <v>801</v>
      </c>
      <c r="D84" s="233"/>
      <c r="E84" s="232" t="s">
        <v>112</v>
      </c>
      <c r="F84" s="232" t="s">
        <v>101</v>
      </c>
      <c r="G84" s="232" t="s">
        <v>235</v>
      </c>
      <c r="H84" s="232" t="s">
        <v>124</v>
      </c>
      <c r="I84" s="231">
        <v>361.98</v>
      </c>
      <c r="J84" s="231">
        <v>352.17</v>
      </c>
      <c r="K84" s="230">
        <f t="shared" si="2"/>
        <v>-352.17</v>
      </c>
      <c r="L84" s="231">
        <v>0</v>
      </c>
    </row>
    <row r="85" spans="2:12" ht="31.5">
      <c r="B85" s="233" t="s">
        <v>309</v>
      </c>
      <c r="C85" s="243">
        <v>801</v>
      </c>
      <c r="D85" s="233"/>
      <c r="E85" s="232" t="s">
        <v>112</v>
      </c>
      <c r="F85" s="232" t="s">
        <v>101</v>
      </c>
      <c r="G85" s="232" t="s">
        <v>235</v>
      </c>
      <c r="H85" s="232" t="s">
        <v>308</v>
      </c>
      <c r="I85" s="231">
        <v>10</v>
      </c>
      <c r="J85" s="231">
        <v>10</v>
      </c>
      <c r="K85" s="230">
        <f t="shared" si="2"/>
        <v>-10</v>
      </c>
      <c r="L85" s="231">
        <v>0</v>
      </c>
    </row>
    <row r="86" spans="2:12" ht="47.25">
      <c r="B86" s="235" t="s">
        <v>337</v>
      </c>
      <c r="C86" s="243">
        <v>801</v>
      </c>
      <c r="D86" s="235"/>
      <c r="E86" s="234" t="s">
        <v>112</v>
      </c>
      <c r="F86" s="234" t="s">
        <v>101</v>
      </c>
      <c r="G86" s="234" t="s">
        <v>305</v>
      </c>
      <c r="H86" s="234" t="s">
        <v>88</v>
      </c>
      <c r="I86" s="230"/>
      <c r="J86" s="230">
        <f>J87</f>
        <v>0</v>
      </c>
      <c r="K86" s="230">
        <f t="shared" si="2"/>
        <v>142.52000000000001</v>
      </c>
      <c r="L86" s="230">
        <f>L87</f>
        <v>142.52000000000001</v>
      </c>
    </row>
    <row r="87" spans="2:12" ht="63">
      <c r="B87" s="236" t="s">
        <v>339</v>
      </c>
      <c r="C87" s="243">
        <v>801</v>
      </c>
      <c r="D87" s="236"/>
      <c r="E87" s="232" t="s">
        <v>112</v>
      </c>
      <c r="F87" s="232" t="s">
        <v>101</v>
      </c>
      <c r="G87" s="232" t="s">
        <v>265</v>
      </c>
      <c r="H87" s="232" t="s">
        <v>88</v>
      </c>
      <c r="I87" s="231"/>
      <c r="J87" s="231">
        <f>J88+J89</f>
        <v>0</v>
      </c>
      <c r="K87" s="231">
        <f t="shared" si="2"/>
        <v>142.52000000000001</v>
      </c>
      <c r="L87" s="231">
        <f>L88+L89</f>
        <v>142.52000000000001</v>
      </c>
    </row>
    <row r="88" spans="2:12" ht="31.5">
      <c r="B88" s="233" t="s">
        <v>296</v>
      </c>
      <c r="C88" s="243">
        <v>801</v>
      </c>
      <c r="D88" s="233"/>
      <c r="E88" s="232" t="s">
        <v>112</v>
      </c>
      <c r="F88" s="232" t="s">
        <v>101</v>
      </c>
      <c r="G88" s="232" t="s">
        <v>265</v>
      </c>
      <c r="H88" s="232" t="s">
        <v>124</v>
      </c>
      <c r="I88" s="231"/>
      <c r="J88" s="231">
        <v>0</v>
      </c>
      <c r="K88" s="231">
        <f t="shared" si="2"/>
        <v>132.52000000000001</v>
      </c>
      <c r="L88" s="231">
        <v>132.52000000000001</v>
      </c>
    </row>
    <row r="89" spans="2:12" ht="31.5">
      <c r="B89" s="233" t="s">
        <v>309</v>
      </c>
      <c r="C89" s="243">
        <v>801</v>
      </c>
      <c r="D89" s="233"/>
      <c r="E89" s="232" t="s">
        <v>112</v>
      </c>
      <c r="F89" s="232" t="s">
        <v>101</v>
      </c>
      <c r="G89" s="232" t="s">
        <v>265</v>
      </c>
      <c r="H89" s="232" t="s">
        <v>308</v>
      </c>
      <c r="I89" s="231"/>
      <c r="J89" s="231">
        <v>0</v>
      </c>
      <c r="K89" s="231">
        <f t="shared" si="2"/>
        <v>10</v>
      </c>
      <c r="L89" s="231">
        <v>10</v>
      </c>
    </row>
    <row r="90" spans="2:12" ht="15.75">
      <c r="B90" s="233" t="s">
        <v>331</v>
      </c>
      <c r="C90" s="243">
        <v>801</v>
      </c>
      <c r="D90" s="233"/>
      <c r="E90" s="234" t="s">
        <v>115</v>
      </c>
      <c r="F90" s="234" t="s">
        <v>101</v>
      </c>
      <c r="G90" s="234" t="s">
        <v>234</v>
      </c>
      <c r="H90" s="234" t="s">
        <v>88</v>
      </c>
      <c r="I90" s="230">
        <f>I91</f>
        <v>679.86</v>
      </c>
      <c r="J90" s="230">
        <f>J91</f>
        <v>262</v>
      </c>
      <c r="K90" s="230">
        <f t="shared" si="2"/>
        <v>-262</v>
      </c>
      <c r="L90" s="230">
        <f>L91</f>
        <v>0</v>
      </c>
    </row>
    <row r="91" spans="2:12" ht="15.75">
      <c r="B91" s="233" t="s">
        <v>332</v>
      </c>
      <c r="C91" s="243">
        <v>801</v>
      </c>
      <c r="D91" s="233"/>
      <c r="E91" s="232" t="s">
        <v>115</v>
      </c>
      <c r="F91" s="232" t="s">
        <v>101</v>
      </c>
      <c r="G91" s="232" t="s">
        <v>29</v>
      </c>
      <c r="H91" s="232" t="s">
        <v>88</v>
      </c>
      <c r="I91" s="231">
        <f>I92</f>
        <v>679.86</v>
      </c>
      <c r="J91" s="231">
        <f>J92</f>
        <v>262</v>
      </c>
      <c r="K91" s="231">
        <f t="shared" si="2"/>
        <v>-262</v>
      </c>
      <c r="L91" s="231">
        <f>L92</f>
        <v>0</v>
      </c>
    </row>
    <row r="92" spans="2:12" ht="31.5">
      <c r="B92" s="233" t="s">
        <v>333</v>
      </c>
      <c r="C92" s="243">
        <v>801</v>
      </c>
      <c r="D92" s="233"/>
      <c r="E92" s="232" t="s">
        <v>115</v>
      </c>
      <c r="F92" s="232" t="s">
        <v>101</v>
      </c>
      <c r="G92" s="232" t="s">
        <v>29</v>
      </c>
      <c r="H92" s="232" t="s">
        <v>119</v>
      </c>
      <c r="I92" s="231">
        <v>679.86</v>
      </c>
      <c r="J92" s="231">
        <v>262</v>
      </c>
      <c r="K92" s="231">
        <f t="shared" si="2"/>
        <v>-262</v>
      </c>
      <c r="L92" s="231">
        <v>0</v>
      </c>
    </row>
    <row r="93" spans="2:12" ht="31.5">
      <c r="B93" s="233" t="s">
        <v>330</v>
      </c>
      <c r="C93" s="243">
        <v>801</v>
      </c>
      <c r="D93" s="233"/>
      <c r="E93" s="234" t="s">
        <v>115</v>
      </c>
      <c r="F93" s="234" t="s">
        <v>109</v>
      </c>
      <c r="G93" s="234" t="s">
        <v>305</v>
      </c>
      <c r="H93" s="234" t="s">
        <v>88</v>
      </c>
      <c r="I93" s="230"/>
      <c r="J93" s="230">
        <v>0</v>
      </c>
      <c r="K93" s="231">
        <f t="shared" si="2"/>
        <v>206.01</v>
      </c>
      <c r="L93" s="230">
        <f>L94</f>
        <v>206.01</v>
      </c>
    </row>
    <row r="94" spans="2:12" ht="47.25">
      <c r="B94" s="233" t="s">
        <v>127</v>
      </c>
      <c r="C94" s="243">
        <v>801</v>
      </c>
      <c r="D94" s="233"/>
      <c r="E94" s="232" t="s">
        <v>115</v>
      </c>
      <c r="F94" s="232" t="s">
        <v>101</v>
      </c>
      <c r="G94" s="232" t="s">
        <v>263</v>
      </c>
      <c r="H94" s="232" t="s">
        <v>119</v>
      </c>
      <c r="I94" s="231"/>
      <c r="J94" s="231">
        <v>0</v>
      </c>
      <c r="K94" s="231">
        <f>L94-J94</f>
        <v>206.01</v>
      </c>
      <c r="L94" s="231">
        <v>206.01</v>
      </c>
    </row>
    <row r="95" spans="2:12" ht="47.25">
      <c r="B95" s="244" t="s">
        <v>302</v>
      </c>
      <c r="C95" s="243">
        <v>801</v>
      </c>
      <c r="D95" s="244"/>
      <c r="E95" s="232" t="s">
        <v>115</v>
      </c>
      <c r="F95" s="232" t="s">
        <v>109</v>
      </c>
      <c r="G95" s="232" t="s">
        <v>263</v>
      </c>
      <c r="H95" s="232" t="s">
        <v>301</v>
      </c>
      <c r="I95" s="231"/>
      <c r="J95" s="231">
        <v>0</v>
      </c>
      <c r="K95" s="231">
        <f t="shared" si="2"/>
        <v>0</v>
      </c>
      <c r="L95" s="231"/>
    </row>
    <row r="96" spans="2:12" ht="47.25">
      <c r="B96" s="235" t="s">
        <v>337</v>
      </c>
      <c r="C96" s="243">
        <v>801</v>
      </c>
      <c r="D96" s="235"/>
      <c r="E96" s="234" t="s">
        <v>115</v>
      </c>
      <c r="F96" s="232" t="s">
        <v>101</v>
      </c>
      <c r="G96" s="234" t="s">
        <v>234</v>
      </c>
      <c r="H96" s="234" t="s">
        <v>88</v>
      </c>
      <c r="I96" s="230">
        <f>I97</f>
        <v>679.86</v>
      </c>
      <c r="J96" s="230">
        <f>J97</f>
        <v>338.14</v>
      </c>
      <c r="K96" s="230">
        <f t="shared" si="2"/>
        <v>-338.14</v>
      </c>
      <c r="L96" s="230">
        <f>L97</f>
        <v>0</v>
      </c>
    </row>
    <row r="97" spans="2:12" ht="63">
      <c r="B97" s="233" t="s">
        <v>340</v>
      </c>
      <c r="C97" s="243">
        <v>801</v>
      </c>
      <c r="D97" s="233"/>
      <c r="E97" s="232" t="s">
        <v>115</v>
      </c>
      <c r="F97" s="232" t="s">
        <v>63</v>
      </c>
      <c r="G97" s="232" t="s">
        <v>29</v>
      </c>
      <c r="H97" s="232" t="s">
        <v>88</v>
      </c>
      <c r="I97" s="231">
        <f>I98</f>
        <v>679.86</v>
      </c>
      <c r="J97" s="231">
        <f>J98</f>
        <v>338.14</v>
      </c>
      <c r="K97" s="231">
        <f t="shared" si="2"/>
        <v>-338.14</v>
      </c>
      <c r="L97" s="231">
        <f>L98</f>
        <v>0</v>
      </c>
    </row>
    <row r="98" spans="2:12" ht="47.25">
      <c r="B98" s="233" t="s">
        <v>127</v>
      </c>
      <c r="C98" s="243">
        <v>801</v>
      </c>
      <c r="D98" s="233"/>
      <c r="E98" s="232" t="s">
        <v>115</v>
      </c>
      <c r="F98" s="232" t="s">
        <v>109</v>
      </c>
      <c r="G98" s="232" t="s">
        <v>29</v>
      </c>
      <c r="H98" s="232" t="s">
        <v>119</v>
      </c>
      <c r="I98" s="231">
        <v>679.86</v>
      </c>
      <c r="J98" s="231">
        <v>338.14</v>
      </c>
      <c r="K98" s="231">
        <f t="shared" si="2"/>
        <v>-338.14</v>
      </c>
      <c r="L98" s="231">
        <v>0</v>
      </c>
    </row>
    <row r="99" spans="2:12" ht="47.25">
      <c r="B99" s="235" t="s">
        <v>337</v>
      </c>
      <c r="C99" s="243">
        <v>801</v>
      </c>
      <c r="D99" s="235"/>
      <c r="E99" s="234" t="s">
        <v>115</v>
      </c>
      <c r="F99" s="234" t="s">
        <v>109</v>
      </c>
      <c r="G99" s="234" t="s">
        <v>305</v>
      </c>
      <c r="H99" s="234" t="s">
        <v>88</v>
      </c>
      <c r="I99" s="230"/>
      <c r="J99" s="230">
        <f>J100</f>
        <v>0</v>
      </c>
      <c r="K99" s="230">
        <f t="shared" si="2"/>
        <v>485.3</v>
      </c>
      <c r="L99" s="230">
        <f>L100</f>
        <v>485.3</v>
      </c>
    </row>
    <row r="100" spans="2:12" ht="63">
      <c r="B100" s="233" t="s">
        <v>340</v>
      </c>
      <c r="C100" s="243">
        <v>801</v>
      </c>
      <c r="D100" s="233"/>
      <c r="E100" s="232" t="s">
        <v>115</v>
      </c>
      <c r="F100" s="232" t="s">
        <v>109</v>
      </c>
      <c r="G100" s="232" t="s">
        <v>263</v>
      </c>
      <c r="H100" s="232" t="s">
        <v>88</v>
      </c>
      <c r="I100" s="231"/>
      <c r="J100" s="231">
        <f>J101</f>
        <v>0</v>
      </c>
      <c r="K100" s="231">
        <f t="shared" si="2"/>
        <v>485.3</v>
      </c>
      <c r="L100" s="231">
        <f>L101+L102</f>
        <v>485.3</v>
      </c>
    </row>
    <row r="101" spans="2:12" ht="47.25">
      <c r="B101" s="233" t="s">
        <v>127</v>
      </c>
      <c r="C101" s="243">
        <v>801</v>
      </c>
      <c r="D101" s="233"/>
      <c r="E101" s="232" t="s">
        <v>115</v>
      </c>
      <c r="F101" s="232" t="s">
        <v>109</v>
      </c>
      <c r="G101" s="232" t="s">
        <v>263</v>
      </c>
      <c r="H101" s="232" t="s">
        <v>119</v>
      </c>
      <c r="I101" s="231"/>
      <c r="J101" s="231">
        <v>0</v>
      </c>
      <c r="K101" s="231">
        <f t="shared" si="2"/>
        <v>485.3</v>
      </c>
      <c r="L101" s="231">
        <v>485.3</v>
      </c>
    </row>
    <row r="102" spans="2:12" ht="47.25">
      <c r="B102" s="244" t="s">
        <v>302</v>
      </c>
      <c r="C102" s="243">
        <v>801</v>
      </c>
      <c r="D102" s="244"/>
      <c r="E102" s="232" t="s">
        <v>115</v>
      </c>
      <c r="F102" s="232" t="s">
        <v>109</v>
      </c>
      <c r="G102" s="232" t="s">
        <v>263</v>
      </c>
      <c r="H102" s="232" t="s">
        <v>301</v>
      </c>
      <c r="I102" s="231"/>
      <c r="J102" s="231">
        <v>0</v>
      </c>
      <c r="K102" s="231">
        <f t="shared" si="2"/>
        <v>0</v>
      </c>
      <c r="L102" s="231"/>
    </row>
    <row r="103" spans="2:12" ht="18.75" customHeight="1">
      <c r="B103" s="244" t="s">
        <v>267</v>
      </c>
      <c r="C103" s="243">
        <v>801</v>
      </c>
      <c r="D103" s="201"/>
      <c r="E103" s="202" t="s">
        <v>131</v>
      </c>
      <c r="F103" s="202" t="s">
        <v>134</v>
      </c>
      <c r="G103" s="202" t="s">
        <v>131</v>
      </c>
      <c r="H103" s="202" t="s">
        <v>134</v>
      </c>
      <c r="I103" s="202" t="s">
        <v>133</v>
      </c>
      <c r="J103" s="202"/>
      <c r="K103" s="203">
        <f>K104</f>
        <v>0</v>
      </c>
      <c r="L103" s="203">
        <f>L104</f>
        <v>0</v>
      </c>
    </row>
    <row r="104" spans="2:12" ht="18" customHeight="1">
      <c r="B104" s="244" t="s">
        <v>117</v>
      </c>
      <c r="C104" s="201">
        <v>999</v>
      </c>
      <c r="D104" s="201"/>
      <c r="E104" s="202" t="s">
        <v>131</v>
      </c>
      <c r="F104" s="202" t="s">
        <v>131</v>
      </c>
      <c r="G104" s="202" t="s">
        <v>131</v>
      </c>
      <c r="H104" s="202" t="s">
        <v>131</v>
      </c>
      <c r="I104" s="202" t="s">
        <v>135</v>
      </c>
      <c r="J104" s="202" t="s">
        <v>136</v>
      </c>
      <c r="K104" s="203">
        <v>0</v>
      </c>
      <c r="L104" s="203"/>
    </row>
    <row r="105" spans="2:12" ht="18.75">
      <c r="B105" s="235" t="s">
        <v>56</v>
      </c>
      <c r="C105" s="235"/>
      <c r="D105" s="235"/>
      <c r="E105" s="235"/>
      <c r="F105" s="235"/>
      <c r="G105" s="235"/>
      <c r="H105" s="235"/>
      <c r="I105" s="235"/>
      <c r="J105" s="145">
        <f>J7</f>
        <v>1985.9300000000003</v>
      </c>
      <c r="K105" s="145">
        <f>K7</f>
        <v>487.31999999999971</v>
      </c>
      <c r="L105" s="145">
        <f>L7</f>
        <v>2473.25</v>
      </c>
    </row>
    <row r="106" spans="2:12">
      <c r="K106" s="246"/>
    </row>
  </sheetData>
  <mergeCells count="3">
    <mergeCell ref="J1:L1"/>
    <mergeCell ref="B3:L3"/>
    <mergeCell ref="J4:L4"/>
  </mergeCells>
  <phoneticPr fontId="4" type="noConversion"/>
  <pageMargins left="0.7" right="0.7" top="0.75" bottom="0.75" header="0.3" footer="0.3"/>
  <pageSetup paperSize="9" scale="57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5"/>
  <sheetViews>
    <sheetView topLeftCell="C1" workbookViewId="0">
      <selection activeCell="F14" sqref="F14"/>
    </sheetView>
  </sheetViews>
  <sheetFormatPr defaultRowHeight="12.75"/>
  <cols>
    <col min="2" max="2" width="60.140625" customWidth="1"/>
    <col min="3" max="3" width="16.140625" customWidth="1"/>
    <col min="4" max="4" width="0.140625" customWidth="1"/>
    <col min="5" max="5" width="12.5703125" customWidth="1"/>
    <col min="6" max="6" width="10.7109375" customWidth="1"/>
    <col min="7" max="7" width="16.28515625" customWidth="1"/>
    <col min="8" max="8" width="9.5703125" customWidth="1"/>
    <col min="9" max="9" width="0" hidden="1" customWidth="1"/>
    <col min="10" max="10" width="16.28515625" customWidth="1"/>
    <col min="11" max="11" width="14" customWidth="1"/>
    <col min="12" max="12" width="21.5703125" customWidth="1"/>
  </cols>
  <sheetData>
    <row r="1" spans="2:12" ht="63.75" customHeight="1">
      <c r="B1" s="21"/>
      <c r="C1" s="21"/>
      <c r="D1" s="21"/>
      <c r="E1" s="22"/>
      <c r="F1" s="23"/>
      <c r="G1" s="23"/>
      <c r="H1" s="23"/>
      <c r="I1" s="23"/>
      <c r="J1" s="420" t="s">
        <v>327</v>
      </c>
      <c r="K1" s="420"/>
      <c r="L1" s="420"/>
    </row>
    <row r="2" spans="2:12">
      <c r="B2" s="21"/>
      <c r="C2" s="21"/>
      <c r="D2" s="21"/>
      <c r="E2" s="22"/>
      <c r="F2" s="23"/>
      <c r="G2" s="23"/>
      <c r="H2" s="23"/>
      <c r="I2" s="23"/>
      <c r="J2" s="25"/>
      <c r="K2" s="25"/>
      <c r="L2" s="25"/>
    </row>
    <row r="3" spans="2:12" ht="18.75">
      <c r="B3" s="422" t="s">
        <v>328</v>
      </c>
      <c r="C3" s="422"/>
      <c r="D3" s="422"/>
      <c r="E3" s="422"/>
      <c r="F3" s="422"/>
      <c r="G3" s="422"/>
      <c r="H3" s="422"/>
      <c r="I3" s="422"/>
      <c r="J3" s="422"/>
      <c r="K3" s="422"/>
      <c r="L3" s="422"/>
    </row>
    <row r="4" spans="2:12" ht="15.75">
      <c r="B4" s="26"/>
      <c r="C4" s="26"/>
      <c r="D4" s="26"/>
      <c r="E4" s="26"/>
      <c r="F4" s="26"/>
      <c r="G4" s="26"/>
      <c r="H4" s="26"/>
      <c r="I4" s="27"/>
      <c r="J4" s="433" t="s">
        <v>76</v>
      </c>
      <c r="K4" s="433"/>
      <c r="L4" s="433"/>
    </row>
    <row r="5" spans="2:12" ht="63">
      <c r="B5" s="243" t="s">
        <v>60</v>
      </c>
      <c r="C5" s="243" t="s">
        <v>326</v>
      </c>
      <c r="D5" s="243"/>
      <c r="E5" s="234" t="s">
        <v>82</v>
      </c>
      <c r="F5" s="234" t="s">
        <v>83</v>
      </c>
      <c r="G5" s="234" t="s">
        <v>84</v>
      </c>
      <c r="H5" s="234" t="s">
        <v>85</v>
      </c>
      <c r="I5" s="234" t="s">
        <v>37</v>
      </c>
      <c r="J5" s="234" t="s">
        <v>322</v>
      </c>
      <c r="K5" s="234" t="s">
        <v>37</v>
      </c>
      <c r="L5" s="243" t="s">
        <v>300</v>
      </c>
    </row>
    <row r="6" spans="2:12" ht="15.75">
      <c r="B6" s="241">
        <v>1</v>
      </c>
      <c r="C6" s="241"/>
      <c r="D6" s="241"/>
      <c r="E6" s="242" t="s">
        <v>299</v>
      </c>
      <c r="F6" s="242" t="s">
        <v>61</v>
      </c>
      <c r="G6" s="242" t="s">
        <v>62</v>
      </c>
      <c r="H6" s="242" t="s">
        <v>63</v>
      </c>
      <c r="I6" s="241">
        <v>6</v>
      </c>
      <c r="J6" s="241"/>
      <c r="K6" s="241"/>
      <c r="L6" s="241"/>
    </row>
    <row r="7" spans="2:12" ht="47.25">
      <c r="B7" s="239" t="s">
        <v>329</v>
      </c>
      <c r="C7" s="243">
        <v>801</v>
      </c>
      <c r="D7" s="239"/>
      <c r="E7" s="234" t="s">
        <v>134</v>
      </c>
      <c r="F7" s="234" t="s">
        <v>134</v>
      </c>
      <c r="G7" s="234" t="s">
        <v>133</v>
      </c>
      <c r="H7" s="234" t="s">
        <v>88</v>
      </c>
      <c r="I7" s="230" t="e">
        <f>I8</f>
        <v>#REF!</v>
      </c>
      <c r="J7" s="230">
        <f>J8</f>
        <v>1985.9300000000003</v>
      </c>
      <c r="K7" s="230">
        <f>K8</f>
        <v>280.80999999999995</v>
      </c>
      <c r="L7" s="230">
        <f>L8</f>
        <v>2266.7400000000002</v>
      </c>
    </row>
    <row r="8" spans="2:12" ht="47.25">
      <c r="B8" s="235" t="s">
        <v>329</v>
      </c>
      <c r="C8" s="243">
        <v>801</v>
      </c>
      <c r="D8" s="235"/>
      <c r="E8" s="234" t="s">
        <v>101</v>
      </c>
      <c r="F8" s="234" t="s">
        <v>134</v>
      </c>
      <c r="G8" s="234" t="s">
        <v>211</v>
      </c>
      <c r="H8" s="234" t="s">
        <v>88</v>
      </c>
      <c r="I8" s="230" t="e">
        <f>I18+I66+I73+I82+I96+#REF!</f>
        <v>#REF!</v>
      </c>
      <c r="J8" s="230">
        <f>J9+J13+J18+J24+J32+J35+J38+J42+J57+J60+J70+J73+J77+J82+J86+J96+J99</f>
        <v>1985.9300000000003</v>
      </c>
      <c r="K8" s="230">
        <f>K9+K13+K18+K24+K32+K35+K38+K42+K57+K60+K70+K73+K77+K82+K86+K96+K99</f>
        <v>280.80999999999995</v>
      </c>
      <c r="L8" s="230">
        <f>L9+L13+L18+L24+L32+L35+L38+L42+L57+L60+L70+L73+L77+L82+L86+L96+L99</f>
        <v>2266.7400000000002</v>
      </c>
    </row>
    <row r="9" spans="2:12" ht="31.5">
      <c r="B9" s="235" t="s">
        <v>306</v>
      </c>
      <c r="C9" s="243">
        <v>801</v>
      </c>
      <c r="D9" s="235"/>
      <c r="E9" s="234" t="s">
        <v>101</v>
      </c>
      <c r="F9" s="234" t="s">
        <v>102</v>
      </c>
      <c r="G9" s="234" t="s">
        <v>210</v>
      </c>
      <c r="H9" s="234" t="s">
        <v>88</v>
      </c>
      <c r="I9" s="230">
        <f t="shared" ref="I9:L11" si="0">I10</f>
        <v>758.48</v>
      </c>
      <c r="J9" s="230">
        <f t="shared" si="0"/>
        <v>370</v>
      </c>
      <c r="K9" s="230">
        <f t="shared" si="0"/>
        <v>-370</v>
      </c>
      <c r="L9" s="230">
        <f t="shared" si="0"/>
        <v>0</v>
      </c>
    </row>
    <row r="10" spans="2:12" ht="31.5">
      <c r="B10" s="233" t="s">
        <v>306</v>
      </c>
      <c r="C10" s="243">
        <v>801</v>
      </c>
      <c r="D10" s="233"/>
      <c r="E10" s="232" t="s">
        <v>101</v>
      </c>
      <c r="F10" s="232" t="s">
        <v>102</v>
      </c>
      <c r="G10" s="232" t="s">
        <v>210</v>
      </c>
      <c r="H10" s="232" t="s">
        <v>88</v>
      </c>
      <c r="I10" s="231">
        <f t="shared" si="0"/>
        <v>758.48</v>
      </c>
      <c r="J10" s="231">
        <f t="shared" si="0"/>
        <v>370</v>
      </c>
      <c r="K10" s="231">
        <f t="shared" ref="K10:K38" si="1">L10-J10</f>
        <v>-370</v>
      </c>
      <c r="L10" s="231">
        <f>L11</f>
        <v>0</v>
      </c>
    </row>
    <row r="11" spans="2:12" ht="31.5">
      <c r="B11" s="233" t="s">
        <v>19</v>
      </c>
      <c r="C11" s="243">
        <v>801</v>
      </c>
      <c r="D11" s="233"/>
      <c r="E11" s="232" t="s">
        <v>101</v>
      </c>
      <c r="F11" s="232" t="s">
        <v>102</v>
      </c>
      <c r="G11" s="232" t="s">
        <v>210</v>
      </c>
      <c r="H11" s="232" t="s">
        <v>88</v>
      </c>
      <c r="I11" s="231">
        <f t="shared" si="0"/>
        <v>758.48</v>
      </c>
      <c r="J11" s="231">
        <f t="shared" si="0"/>
        <v>370</v>
      </c>
      <c r="K11" s="231">
        <f t="shared" si="1"/>
        <v>-370</v>
      </c>
      <c r="L11" s="231">
        <f>L12</f>
        <v>0</v>
      </c>
    </row>
    <row r="12" spans="2:12" ht="47.25">
      <c r="B12" s="233" t="s">
        <v>127</v>
      </c>
      <c r="C12" s="243">
        <v>801</v>
      </c>
      <c r="D12" s="233"/>
      <c r="E12" s="232" t="s">
        <v>101</v>
      </c>
      <c r="F12" s="232" t="s">
        <v>102</v>
      </c>
      <c r="G12" s="232" t="s">
        <v>210</v>
      </c>
      <c r="H12" s="232" t="s">
        <v>119</v>
      </c>
      <c r="I12" s="231">
        <v>758.48</v>
      </c>
      <c r="J12" s="231">
        <v>370</v>
      </c>
      <c r="K12" s="231">
        <f t="shared" si="1"/>
        <v>-370</v>
      </c>
      <c r="L12" s="231">
        <v>0</v>
      </c>
    </row>
    <row r="13" spans="2:12" ht="15.75">
      <c r="B13" s="235" t="s">
        <v>209</v>
      </c>
      <c r="C13" s="243">
        <v>801</v>
      </c>
      <c r="D13" s="235"/>
      <c r="E13" s="234" t="s">
        <v>134</v>
      </c>
      <c r="F13" s="234" t="s">
        <v>134</v>
      </c>
      <c r="G13" s="234" t="s">
        <v>305</v>
      </c>
      <c r="H13" s="234" t="s">
        <v>88</v>
      </c>
      <c r="I13" s="230"/>
      <c r="J13" s="230">
        <f>J14</f>
        <v>0</v>
      </c>
      <c r="K13" s="230">
        <f>K14</f>
        <v>580.4</v>
      </c>
      <c r="L13" s="230">
        <f>L14</f>
        <v>580.4</v>
      </c>
    </row>
    <row r="14" spans="2:12" ht="31.5">
      <c r="B14" s="235" t="s">
        <v>306</v>
      </c>
      <c r="C14" s="243">
        <v>801</v>
      </c>
      <c r="D14" s="235"/>
      <c r="E14" s="232" t="s">
        <v>101</v>
      </c>
      <c r="F14" s="232" t="s">
        <v>102</v>
      </c>
      <c r="G14" s="232" t="s">
        <v>280</v>
      </c>
      <c r="H14" s="232" t="s">
        <v>88</v>
      </c>
      <c r="I14" s="231"/>
      <c r="J14" s="231">
        <f>J15</f>
        <v>0</v>
      </c>
      <c r="K14" s="231">
        <f t="shared" si="1"/>
        <v>580.4</v>
      </c>
      <c r="L14" s="231">
        <f>L15</f>
        <v>580.4</v>
      </c>
    </row>
    <row r="15" spans="2:12" ht="15.75">
      <c r="B15" s="233" t="s">
        <v>307</v>
      </c>
      <c r="C15" s="243">
        <v>801</v>
      </c>
      <c r="D15" s="233"/>
      <c r="E15" s="232" t="s">
        <v>101</v>
      </c>
      <c r="F15" s="232" t="s">
        <v>102</v>
      </c>
      <c r="G15" s="232" t="s">
        <v>280</v>
      </c>
      <c r="H15" s="232" t="s">
        <v>88</v>
      </c>
      <c r="I15" s="231"/>
      <c r="J15" s="231">
        <f>J16</f>
        <v>0</v>
      </c>
      <c r="K15" s="231">
        <f t="shared" si="1"/>
        <v>580.4</v>
      </c>
      <c r="L15" s="231">
        <f>L16</f>
        <v>580.4</v>
      </c>
    </row>
    <row r="16" spans="2:12" ht="31.5">
      <c r="B16" s="233" t="s">
        <v>304</v>
      </c>
      <c r="C16" s="243">
        <v>801</v>
      </c>
      <c r="D16" s="233"/>
      <c r="E16" s="232" t="s">
        <v>101</v>
      </c>
      <c r="F16" s="232" t="s">
        <v>102</v>
      </c>
      <c r="G16" s="232" t="s">
        <v>280</v>
      </c>
      <c r="H16" s="232" t="s">
        <v>119</v>
      </c>
      <c r="I16" s="231"/>
      <c r="J16" s="231">
        <v>0</v>
      </c>
      <c r="K16" s="231">
        <f t="shared" si="1"/>
        <v>580.4</v>
      </c>
      <c r="L16" s="231">
        <v>580.4</v>
      </c>
    </row>
    <row r="17" spans="2:12" ht="47.25">
      <c r="B17" s="233" t="s">
        <v>127</v>
      </c>
      <c r="C17" s="243">
        <v>801</v>
      </c>
      <c r="D17" s="233"/>
      <c r="E17" s="232" t="s">
        <v>101</v>
      </c>
      <c r="F17" s="232" t="s">
        <v>102</v>
      </c>
      <c r="G17" s="232" t="s">
        <v>280</v>
      </c>
      <c r="H17" s="232" t="s">
        <v>301</v>
      </c>
      <c r="I17" s="231"/>
      <c r="J17" s="231"/>
      <c r="K17" s="231"/>
      <c r="L17" s="231"/>
    </row>
    <row r="18" spans="2:12" ht="47.25">
      <c r="B18" s="235" t="s">
        <v>334</v>
      </c>
      <c r="C18" s="243">
        <v>801</v>
      </c>
      <c r="D18" s="235"/>
      <c r="E18" s="234" t="s">
        <v>101</v>
      </c>
      <c r="F18" s="234" t="s">
        <v>103</v>
      </c>
      <c r="G18" s="234" t="s">
        <v>212</v>
      </c>
      <c r="H18" s="234" t="s">
        <v>88</v>
      </c>
      <c r="I18" s="230">
        <f>I19+I20+I21+I22+I23</f>
        <v>1245.7900000000002</v>
      </c>
      <c r="J18" s="230">
        <f>J19+J20+J21+J22+J23</f>
        <v>779.9</v>
      </c>
      <c r="K18" s="230">
        <f t="shared" si="1"/>
        <v>-779.9</v>
      </c>
      <c r="L18" s="230">
        <f>L19+L20+L21+L22+L23</f>
        <v>0</v>
      </c>
    </row>
    <row r="19" spans="2:12" ht="47.25">
      <c r="B19" s="233" t="s">
        <v>127</v>
      </c>
      <c r="C19" s="243">
        <v>801</v>
      </c>
      <c r="D19" s="233"/>
      <c r="E19" s="232" t="s">
        <v>101</v>
      </c>
      <c r="F19" s="232" t="s">
        <v>103</v>
      </c>
      <c r="G19" s="232" t="s">
        <v>212</v>
      </c>
      <c r="H19" s="232" t="s">
        <v>119</v>
      </c>
      <c r="I19" s="231">
        <v>980.84</v>
      </c>
      <c r="J19" s="231">
        <v>600.75</v>
      </c>
      <c r="K19" s="231">
        <f t="shared" si="1"/>
        <v>-600.75</v>
      </c>
      <c r="L19" s="231">
        <v>0</v>
      </c>
    </row>
    <row r="20" spans="2:12" ht="31.5">
      <c r="B20" s="233" t="s">
        <v>320</v>
      </c>
      <c r="C20" s="243">
        <v>801</v>
      </c>
      <c r="D20" s="233"/>
      <c r="E20" s="232" t="s">
        <v>101</v>
      </c>
      <c r="F20" s="232" t="s">
        <v>103</v>
      </c>
      <c r="G20" s="232" t="s">
        <v>212</v>
      </c>
      <c r="H20" s="232" t="s">
        <v>121</v>
      </c>
      <c r="I20" s="231">
        <v>45</v>
      </c>
      <c r="J20" s="231">
        <v>76</v>
      </c>
      <c r="K20" s="231">
        <f t="shared" si="1"/>
        <v>-76</v>
      </c>
      <c r="L20" s="231">
        <v>0</v>
      </c>
    </row>
    <row r="21" spans="2:12" ht="31.5">
      <c r="B21" s="233" t="s">
        <v>296</v>
      </c>
      <c r="C21" s="243">
        <v>801</v>
      </c>
      <c r="D21" s="233"/>
      <c r="E21" s="232" t="s">
        <v>101</v>
      </c>
      <c r="F21" s="232" t="s">
        <v>103</v>
      </c>
      <c r="G21" s="232" t="s">
        <v>212</v>
      </c>
      <c r="H21" s="232" t="s">
        <v>124</v>
      </c>
      <c r="I21" s="231">
        <v>171.75</v>
      </c>
      <c r="J21" s="231">
        <v>71.38</v>
      </c>
      <c r="K21" s="231">
        <f t="shared" si="1"/>
        <v>-71.38</v>
      </c>
      <c r="L21" s="231">
        <v>0</v>
      </c>
    </row>
    <row r="22" spans="2:12" ht="31.5">
      <c r="B22" s="233" t="s">
        <v>122</v>
      </c>
      <c r="C22" s="243">
        <v>801</v>
      </c>
      <c r="D22" s="233"/>
      <c r="E22" s="232" t="s">
        <v>101</v>
      </c>
      <c r="F22" s="232" t="s">
        <v>103</v>
      </c>
      <c r="G22" s="232" t="s">
        <v>321</v>
      </c>
      <c r="H22" s="232" t="s">
        <v>125</v>
      </c>
      <c r="I22" s="231">
        <v>33.56</v>
      </c>
      <c r="J22" s="231">
        <v>9.0500000000000007</v>
      </c>
      <c r="K22" s="231">
        <f t="shared" si="1"/>
        <v>-9.0500000000000007</v>
      </c>
      <c r="L22" s="231">
        <v>0</v>
      </c>
    </row>
    <row r="23" spans="2:12" ht="15.75">
      <c r="B23" s="233" t="s">
        <v>123</v>
      </c>
      <c r="C23" s="243">
        <v>801</v>
      </c>
      <c r="D23" s="233"/>
      <c r="E23" s="232" t="s">
        <v>101</v>
      </c>
      <c r="F23" s="232" t="s">
        <v>103</v>
      </c>
      <c r="G23" s="232" t="s">
        <v>321</v>
      </c>
      <c r="H23" s="232" t="s">
        <v>28</v>
      </c>
      <c r="I23" s="231">
        <v>14.64</v>
      </c>
      <c r="J23" s="231">
        <v>22.72</v>
      </c>
      <c r="K23" s="231">
        <f t="shared" si="1"/>
        <v>-22.72</v>
      </c>
      <c r="L23" s="231">
        <v>0</v>
      </c>
    </row>
    <row r="24" spans="2:12" ht="47.25">
      <c r="B24" s="235" t="s">
        <v>334</v>
      </c>
      <c r="C24" s="243">
        <v>801</v>
      </c>
      <c r="D24" s="235"/>
      <c r="E24" s="234" t="s">
        <v>101</v>
      </c>
      <c r="F24" s="234" t="s">
        <v>103</v>
      </c>
      <c r="G24" s="234" t="s">
        <v>277</v>
      </c>
      <c r="H24" s="234" t="s">
        <v>88</v>
      </c>
      <c r="I24" s="230">
        <v>0</v>
      </c>
      <c r="J24" s="230">
        <v>0</v>
      </c>
      <c r="K24" s="230">
        <f t="shared" si="1"/>
        <v>779.9</v>
      </c>
      <c r="L24" s="230">
        <f>L25+L28+L29+L30+L31</f>
        <v>779.9</v>
      </c>
    </row>
    <row r="25" spans="2:12" ht="31.5">
      <c r="B25" s="233" t="s">
        <v>334</v>
      </c>
      <c r="C25" s="243">
        <v>801</v>
      </c>
      <c r="D25" s="233"/>
      <c r="E25" s="232" t="s">
        <v>101</v>
      </c>
      <c r="F25" s="232" t="s">
        <v>103</v>
      </c>
      <c r="G25" s="232" t="s">
        <v>278</v>
      </c>
      <c r="H25" s="232" t="s">
        <v>88</v>
      </c>
      <c r="I25" s="231">
        <v>0</v>
      </c>
      <c r="J25" s="231">
        <v>0</v>
      </c>
      <c r="K25" s="231">
        <f t="shared" si="1"/>
        <v>590.54999999999995</v>
      </c>
      <c r="L25" s="231">
        <f>L26+L27</f>
        <v>590.54999999999995</v>
      </c>
    </row>
    <row r="26" spans="2:12" ht="31.5">
      <c r="B26" s="233" t="s">
        <v>304</v>
      </c>
      <c r="C26" s="243">
        <v>801</v>
      </c>
      <c r="D26" s="233"/>
      <c r="E26" s="232" t="s">
        <v>101</v>
      </c>
      <c r="F26" s="232" t="s">
        <v>103</v>
      </c>
      <c r="G26" s="232" t="s">
        <v>277</v>
      </c>
      <c r="H26" s="232" t="s">
        <v>119</v>
      </c>
      <c r="I26" s="231">
        <v>0</v>
      </c>
      <c r="J26" s="231">
        <v>0</v>
      </c>
      <c r="K26" s="231">
        <f t="shared" si="1"/>
        <v>438.42</v>
      </c>
      <c r="L26" s="231">
        <v>438.42</v>
      </c>
    </row>
    <row r="27" spans="2:12" ht="47.25">
      <c r="B27" s="244" t="s">
        <v>302</v>
      </c>
      <c r="C27" s="243">
        <v>801</v>
      </c>
      <c r="D27" s="244"/>
      <c r="E27" s="232" t="s">
        <v>101</v>
      </c>
      <c r="F27" s="232" t="s">
        <v>103</v>
      </c>
      <c r="G27" s="232" t="s">
        <v>278</v>
      </c>
      <c r="H27" s="232" t="s">
        <v>301</v>
      </c>
      <c r="I27" s="231">
        <v>0</v>
      </c>
      <c r="J27" s="231">
        <v>0</v>
      </c>
      <c r="K27" s="231">
        <f t="shared" si="1"/>
        <v>152.13</v>
      </c>
      <c r="L27" s="231">
        <v>152.13</v>
      </c>
    </row>
    <row r="28" spans="2:12" ht="31.5">
      <c r="B28" s="233" t="s">
        <v>320</v>
      </c>
      <c r="C28" s="243">
        <v>801</v>
      </c>
      <c r="D28" s="233"/>
      <c r="E28" s="232" t="s">
        <v>101</v>
      </c>
      <c r="F28" s="232" t="s">
        <v>103</v>
      </c>
      <c r="G28" s="232" t="s">
        <v>279</v>
      </c>
      <c r="H28" s="232" t="s">
        <v>121</v>
      </c>
      <c r="I28" s="231">
        <v>0</v>
      </c>
      <c r="J28" s="231">
        <v>0</v>
      </c>
      <c r="K28" s="231">
        <f t="shared" si="1"/>
        <v>76</v>
      </c>
      <c r="L28" s="231">
        <v>76</v>
      </c>
    </row>
    <row r="29" spans="2:12" ht="31.5">
      <c r="B29" s="233" t="s">
        <v>296</v>
      </c>
      <c r="C29" s="243">
        <v>801</v>
      </c>
      <c r="D29" s="233"/>
      <c r="E29" s="232" t="s">
        <v>101</v>
      </c>
      <c r="F29" s="232" t="s">
        <v>103</v>
      </c>
      <c r="G29" s="232" t="s">
        <v>279</v>
      </c>
      <c r="H29" s="232" t="s">
        <v>124</v>
      </c>
      <c r="I29" s="231">
        <v>0</v>
      </c>
      <c r="J29" s="231">
        <v>0</v>
      </c>
      <c r="K29" s="231">
        <f t="shared" si="1"/>
        <v>71.38</v>
      </c>
      <c r="L29" s="231">
        <v>71.38</v>
      </c>
    </row>
    <row r="30" spans="2:12" ht="31.5">
      <c r="B30" s="233" t="s">
        <v>122</v>
      </c>
      <c r="C30" s="243">
        <v>801</v>
      </c>
      <c r="D30" s="233"/>
      <c r="E30" s="232" t="s">
        <v>101</v>
      </c>
      <c r="F30" s="232" t="s">
        <v>103</v>
      </c>
      <c r="G30" s="232" t="s">
        <v>279</v>
      </c>
      <c r="H30" s="232" t="s">
        <v>125</v>
      </c>
      <c r="I30" s="231">
        <v>0</v>
      </c>
      <c r="J30" s="231">
        <v>0</v>
      </c>
      <c r="K30" s="231">
        <f t="shared" si="1"/>
        <v>19.25</v>
      </c>
      <c r="L30" s="231">
        <v>19.25</v>
      </c>
    </row>
    <row r="31" spans="2:12" ht="15.75">
      <c r="B31" s="233" t="s">
        <v>123</v>
      </c>
      <c r="C31" s="243">
        <v>801</v>
      </c>
      <c r="D31" s="233"/>
      <c r="E31" s="232" t="s">
        <v>101</v>
      </c>
      <c r="F31" s="232" t="s">
        <v>103</v>
      </c>
      <c r="G31" s="232" t="s">
        <v>279</v>
      </c>
      <c r="H31" s="232" t="s">
        <v>28</v>
      </c>
      <c r="I31" s="231">
        <v>0</v>
      </c>
      <c r="J31" s="231">
        <v>0</v>
      </c>
      <c r="K31" s="231">
        <f t="shared" si="1"/>
        <v>22.72</v>
      </c>
      <c r="L31" s="231">
        <v>22.72</v>
      </c>
    </row>
    <row r="32" spans="2:12" ht="31.5">
      <c r="B32" s="235" t="s">
        <v>306</v>
      </c>
      <c r="C32" s="243">
        <v>801</v>
      </c>
      <c r="D32" s="235"/>
      <c r="E32" s="234" t="s">
        <v>101</v>
      </c>
      <c r="F32" s="234" t="s">
        <v>115</v>
      </c>
      <c r="G32" s="234" t="s">
        <v>213</v>
      </c>
      <c r="H32" s="234" t="s">
        <v>88</v>
      </c>
      <c r="I32" s="230">
        <f>I33</f>
        <v>10</v>
      </c>
      <c r="J32" s="230">
        <f>J33</f>
        <v>10</v>
      </c>
      <c r="K32" s="230">
        <f t="shared" si="1"/>
        <v>-10</v>
      </c>
      <c r="L32" s="230">
        <f>L33</f>
        <v>0</v>
      </c>
    </row>
    <row r="33" spans="2:12" ht="15.75">
      <c r="B33" s="233" t="s">
        <v>22</v>
      </c>
      <c r="C33" s="243">
        <v>801</v>
      </c>
      <c r="D33" s="233"/>
      <c r="E33" s="232" t="s">
        <v>101</v>
      </c>
      <c r="F33" s="232" t="s">
        <v>115</v>
      </c>
      <c r="G33" s="232" t="s">
        <v>213</v>
      </c>
      <c r="H33" s="232" t="s">
        <v>88</v>
      </c>
      <c r="I33" s="231">
        <f>I34</f>
        <v>10</v>
      </c>
      <c r="J33" s="231">
        <f>J34</f>
        <v>10</v>
      </c>
      <c r="K33" s="231">
        <f t="shared" si="1"/>
        <v>-10</v>
      </c>
      <c r="L33" s="231">
        <f>L34</f>
        <v>0</v>
      </c>
    </row>
    <row r="34" spans="2:12" ht="15.75">
      <c r="B34" s="233" t="s">
        <v>23</v>
      </c>
      <c r="C34" s="243">
        <v>801</v>
      </c>
      <c r="D34" s="233"/>
      <c r="E34" s="232" t="s">
        <v>101</v>
      </c>
      <c r="F34" s="232" t="s">
        <v>115</v>
      </c>
      <c r="G34" s="232" t="s">
        <v>213</v>
      </c>
      <c r="H34" s="232" t="s">
        <v>24</v>
      </c>
      <c r="I34" s="231">
        <v>10</v>
      </c>
      <c r="J34" s="231">
        <v>10</v>
      </c>
      <c r="K34" s="231">
        <f t="shared" si="1"/>
        <v>-10</v>
      </c>
      <c r="L34" s="231">
        <v>0</v>
      </c>
    </row>
    <row r="35" spans="2:12" ht="31.5">
      <c r="B35" s="235" t="s">
        <v>306</v>
      </c>
      <c r="C35" s="243">
        <v>801</v>
      </c>
      <c r="D35" s="235"/>
      <c r="E35" s="234" t="s">
        <v>101</v>
      </c>
      <c r="F35" s="234" t="s">
        <v>115</v>
      </c>
      <c r="G35" s="234" t="s">
        <v>305</v>
      </c>
      <c r="H35" s="234" t="s">
        <v>88</v>
      </c>
      <c r="I35" s="230">
        <v>0</v>
      </c>
      <c r="J35" s="230">
        <f>J36</f>
        <v>0</v>
      </c>
      <c r="K35" s="230">
        <f t="shared" si="1"/>
        <v>10</v>
      </c>
      <c r="L35" s="230">
        <f>L36</f>
        <v>10</v>
      </c>
    </row>
    <row r="36" spans="2:12" ht="15.75">
      <c r="B36" s="233" t="s">
        <v>22</v>
      </c>
      <c r="C36" s="243">
        <v>801</v>
      </c>
      <c r="D36" s="233"/>
      <c r="E36" s="232" t="s">
        <v>101</v>
      </c>
      <c r="F36" s="232" t="s">
        <v>115</v>
      </c>
      <c r="G36" s="232" t="s">
        <v>281</v>
      </c>
      <c r="H36" s="232" t="s">
        <v>88</v>
      </c>
      <c r="I36" s="231">
        <v>0</v>
      </c>
      <c r="J36" s="231">
        <f>J37</f>
        <v>0</v>
      </c>
      <c r="K36" s="231">
        <f t="shared" si="1"/>
        <v>10</v>
      </c>
      <c r="L36" s="231">
        <f>L37</f>
        <v>10</v>
      </c>
    </row>
    <row r="37" spans="2:12" ht="15.75">
      <c r="B37" s="233" t="s">
        <v>23</v>
      </c>
      <c r="C37" s="243">
        <v>801</v>
      </c>
      <c r="D37" s="233"/>
      <c r="E37" s="232" t="s">
        <v>101</v>
      </c>
      <c r="F37" s="232" t="s">
        <v>115</v>
      </c>
      <c r="G37" s="232" t="s">
        <v>281</v>
      </c>
      <c r="H37" s="232" t="s">
        <v>24</v>
      </c>
      <c r="I37" s="231">
        <v>0</v>
      </c>
      <c r="J37" s="231">
        <v>0</v>
      </c>
      <c r="K37" s="231">
        <f t="shared" si="1"/>
        <v>10</v>
      </c>
      <c r="L37" s="231">
        <v>10</v>
      </c>
    </row>
    <row r="38" spans="2:12" ht="47.25">
      <c r="B38" s="235" t="s">
        <v>325</v>
      </c>
      <c r="C38" s="243">
        <v>801</v>
      </c>
      <c r="D38" s="235"/>
      <c r="E38" s="234" t="s">
        <v>102</v>
      </c>
      <c r="F38" s="234" t="s">
        <v>104</v>
      </c>
      <c r="G38" s="237" t="s">
        <v>298</v>
      </c>
      <c r="H38" s="234" t="s">
        <v>88</v>
      </c>
      <c r="I38" s="230">
        <v>0</v>
      </c>
      <c r="J38" s="230">
        <f>J39</f>
        <v>40.799999999999997</v>
      </c>
      <c r="K38" s="230">
        <f t="shared" si="1"/>
        <v>-40.799999999999997</v>
      </c>
      <c r="L38" s="230">
        <v>0</v>
      </c>
    </row>
    <row r="39" spans="2:12" ht="31.5">
      <c r="B39" s="233" t="s">
        <v>297</v>
      </c>
      <c r="C39" s="243">
        <v>801</v>
      </c>
      <c r="D39" s="233"/>
      <c r="E39" s="232" t="s">
        <v>102</v>
      </c>
      <c r="F39" s="232" t="s">
        <v>104</v>
      </c>
      <c r="G39" s="237" t="s">
        <v>298</v>
      </c>
      <c r="H39" s="232" t="s">
        <v>88</v>
      </c>
      <c r="I39" s="231">
        <v>0</v>
      </c>
      <c r="J39" s="231">
        <f>J40+J41</f>
        <v>40.799999999999997</v>
      </c>
      <c r="K39" s="231">
        <f>K40</f>
        <v>-37.409999999999997</v>
      </c>
      <c r="L39" s="231">
        <f>L40+L41</f>
        <v>0</v>
      </c>
    </row>
    <row r="40" spans="2:12" ht="47.25">
      <c r="B40" s="233" t="s">
        <v>127</v>
      </c>
      <c r="C40" s="243">
        <v>801</v>
      </c>
      <c r="D40" s="233"/>
      <c r="E40" s="232" t="s">
        <v>102</v>
      </c>
      <c r="F40" s="232" t="s">
        <v>104</v>
      </c>
      <c r="G40" s="237" t="s">
        <v>298</v>
      </c>
      <c r="H40" s="232" t="s">
        <v>119</v>
      </c>
      <c r="I40" s="231">
        <v>0</v>
      </c>
      <c r="J40" s="231">
        <v>37.409999999999997</v>
      </c>
      <c r="K40" s="231">
        <f>L40-J40</f>
        <v>-37.409999999999997</v>
      </c>
      <c r="L40" s="231">
        <v>0</v>
      </c>
    </row>
    <row r="41" spans="2:12" ht="31.5">
      <c r="B41" s="233" t="s">
        <v>296</v>
      </c>
      <c r="C41" s="243">
        <v>801</v>
      </c>
      <c r="D41" s="233"/>
      <c r="E41" s="232" t="s">
        <v>102</v>
      </c>
      <c r="F41" s="232" t="s">
        <v>104</v>
      </c>
      <c r="G41" s="237" t="s">
        <v>298</v>
      </c>
      <c r="H41" s="232" t="s">
        <v>124</v>
      </c>
      <c r="I41" s="231">
        <v>0</v>
      </c>
      <c r="J41" s="231">
        <v>3.39</v>
      </c>
      <c r="K41" s="231">
        <f>L41-J41</f>
        <v>-3.39</v>
      </c>
      <c r="L41" s="231">
        <v>0</v>
      </c>
    </row>
    <row r="42" spans="2:12" ht="47.25">
      <c r="B42" s="235" t="s">
        <v>325</v>
      </c>
      <c r="C42" s="243">
        <v>801</v>
      </c>
      <c r="D42" s="235"/>
      <c r="E42" s="234" t="s">
        <v>102</v>
      </c>
      <c r="F42" s="234" t="s">
        <v>104</v>
      </c>
      <c r="G42" s="234" t="s">
        <v>305</v>
      </c>
      <c r="H42" s="234" t="s">
        <v>88</v>
      </c>
      <c r="I42" s="230">
        <v>0</v>
      </c>
      <c r="J42" s="230">
        <f>J47</f>
        <v>0</v>
      </c>
      <c r="K42" s="230">
        <f>L42-J42</f>
        <v>48.2</v>
      </c>
      <c r="L42" s="230">
        <f>L43</f>
        <v>48.2</v>
      </c>
    </row>
    <row r="43" spans="2:12" ht="31.5">
      <c r="B43" s="233" t="s">
        <v>297</v>
      </c>
      <c r="C43" s="243">
        <v>801</v>
      </c>
      <c r="D43" s="233"/>
      <c r="E43" s="232" t="s">
        <v>102</v>
      </c>
      <c r="F43" s="232" t="s">
        <v>104</v>
      </c>
      <c r="G43" s="232" t="s">
        <v>303</v>
      </c>
      <c r="H43" s="232" t="s">
        <v>88</v>
      </c>
      <c r="I43" s="231">
        <v>0</v>
      </c>
      <c r="J43" s="231">
        <f>J44</f>
        <v>0</v>
      </c>
      <c r="K43" s="231">
        <f>K44+K45</f>
        <v>48.2</v>
      </c>
      <c r="L43" s="231">
        <f>L44+L45</f>
        <v>48.2</v>
      </c>
    </row>
    <row r="44" spans="2:12" ht="47.25">
      <c r="B44" s="233" t="s">
        <v>127</v>
      </c>
      <c r="C44" s="243">
        <v>801</v>
      </c>
      <c r="D44" s="233"/>
      <c r="E44" s="232" t="s">
        <v>102</v>
      </c>
      <c r="F44" s="232" t="s">
        <v>104</v>
      </c>
      <c r="G44" s="232" t="s">
        <v>303</v>
      </c>
      <c r="H44" s="232" t="s">
        <v>119</v>
      </c>
      <c r="I44" s="231">
        <v>0</v>
      </c>
      <c r="J44" s="231">
        <v>0</v>
      </c>
      <c r="K44" s="231">
        <f t="shared" ref="K44:K102" si="2">L44-J44</f>
        <v>37.39</v>
      </c>
      <c r="L44" s="231">
        <v>37.39</v>
      </c>
    </row>
    <row r="45" spans="2:12" ht="47.25">
      <c r="B45" s="244" t="s">
        <v>302</v>
      </c>
      <c r="C45" s="243">
        <v>801</v>
      </c>
      <c r="D45" s="244"/>
      <c r="E45" s="232" t="s">
        <v>102</v>
      </c>
      <c r="F45" s="232" t="s">
        <v>104</v>
      </c>
      <c r="G45" s="232" t="s">
        <v>303</v>
      </c>
      <c r="H45" s="232" t="s">
        <v>301</v>
      </c>
      <c r="I45" s="231">
        <v>0</v>
      </c>
      <c r="J45" s="231">
        <v>0</v>
      </c>
      <c r="K45" s="231">
        <f t="shared" si="2"/>
        <v>10.81</v>
      </c>
      <c r="L45" s="231">
        <v>10.81</v>
      </c>
    </row>
    <row r="46" spans="2:12" ht="63">
      <c r="B46" s="235" t="s">
        <v>335</v>
      </c>
      <c r="C46" s="243">
        <v>801</v>
      </c>
      <c r="D46" s="235"/>
      <c r="E46" s="234" t="s">
        <v>103</v>
      </c>
      <c r="F46" s="234" t="s">
        <v>134</v>
      </c>
      <c r="G46" s="234" t="s">
        <v>133</v>
      </c>
      <c r="H46" s="234" t="s">
        <v>88</v>
      </c>
      <c r="I46" s="230">
        <v>0</v>
      </c>
      <c r="J46" s="230">
        <f>J47</f>
        <v>0</v>
      </c>
      <c r="K46" s="230">
        <f t="shared" si="2"/>
        <v>0</v>
      </c>
      <c r="L46" s="230">
        <f>L47</f>
        <v>0</v>
      </c>
    </row>
    <row r="47" spans="2:12" ht="78.75">
      <c r="B47" s="233" t="s">
        <v>324</v>
      </c>
      <c r="C47" s="243">
        <v>801</v>
      </c>
      <c r="D47" s="233"/>
      <c r="E47" s="232" t="s">
        <v>103</v>
      </c>
      <c r="F47" s="232" t="s">
        <v>107</v>
      </c>
      <c r="G47" s="232" t="s">
        <v>260</v>
      </c>
      <c r="H47" s="232" t="s">
        <v>88</v>
      </c>
      <c r="I47" s="231">
        <v>0</v>
      </c>
      <c r="J47" s="231">
        <f>J48</f>
        <v>0</v>
      </c>
      <c r="K47" s="231">
        <f t="shared" si="2"/>
        <v>0</v>
      </c>
      <c r="L47" s="231">
        <f>L48</f>
        <v>0</v>
      </c>
    </row>
    <row r="48" spans="2:12" ht="31.5">
      <c r="B48" s="233" t="s">
        <v>296</v>
      </c>
      <c r="C48" s="243">
        <v>801</v>
      </c>
      <c r="D48" s="233"/>
      <c r="E48" s="232" t="s">
        <v>103</v>
      </c>
      <c r="F48" s="232" t="s">
        <v>107</v>
      </c>
      <c r="G48" s="232" t="s">
        <v>260</v>
      </c>
      <c r="H48" s="232" t="s">
        <v>124</v>
      </c>
      <c r="I48" s="231">
        <v>0</v>
      </c>
      <c r="J48" s="231">
        <v>0</v>
      </c>
      <c r="K48" s="231">
        <f t="shared" si="2"/>
        <v>0</v>
      </c>
      <c r="L48" s="231">
        <v>0</v>
      </c>
    </row>
    <row r="49" spans="2:12" ht="31.5">
      <c r="B49" s="235" t="s">
        <v>105</v>
      </c>
      <c r="C49" s="243">
        <v>801</v>
      </c>
      <c r="D49" s="116"/>
      <c r="E49" s="234" t="s">
        <v>104</v>
      </c>
      <c r="F49" s="234" t="s">
        <v>132</v>
      </c>
      <c r="G49" s="117" t="s">
        <v>257</v>
      </c>
      <c r="H49" s="234" t="s">
        <v>88</v>
      </c>
      <c r="I49" s="230">
        <v>0</v>
      </c>
      <c r="J49" s="230">
        <v>0</v>
      </c>
      <c r="K49" s="231">
        <f t="shared" si="2"/>
        <v>2</v>
      </c>
      <c r="L49" s="230">
        <f>L50</f>
        <v>2</v>
      </c>
    </row>
    <row r="50" spans="2:12" ht="47.25">
      <c r="B50" s="233" t="s">
        <v>336</v>
      </c>
      <c r="C50" s="243">
        <v>801</v>
      </c>
      <c r="D50" s="141"/>
      <c r="E50" s="232" t="s">
        <v>104</v>
      </c>
      <c r="F50" s="232" t="s">
        <v>132</v>
      </c>
      <c r="G50" s="117" t="s">
        <v>258</v>
      </c>
      <c r="H50" s="232" t="s">
        <v>88</v>
      </c>
      <c r="I50" s="231">
        <v>0</v>
      </c>
      <c r="J50" s="231">
        <v>0</v>
      </c>
      <c r="K50" s="231">
        <f t="shared" si="2"/>
        <v>2</v>
      </c>
      <c r="L50" s="231">
        <f>L51</f>
        <v>2</v>
      </c>
    </row>
    <row r="51" spans="2:12" ht="18.75">
      <c r="B51" s="233" t="s">
        <v>294</v>
      </c>
      <c r="C51" s="243">
        <v>801</v>
      </c>
      <c r="D51" s="199"/>
      <c r="E51" s="232" t="s">
        <v>104</v>
      </c>
      <c r="F51" s="232" t="s">
        <v>132</v>
      </c>
      <c r="G51" s="117" t="s">
        <v>258</v>
      </c>
      <c r="H51" s="232" t="s">
        <v>88</v>
      </c>
      <c r="I51" s="231">
        <v>0</v>
      </c>
      <c r="J51" s="231">
        <v>0</v>
      </c>
      <c r="K51" s="231">
        <f t="shared" si="2"/>
        <v>2</v>
      </c>
      <c r="L51" s="231">
        <v>2</v>
      </c>
    </row>
    <row r="52" spans="2:12" ht="31.5">
      <c r="B52" s="233" t="s">
        <v>20</v>
      </c>
      <c r="C52" s="243">
        <v>801</v>
      </c>
      <c r="D52" s="122"/>
      <c r="E52" s="232" t="s">
        <v>104</v>
      </c>
      <c r="F52" s="232" t="s">
        <v>132</v>
      </c>
      <c r="G52" s="117" t="s">
        <v>258</v>
      </c>
      <c r="H52" s="232" t="s">
        <v>124</v>
      </c>
      <c r="I52" s="231">
        <v>0</v>
      </c>
      <c r="J52" s="231">
        <v>0</v>
      </c>
      <c r="K52" s="231">
        <f t="shared" si="2"/>
        <v>2</v>
      </c>
      <c r="L52" s="231">
        <v>2</v>
      </c>
    </row>
    <row r="53" spans="2:12" ht="31.5">
      <c r="B53" s="235" t="s">
        <v>130</v>
      </c>
      <c r="C53" s="243">
        <v>801</v>
      </c>
      <c r="D53" s="124"/>
      <c r="E53" s="234" t="s">
        <v>104</v>
      </c>
      <c r="F53" s="234" t="s">
        <v>129</v>
      </c>
      <c r="G53" s="117" t="s">
        <v>257</v>
      </c>
      <c r="H53" s="234" t="s">
        <v>88</v>
      </c>
      <c r="I53" s="230">
        <v>0</v>
      </c>
      <c r="J53" s="230">
        <v>0</v>
      </c>
      <c r="K53" s="231">
        <f t="shared" si="2"/>
        <v>2</v>
      </c>
      <c r="L53" s="230">
        <f>L54</f>
        <v>2</v>
      </c>
    </row>
    <row r="54" spans="2:12" ht="47.25">
      <c r="B54" s="233" t="s">
        <v>336</v>
      </c>
      <c r="C54" s="243">
        <v>801</v>
      </c>
      <c r="D54" s="141"/>
      <c r="E54" s="232" t="s">
        <v>104</v>
      </c>
      <c r="F54" s="232" t="s">
        <v>129</v>
      </c>
      <c r="G54" s="117" t="s">
        <v>259</v>
      </c>
      <c r="H54" s="232" t="s">
        <v>88</v>
      </c>
      <c r="I54" s="231">
        <v>0</v>
      </c>
      <c r="J54" s="231">
        <v>0</v>
      </c>
      <c r="K54" s="231">
        <f t="shared" si="2"/>
        <v>2</v>
      </c>
      <c r="L54" s="231">
        <f>L55</f>
        <v>2</v>
      </c>
    </row>
    <row r="55" spans="2:12" ht="78.75">
      <c r="B55" s="233" t="s">
        <v>295</v>
      </c>
      <c r="C55" s="243">
        <v>801</v>
      </c>
      <c r="D55" s="199"/>
      <c r="E55" s="232" t="s">
        <v>104</v>
      </c>
      <c r="F55" s="232" t="s">
        <v>129</v>
      </c>
      <c r="G55" s="117" t="s">
        <v>259</v>
      </c>
      <c r="H55" s="232" t="s">
        <v>88</v>
      </c>
      <c r="I55" s="231">
        <v>0</v>
      </c>
      <c r="J55" s="231">
        <v>0</v>
      </c>
      <c r="K55" s="231">
        <f t="shared" si="2"/>
        <v>2</v>
      </c>
      <c r="L55" s="231">
        <v>2</v>
      </c>
    </row>
    <row r="56" spans="2:12" ht="31.5">
      <c r="B56" s="233" t="s">
        <v>20</v>
      </c>
      <c r="C56" s="243">
        <v>801</v>
      </c>
      <c r="D56" s="122"/>
      <c r="E56" s="232" t="s">
        <v>104</v>
      </c>
      <c r="F56" s="232" t="s">
        <v>129</v>
      </c>
      <c r="G56" s="117" t="s">
        <v>258</v>
      </c>
      <c r="H56" s="232" t="s">
        <v>124</v>
      </c>
      <c r="I56" s="231">
        <v>0</v>
      </c>
      <c r="J56" s="231">
        <v>0</v>
      </c>
      <c r="K56" s="231">
        <f t="shared" si="2"/>
        <v>2</v>
      </c>
      <c r="L56" s="231">
        <v>2</v>
      </c>
    </row>
    <row r="57" spans="2:12" ht="63">
      <c r="B57" s="235" t="s">
        <v>335</v>
      </c>
      <c r="C57" s="243">
        <v>801</v>
      </c>
      <c r="D57" s="235"/>
      <c r="E57" s="234" t="s">
        <v>103</v>
      </c>
      <c r="F57" s="234" t="s">
        <v>107</v>
      </c>
      <c r="G57" s="234" t="s">
        <v>260</v>
      </c>
      <c r="H57" s="234" t="s">
        <v>88</v>
      </c>
      <c r="I57" s="230">
        <v>0</v>
      </c>
      <c r="J57" s="230">
        <f>J58</f>
        <v>0</v>
      </c>
      <c r="K57" s="230">
        <f t="shared" si="2"/>
        <v>120</v>
      </c>
      <c r="L57" s="230">
        <f>L58</f>
        <v>120</v>
      </c>
    </row>
    <row r="58" spans="2:12" ht="78.75">
      <c r="B58" s="233" t="s">
        <v>324</v>
      </c>
      <c r="C58" s="243">
        <v>801</v>
      </c>
      <c r="D58" s="233"/>
      <c r="E58" s="232" t="s">
        <v>103</v>
      </c>
      <c r="F58" s="232" t="s">
        <v>107</v>
      </c>
      <c r="G58" s="232" t="s">
        <v>273</v>
      </c>
      <c r="H58" s="232" t="s">
        <v>88</v>
      </c>
      <c r="I58" s="231">
        <v>0</v>
      </c>
      <c r="J58" s="231">
        <f>J59</f>
        <v>0</v>
      </c>
      <c r="K58" s="231">
        <f t="shared" si="2"/>
        <v>120</v>
      </c>
      <c r="L58" s="231">
        <f>L59</f>
        <v>120</v>
      </c>
    </row>
    <row r="59" spans="2:12" ht="31.5">
      <c r="B59" s="233" t="s">
        <v>296</v>
      </c>
      <c r="C59" s="243">
        <v>801</v>
      </c>
      <c r="D59" s="233"/>
      <c r="E59" s="232" t="s">
        <v>103</v>
      </c>
      <c r="F59" s="232" t="s">
        <v>107</v>
      </c>
      <c r="G59" s="232" t="s">
        <v>273</v>
      </c>
      <c r="H59" s="232" t="s">
        <v>124</v>
      </c>
      <c r="I59" s="231"/>
      <c r="J59" s="231">
        <v>0</v>
      </c>
      <c r="K59" s="231">
        <f t="shared" si="2"/>
        <v>120</v>
      </c>
      <c r="L59" s="231">
        <v>120</v>
      </c>
    </row>
    <row r="60" spans="2:12" ht="15.75">
      <c r="B60" s="239" t="s">
        <v>108</v>
      </c>
      <c r="C60" s="243">
        <v>801</v>
      </c>
      <c r="D60" s="239"/>
      <c r="E60" s="234" t="s">
        <v>109</v>
      </c>
      <c r="F60" s="234" t="s">
        <v>134</v>
      </c>
      <c r="G60" s="234" t="s">
        <v>133</v>
      </c>
      <c r="H60" s="234" t="s">
        <v>88</v>
      </c>
      <c r="I60" s="230"/>
      <c r="J60" s="230">
        <f>J66</f>
        <v>0</v>
      </c>
      <c r="K60" s="230">
        <f t="shared" si="2"/>
        <v>1.5</v>
      </c>
      <c r="L60" s="230">
        <f>L61+L66</f>
        <v>1.5</v>
      </c>
    </row>
    <row r="61" spans="2:12" ht="15.75">
      <c r="B61" s="240" t="s">
        <v>319</v>
      </c>
      <c r="C61" s="243">
        <v>801</v>
      </c>
      <c r="D61" s="240"/>
      <c r="E61" s="232" t="s">
        <v>109</v>
      </c>
      <c r="F61" s="232" t="s">
        <v>102</v>
      </c>
      <c r="G61" s="232" t="s">
        <v>133</v>
      </c>
      <c r="H61" s="232" t="s">
        <v>88</v>
      </c>
      <c r="I61" s="231"/>
      <c r="J61" s="231"/>
      <c r="K61" s="230">
        <f t="shared" si="2"/>
        <v>0</v>
      </c>
      <c r="L61" s="231">
        <f>L62</f>
        <v>0</v>
      </c>
    </row>
    <row r="62" spans="2:12" ht="15.75">
      <c r="B62" s="240" t="s">
        <v>318</v>
      </c>
      <c r="C62" s="243">
        <v>801</v>
      </c>
      <c r="D62" s="240"/>
      <c r="E62" s="232" t="s">
        <v>109</v>
      </c>
      <c r="F62" s="232" t="s">
        <v>102</v>
      </c>
      <c r="G62" s="232" t="s">
        <v>317</v>
      </c>
      <c r="H62" s="232" t="s">
        <v>88</v>
      </c>
      <c r="I62" s="231"/>
      <c r="J62" s="231"/>
      <c r="K62" s="230">
        <f t="shared" si="2"/>
        <v>0</v>
      </c>
      <c r="L62" s="231">
        <f>L63</f>
        <v>0</v>
      </c>
    </row>
    <row r="63" spans="2:12" ht="15.75">
      <c r="B63" s="240" t="s">
        <v>316</v>
      </c>
      <c r="C63" s="243">
        <v>801</v>
      </c>
      <c r="D63" s="240"/>
      <c r="E63" s="232" t="s">
        <v>109</v>
      </c>
      <c r="F63" s="232" t="s">
        <v>102</v>
      </c>
      <c r="G63" s="232" t="s">
        <v>314</v>
      </c>
      <c r="H63" s="232" t="s">
        <v>88</v>
      </c>
      <c r="I63" s="231"/>
      <c r="J63" s="231"/>
      <c r="K63" s="230">
        <f t="shared" si="2"/>
        <v>0</v>
      </c>
      <c r="L63" s="231">
        <f>L64+L65</f>
        <v>0</v>
      </c>
    </row>
    <row r="64" spans="2:12" ht="47.25">
      <c r="B64" s="236" t="s">
        <v>127</v>
      </c>
      <c r="C64" s="243">
        <v>801</v>
      </c>
      <c r="D64" s="236"/>
      <c r="E64" s="232" t="s">
        <v>109</v>
      </c>
      <c r="F64" s="232" t="s">
        <v>102</v>
      </c>
      <c r="G64" s="232" t="s">
        <v>314</v>
      </c>
      <c r="H64" s="232" t="s">
        <v>119</v>
      </c>
      <c r="I64" s="231"/>
      <c r="J64" s="231"/>
      <c r="K64" s="230">
        <f t="shared" si="2"/>
        <v>0</v>
      </c>
      <c r="L64" s="231">
        <v>0</v>
      </c>
    </row>
    <row r="65" spans="2:12" ht="31.5">
      <c r="B65" s="236" t="s">
        <v>315</v>
      </c>
      <c r="C65" s="243">
        <v>801</v>
      </c>
      <c r="D65" s="236"/>
      <c r="E65" s="232" t="s">
        <v>109</v>
      </c>
      <c r="F65" s="232" t="s">
        <v>102</v>
      </c>
      <c r="G65" s="232" t="s">
        <v>314</v>
      </c>
      <c r="H65" s="232" t="s">
        <v>124</v>
      </c>
      <c r="I65" s="231"/>
      <c r="J65" s="231"/>
      <c r="K65" s="230">
        <f t="shared" si="2"/>
        <v>0</v>
      </c>
      <c r="L65" s="231">
        <v>0</v>
      </c>
    </row>
    <row r="66" spans="2:12" ht="31.5">
      <c r="B66" s="235" t="s">
        <v>312</v>
      </c>
      <c r="C66" s="243">
        <v>801</v>
      </c>
      <c r="D66" s="235"/>
      <c r="E66" s="234" t="s">
        <v>109</v>
      </c>
      <c r="F66" s="234" t="s">
        <v>104</v>
      </c>
      <c r="G66" s="234" t="s">
        <v>128</v>
      </c>
      <c r="H66" s="234" t="s">
        <v>88</v>
      </c>
      <c r="I66" s="230">
        <f>I67</f>
        <v>443.45</v>
      </c>
      <c r="J66" s="230">
        <f>J67</f>
        <v>0</v>
      </c>
      <c r="K66" s="230">
        <f t="shared" si="2"/>
        <v>1.5</v>
      </c>
      <c r="L66" s="230">
        <f>L70</f>
        <v>1.5</v>
      </c>
    </row>
    <row r="67" spans="2:12" ht="31.5">
      <c r="B67" s="233" t="s">
        <v>313</v>
      </c>
      <c r="C67" s="243">
        <v>801</v>
      </c>
      <c r="D67" s="233"/>
      <c r="E67" s="232" t="s">
        <v>109</v>
      </c>
      <c r="F67" s="232" t="s">
        <v>104</v>
      </c>
      <c r="G67" s="232" t="s">
        <v>128</v>
      </c>
      <c r="H67" s="232" t="s">
        <v>88</v>
      </c>
      <c r="I67" s="231">
        <f>I68</f>
        <v>443.45</v>
      </c>
      <c r="J67" s="231">
        <f>J68+J69</f>
        <v>0</v>
      </c>
      <c r="K67" s="230">
        <f t="shared" si="2"/>
        <v>0</v>
      </c>
      <c r="L67" s="231">
        <f>L68</f>
        <v>0</v>
      </c>
    </row>
    <row r="68" spans="2:12" ht="31.5">
      <c r="B68" s="233" t="s">
        <v>311</v>
      </c>
      <c r="C68" s="243">
        <v>801</v>
      </c>
      <c r="D68" s="233"/>
      <c r="E68" s="232" t="s">
        <v>109</v>
      </c>
      <c r="F68" s="232" t="s">
        <v>104</v>
      </c>
      <c r="G68" s="237" t="s">
        <v>128</v>
      </c>
      <c r="H68" s="237" t="s">
        <v>124</v>
      </c>
      <c r="I68" s="231">
        <v>443.45</v>
      </c>
      <c r="J68" s="231"/>
      <c r="K68" s="230">
        <f t="shared" si="2"/>
        <v>0</v>
      </c>
      <c r="L68" s="231">
        <v>0</v>
      </c>
    </row>
    <row r="69" spans="2:12" ht="47.25">
      <c r="B69" s="233" t="s">
        <v>127</v>
      </c>
      <c r="C69" s="243">
        <v>801</v>
      </c>
      <c r="D69" s="233"/>
      <c r="E69" s="232" t="s">
        <v>109</v>
      </c>
      <c r="F69" s="232" t="s">
        <v>109</v>
      </c>
      <c r="G69" s="237" t="s">
        <v>128</v>
      </c>
      <c r="H69" s="237" t="s">
        <v>119</v>
      </c>
      <c r="I69" s="231"/>
      <c r="J69" s="231">
        <v>0</v>
      </c>
      <c r="K69" s="230">
        <f t="shared" si="2"/>
        <v>0</v>
      </c>
      <c r="L69" s="231"/>
    </row>
    <row r="70" spans="2:12" ht="15.75">
      <c r="B70" s="239" t="s">
        <v>108</v>
      </c>
      <c r="C70" s="243">
        <v>801</v>
      </c>
      <c r="D70" s="239"/>
      <c r="E70" s="234" t="s">
        <v>109</v>
      </c>
      <c r="F70" s="234" t="s">
        <v>134</v>
      </c>
      <c r="G70" s="238" t="s">
        <v>305</v>
      </c>
      <c r="H70" s="238" t="s">
        <v>88</v>
      </c>
      <c r="I70" s="230"/>
      <c r="J70" s="230">
        <f>J71</f>
        <v>0</v>
      </c>
      <c r="K70" s="230">
        <f t="shared" si="2"/>
        <v>1.5</v>
      </c>
      <c r="L70" s="230">
        <f>L71</f>
        <v>1.5</v>
      </c>
    </row>
    <row r="71" spans="2:12" ht="31.5">
      <c r="B71" s="233" t="s">
        <v>312</v>
      </c>
      <c r="C71" s="243">
        <v>801</v>
      </c>
      <c r="D71" s="233"/>
      <c r="E71" s="232" t="s">
        <v>109</v>
      </c>
      <c r="F71" s="232" t="s">
        <v>104</v>
      </c>
      <c r="G71" s="237" t="s">
        <v>256</v>
      </c>
      <c r="H71" s="237" t="s">
        <v>88</v>
      </c>
      <c r="I71" s="231"/>
      <c r="J71" s="231">
        <f>J72</f>
        <v>0</v>
      </c>
      <c r="K71" s="231">
        <f t="shared" si="2"/>
        <v>1.5</v>
      </c>
      <c r="L71" s="231">
        <f>L72</f>
        <v>1.5</v>
      </c>
    </row>
    <row r="72" spans="2:12" ht="31.5">
      <c r="B72" s="233" t="s">
        <v>311</v>
      </c>
      <c r="C72" s="243">
        <v>801</v>
      </c>
      <c r="D72" s="233"/>
      <c r="E72" s="232" t="s">
        <v>109</v>
      </c>
      <c r="F72" s="232" t="s">
        <v>104</v>
      </c>
      <c r="G72" s="237" t="s">
        <v>256</v>
      </c>
      <c r="H72" s="237" t="s">
        <v>124</v>
      </c>
      <c r="I72" s="231"/>
      <c r="J72" s="231">
        <v>0</v>
      </c>
      <c r="K72" s="231">
        <f t="shared" si="2"/>
        <v>1.5</v>
      </c>
      <c r="L72" s="231">
        <v>1.5</v>
      </c>
    </row>
    <row r="73" spans="2:12" ht="47.25">
      <c r="B73" s="235" t="s">
        <v>337</v>
      </c>
      <c r="C73" s="243">
        <v>801</v>
      </c>
      <c r="D73" s="235"/>
      <c r="E73" s="234" t="s">
        <v>134</v>
      </c>
      <c r="F73" s="234" t="s">
        <v>134</v>
      </c>
      <c r="G73" s="238" t="s">
        <v>133</v>
      </c>
      <c r="H73" s="238" t="s">
        <v>88</v>
      </c>
      <c r="I73" s="230">
        <f>I74</f>
        <v>89.2</v>
      </c>
      <c r="J73" s="230">
        <f>J74</f>
        <v>84.92</v>
      </c>
      <c r="K73" s="230">
        <f t="shared" si="2"/>
        <v>-84.92</v>
      </c>
      <c r="L73" s="230">
        <f>L74</f>
        <v>0</v>
      </c>
    </row>
    <row r="74" spans="2:12" ht="63">
      <c r="B74" s="233" t="s">
        <v>338</v>
      </c>
      <c r="C74" s="243">
        <v>801</v>
      </c>
      <c r="D74" s="233"/>
      <c r="E74" s="232" t="s">
        <v>26</v>
      </c>
      <c r="F74" s="232" t="s">
        <v>26</v>
      </c>
      <c r="G74" s="237" t="s">
        <v>310</v>
      </c>
      <c r="H74" s="237" t="s">
        <v>88</v>
      </c>
      <c r="I74" s="231">
        <f>I75+I76</f>
        <v>89.2</v>
      </c>
      <c r="J74" s="231">
        <f>J75+J76</f>
        <v>84.92</v>
      </c>
      <c r="K74" s="231">
        <f t="shared" si="2"/>
        <v>-84.92</v>
      </c>
      <c r="L74" s="231">
        <v>0</v>
      </c>
    </row>
    <row r="75" spans="2:12" ht="47.25">
      <c r="B75" s="233" t="s">
        <v>127</v>
      </c>
      <c r="C75" s="243">
        <v>801</v>
      </c>
      <c r="D75" s="233"/>
      <c r="E75" s="232" t="s">
        <v>26</v>
      </c>
      <c r="F75" s="232" t="s">
        <v>26</v>
      </c>
      <c r="G75" s="237" t="s">
        <v>310</v>
      </c>
      <c r="H75" s="237" t="s">
        <v>119</v>
      </c>
      <c r="I75" s="231">
        <v>88.2</v>
      </c>
      <c r="J75" s="231">
        <v>84.92</v>
      </c>
      <c r="K75" s="231">
        <f t="shared" si="2"/>
        <v>-84.92</v>
      </c>
      <c r="L75" s="231">
        <v>0</v>
      </c>
    </row>
    <row r="76" spans="2:12" ht="31.5">
      <c r="B76" s="233" t="s">
        <v>296</v>
      </c>
      <c r="C76" s="243">
        <v>801</v>
      </c>
      <c r="D76" s="233"/>
      <c r="E76" s="232" t="s">
        <v>26</v>
      </c>
      <c r="F76" s="232" t="s">
        <v>26</v>
      </c>
      <c r="G76" s="237" t="s">
        <v>310</v>
      </c>
      <c r="H76" s="237" t="s">
        <v>124</v>
      </c>
      <c r="I76" s="231">
        <v>1</v>
      </c>
      <c r="J76" s="231">
        <v>0</v>
      </c>
      <c r="K76" s="231">
        <f t="shared" si="2"/>
        <v>0</v>
      </c>
      <c r="L76" s="231">
        <v>0</v>
      </c>
    </row>
    <row r="77" spans="2:12" ht="47.25">
      <c r="B77" s="235" t="s">
        <v>337</v>
      </c>
      <c r="C77" s="243">
        <v>801</v>
      </c>
      <c r="D77" s="235"/>
      <c r="E77" s="234" t="s">
        <v>134</v>
      </c>
      <c r="F77" s="234" t="s">
        <v>134</v>
      </c>
      <c r="G77" s="238" t="s">
        <v>305</v>
      </c>
      <c r="H77" s="238" t="s">
        <v>88</v>
      </c>
      <c r="I77" s="230"/>
      <c r="J77" s="230">
        <f>J78</f>
        <v>0</v>
      </c>
      <c r="K77" s="230">
        <f t="shared" si="2"/>
        <v>97.42</v>
      </c>
      <c r="L77" s="230">
        <f>L78+L81</f>
        <v>97.42</v>
      </c>
    </row>
    <row r="78" spans="2:12" ht="63">
      <c r="B78" s="233" t="s">
        <v>338</v>
      </c>
      <c r="C78" s="243">
        <v>801</v>
      </c>
      <c r="D78" s="233"/>
      <c r="E78" s="232" t="s">
        <v>26</v>
      </c>
      <c r="F78" s="232" t="s">
        <v>26</v>
      </c>
      <c r="G78" s="237" t="s">
        <v>264</v>
      </c>
      <c r="H78" s="237" t="s">
        <v>88</v>
      </c>
      <c r="I78" s="231"/>
      <c r="J78" s="231">
        <f>J79+J81</f>
        <v>0</v>
      </c>
      <c r="K78" s="231">
        <f t="shared" si="2"/>
        <v>97.42</v>
      </c>
      <c r="L78" s="231">
        <f>L79+L80</f>
        <v>97.42</v>
      </c>
    </row>
    <row r="79" spans="2:12" ht="31.5">
      <c r="B79" s="233" t="s">
        <v>304</v>
      </c>
      <c r="C79" s="243">
        <v>801</v>
      </c>
      <c r="D79" s="233"/>
      <c r="E79" s="232" t="s">
        <v>26</v>
      </c>
      <c r="F79" s="232" t="s">
        <v>26</v>
      </c>
      <c r="G79" s="237" t="s">
        <v>264</v>
      </c>
      <c r="H79" s="237" t="s">
        <v>119</v>
      </c>
      <c r="I79" s="231"/>
      <c r="J79" s="231">
        <v>0</v>
      </c>
      <c r="K79" s="231">
        <f t="shared" si="2"/>
        <v>97.42</v>
      </c>
      <c r="L79" s="231">
        <v>97.42</v>
      </c>
    </row>
    <row r="80" spans="2:12" ht="47.25">
      <c r="B80" s="244" t="s">
        <v>302</v>
      </c>
      <c r="C80" s="243">
        <v>801</v>
      </c>
      <c r="D80" s="244"/>
      <c r="E80" s="232" t="s">
        <v>26</v>
      </c>
      <c r="F80" s="232" t="s">
        <v>26</v>
      </c>
      <c r="G80" s="237" t="s">
        <v>264</v>
      </c>
      <c r="H80" s="237" t="s">
        <v>301</v>
      </c>
      <c r="I80" s="231"/>
      <c r="J80" s="231">
        <v>0</v>
      </c>
      <c r="K80" s="231">
        <f t="shared" si="2"/>
        <v>0</v>
      </c>
      <c r="L80" s="231"/>
    </row>
    <row r="81" spans="2:12" ht="31.5">
      <c r="B81" s="233" t="s">
        <v>296</v>
      </c>
      <c r="C81" s="243">
        <v>801</v>
      </c>
      <c r="D81" s="233"/>
      <c r="E81" s="232" t="s">
        <v>26</v>
      </c>
      <c r="F81" s="232" t="s">
        <v>26</v>
      </c>
      <c r="G81" s="237" t="s">
        <v>264</v>
      </c>
      <c r="H81" s="237" t="s">
        <v>124</v>
      </c>
      <c r="I81" s="231"/>
      <c r="J81" s="231">
        <v>0</v>
      </c>
      <c r="K81" s="231">
        <f t="shared" si="2"/>
        <v>0</v>
      </c>
      <c r="L81" s="231">
        <v>0</v>
      </c>
    </row>
    <row r="82" spans="2:12" ht="47.25">
      <c r="B82" s="235" t="s">
        <v>337</v>
      </c>
      <c r="C82" s="243">
        <v>801</v>
      </c>
      <c r="D82" s="235"/>
      <c r="E82" s="234" t="s">
        <v>112</v>
      </c>
      <c r="F82" s="234" t="s">
        <v>101</v>
      </c>
      <c r="G82" s="234" t="s">
        <v>234</v>
      </c>
      <c r="H82" s="234" t="s">
        <v>88</v>
      </c>
      <c r="I82" s="230">
        <f>I83</f>
        <v>371.98</v>
      </c>
      <c r="J82" s="230">
        <f>J83</f>
        <v>362.17</v>
      </c>
      <c r="K82" s="230">
        <f t="shared" si="2"/>
        <v>-362.17</v>
      </c>
      <c r="L82" s="230">
        <f>L83</f>
        <v>0</v>
      </c>
    </row>
    <row r="83" spans="2:12" ht="63">
      <c r="B83" s="236" t="s">
        <v>339</v>
      </c>
      <c r="C83" s="243">
        <v>801</v>
      </c>
      <c r="D83" s="236"/>
      <c r="E83" s="232" t="s">
        <v>112</v>
      </c>
      <c r="F83" s="232" t="s">
        <v>101</v>
      </c>
      <c r="G83" s="232" t="s">
        <v>235</v>
      </c>
      <c r="H83" s="232" t="s">
        <v>88</v>
      </c>
      <c r="I83" s="231">
        <f>I84+I85</f>
        <v>371.98</v>
      </c>
      <c r="J83" s="231">
        <f>J84+J85</f>
        <v>362.17</v>
      </c>
      <c r="K83" s="230">
        <f t="shared" si="2"/>
        <v>-362.17</v>
      </c>
      <c r="L83" s="231">
        <f>L84+L85</f>
        <v>0</v>
      </c>
    </row>
    <row r="84" spans="2:12" ht="31.5">
      <c r="B84" s="233" t="s">
        <v>296</v>
      </c>
      <c r="C84" s="243">
        <v>801</v>
      </c>
      <c r="D84" s="233"/>
      <c r="E84" s="232" t="s">
        <v>112</v>
      </c>
      <c r="F84" s="232" t="s">
        <v>101</v>
      </c>
      <c r="G84" s="232" t="s">
        <v>235</v>
      </c>
      <c r="H84" s="232" t="s">
        <v>124</v>
      </c>
      <c r="I84" s="231">
        <v>361.98</v>
      </c>
      <c r="J84" s="231">
        <v>352.17</v>
      </c>
      <c r="K84" s="230">
        <f t="shared" si="2"/>
        <v>-352.17</v>
      </c>
      <c r="L84" s="231">
        <v>0</v>
      </c>
    </row>
    <row r="85" spans="2:12" ht="31.5">
      <c r="B85" s="233" t="s">
        <v>309</v>
      </c>
      <c r="C85" s="243">
        <v>801</v>
      </c>
      <c r="D85" s="233"/>
      <c r="E85" s="232" t="s">
        <v>112</v>
      </c>
      <c r="F85" s="232" t="s">
        <v>101</v>
      </c>
      <c r="G85" s="232" t="s">
        <v>235</v>
      </c>
      <c r="H85" s="232" t="s">
        <v>308</v>
      </c>
      <c r="I85" s="231">
        <v>10</v>
      </c>
      <c r="J85" s="231">
        <v>10</v>
      </c>
      <c r="K85" s="230">
        <f t="shared" si="2"/>
        <v>-10</v>
      </c>
      <c r="L85" s="231">
        <v>0</v>
      </c>
    </row>
    <row r="86" spans="2:12" ht="63">
      <c r="B86" s="235" t="s">
        <v>323</v>
      </c>
      <c r="C86" s="243">
        <v>801</v>
      </c>
      <c r="D86" s="235"/>
      <c r="E86" s="234" t="s">
        <v>112</v>
      </c>
      <c r="F86" s="234" t="s">
        <v>101</v>
      </c>
      <c r="G86" s="234" t="s">
        <v>305</v>
      </c>
      <c r="H86" s="234" t="s">
        <v>88</v>
      </c>
      <c r="I86" s="230"/>
      <c r="J86" s="230">
        <f>J87</f>
        <v>0</v>
      </c>
      <c r="K86" s="230">
        <f t="shared" si="2"/>
        <v>142.52000000000001</v>
      </c>
      <c r="L86" s="230">
        <f>L87</f>
        <v>142.52000000000001</v>
      </c>
    </row>
    <row r="87" spans="2:12" ht="63">
      <c r="B87" s="236" t="s">
        <v>339</v>
      </c>
      <c r="C87" s="243">
        <v>801</v>
      </c>
      <c r="D87" s="236"/>
      <c r="E87" s="232" t="s">
        <v>112</v>
      </c>
      <c r="F87" s="232" t="s">
        <v>101</v>
      </c>
      <c r="G87" s="232" t="s">
        <v>265</v>
      </c>
      <c r="H87" s="232" t="s">
        <v>88</v>
      </c>
      <c r="I87" s="231"/>
      <c r="J87" s="231">
        <f>J88+J89</f>
        <v>0</v>
      </c>
      <c r="K87" s="231">
        <f t="shared" si="2"/>
        <v>142.52000000000001</v>
      </c>
      <c r="L87" s="231">
        <f>L88+L89</f>
        <v>142.52000000000001</v>
      </c>
    </row>
    <row r="88" spans="2:12" ht="31.5">
      <c r="B88" s="233" t="s">
        <v>296</v>
      </c>
      <c r="C88" s="243">
        <v>801</v>
      </c>
      <c r="D88" s="233"/>
      <c r="E88" s="232" t="s">
        <v>112</v>
      </c>
      <c r="F88" s="232" t="s">
        <v>101</v>
      </c>
      <c r="G88" s="232" t="s">
        <v>265</v>
      </c>
      <c r="H88" s="232" t="s">
        <v>124</v>
      </c>
      <c r="I88" s="231"/>
      <c r="J88" s="231">
        <v>0</v>
      </c>
      <c r="K88" s="231">
        <f t="shared" si="2"/>
        <v>132.52000000000001</v>
      </c>
      <c r="L88" s="231">
        <v>132.52000000000001</v>
      </c>
    </row>
    <row r="89" spans="2:12" ht="31.5">
      <c r="B89" s="233" t="s">
        <v>309</v>
      </c>
      <c r="C89" s="243">
        <v>801</v>
      </c>
      <c r="D89" s="233"/>
      <c r="E89" s="232" t="s">
        <v>112</v>
      </c>
      <c r="F89" s="232" t="s">
        <v>101</v>
      </c>
      <c r="G89" s="232" t="s">
        <v>265</v>
      </c>
      <c r="H89" s="232" t="s">
        <v>308</v>
      </c>
      <c r="I89" s="231"/>
      <c r="J89" s="231">
        <v>0</v>
      </c>
      <c r="K89" s="231">
        <f t="shared" si="2"/>
        <v>10</v>
      </c>
      <c r="L89" s="231">
        <v>10</v>
      </c>
    </row>
    <row r="90" spans="2:12" ht="15.75">
      <c r="B90" s="233" t="s">
        <v>331</v>
      </c>
      <c r="C90" s="243">
        <v>801</v>
      </c>
      <c r="D90" s="233"/>
      <c r="E90" s="234" t="s">
        <v>115</v>
      </c>
      <c r="F90" s="234" t="s">
        <v>101</v>
      </c>
      <c r="G90" s="234" t="s">
        <v>234</v>
      </c>
      <c r="H90" s="234" t="s">
        <v>88</v>
      </c>
      <c r="I90" s="230">
        <f>I91</f>
        <v>679.86</v>
      </c>
      <c r="J90" s="230">
        <f>J91</f>
        <v>262</v>
      </c>
      <c r="K90" s="230">
        <f t="shared" si="2"/>
        <v>-262</v>
      </c>
      <c r="L90" s="230">
        <f>L91</f>
        <v>0</v>
      </c>
    </row>
    <row r="91" spans="2:12" ht="15.75">
      <c r="B91" s="233" t="s">
        <v>332</v>
      </c>
      <c r="C91" s="243">
        <v>801</v>
      </c>
      <c r="D91" s="233"/>
      <c r="E91" s="232" t="s">
        <v>115</v>
      </c>
      <c r="F91" s="232" t="s">
        <v>101</v>
      </c>
      <c r="G91" s="232" t="s">
        <v>29</v>
      </c>
      <c r="H91" s="232" t="s">
        <v>88</v>
      </c>
      <c r="I91" s="231">
        <f>I92</f>
        <v>679.86</v>
      </c>
      <c r="J91" s="231">
        <f>J92</f>
        <v>262</v>
      </c>
      <c r="K91" s="231">
        <f t="shared" si="2"/>
        <v>-262</v>
      </c>
      <c r="L91" s="231">
        <f>L92</f>
        <v>0</v>
      </c>
    </row>
    <row r="92" spans="2:12" ht="31.5">
      <c r="B92" s="233" t="s">
        <v>333</v>
      </c>
      <c r="C92" s="243">
        <v>801</v>
      </c>
      <c r="D92" s="233"/>
      <c r="E92" s="232" t="s">
        <v>115</v>
      </c>
      <c r="F92" s="232" t="s">
        <v>101</v>
      </c>
      <c r="G92" s="232" t="s">
        <v>29</v>
      </c>
      <c r="H92" s="232" t="s">
        <v>119</v>
      </c>
      <c r="I92" s="231">
        <v>679.86</v>
      </c>
      <c r="J92" s="231">
        <v>262</v>
      </c>
      <c r="K92" s="231">
        <f t="shared" si="2"/>
        <v>-262</v>
      </c>
      <c r="L92" s="231">
        <v>0</v>
      </c>
    </row>
    <row r="93" spans="2:12" ht="31.5">
      <c r="B93" s="233" t="s">
        <v>330</v>
      </c>
      <c r="C93" s="243">
        <v>801</v>
      </c>
      <c r="D93" s="233"/>
      <c r="E93" s="234" t="s">
        <v>115</v>
      </c>
      <c r="F93" s="234" t="s">
        <v>109</v>
      </c>
      <c r="G93" s="234" t="s">
        <v>305</v>
      </c>
      <c r="H93" s="234" t="s">
        <v>88</v>
      </c>
      <c r="I93" s="230"/>
      <c r="J93" s="230">
        <v>0</v>
      </c>
      <c r="K93" s="231">
        <f t="shared" si="2"/>
        <v>206.01</v>
      </c>
      <c r="L93" s="230">
        <f>L94</f>
        <v>206.01</v>
      </c>
    </row>
    <row r="94" spans="2:12" ht="47.25">
      <c r="B94" s="233" t="s">
        <v>127</v>
      </c>
      <c r="C94" s="243">
        <v>801</v>
      </c>
      <c r="D94" s="233"/>
      <c r="E94" s="232" t="s">
        <v>115</v>
      </c>
      <c r="F94" s="232" t="s">
        <v>101</v>
      </c>
      <c r="G94" s="232" t="s">
        <v>263</v>
      </c>
      <c r="H94" s="232" t="s">
        <v>119</v>
      </c>
      <c r="I94" s="231"/>
      <c r="J94" s="231">
        <v>0</v>
      </c>
      <c r="K94" s="231">
        <f>L94-J94</f>
        <v>206.01</v>
      </c>
      <c r="L94" s="231">
        <v>206.01</v>
      </c>
    </row>
    <row r="95" spans="2:12" ht="47.25">
      <c r="B95" s="244" t="s">
        <v>302</v>
      </c>
      <c r="C95" s="243">
        <v>801</v>
      </c>
      <c r="D95" s="244"/>
      <c r="E95" s="232" t="s">
        <v>115</v>
      </c>
      <c r="F95" s="232" t="s">
        <v>109</v>
      </c>
      <c r="G95" s="232" t="s">
        <v>263</v>
      </c>
      <c r="H95" s="232" t="s">
        <v>301</v>
      </c>
      <c r="I95" s="231"/>
      <c r="J95" s="231">
        <v>0</v>
      </c>
      <c r="K95" s="231">
        <f t="shared" si="2"/>
        <v>0</v>
      </c>
      <c r="L95" s="231"/>
    </row>
    <row r="96" spans="2:12" ht="47.25">
      <c r="B96" s="235" t="s">
        <v>337</v>
      </c>
      <c r="C96" s="243">
        <v>801</v>
      </c>
      <c r="D96" s="235"/>
      <c r="E96" s="234" t="s">
        <v>115</v>
      </c>
      <c r="F96" s="232" t="s">
        <v>101</v>
      </c>
      <c r="G96" s="234" t="s">
        <v>234</v>
      </c>
      <c r="H96" s="234" t="s">
        <v>88</v>
      </c>
      <c r="I96" s="230">
        <f>I97</f>
        <v>679.86</v>
      </c>
      <c r="J96" s="230">
        <f>J97</f>
        <v>338.14</v>
      </c>
      <c r="K96" s="230">
        <f t="shared" si="2"/>
        <v>-338.14</v>
      </c>
      <c r="L96" s="230">
        <f>L97</f>
        <v>0</v>
      </c>
    </row>
    <row r="97" spans="2:12" ht="63">
      <c r="B97" s="233" t="s">
        <v>340</v>
      </c>
      <c r="C97" s="243">
        <v>801</v>
      </c>
      <c r="D97" s="233"/>
      <c r="E97" s="232" t="s">
        <v>115</v>
      </c>
      <c r="F97" s="232" t="s">
        <v>63</v>
      </c>
      <c r="G97" s="232" t="s">
        <v>29</v>
      </c>
      <c r="H97" s="232" t="s">
        <v>88</v>
      </c>
      <c r="I97" s="231">
        <f>I98</f>
        <v>679.86</v>
      </c>
      <c r="J97" s="231">
        <f>J98</f>
        <v>338.14</v>
      </c>
      <c r="K97" s="231">
        <f t="shared" si="2"/>
        <v>-338.14</v>
      </c>
      <c r="L97" s="231">
        <f>L98</f>
        <v>0</v>
      </c>
    </row>
    <row r="98" spans="2:12" ht="47.25">
      <c r="B98" s="233" t="s">
        <v>127</v>
      </c>
      <c r="C98" s="243">
        <v>801</v>
      </c>
      <c r="D98" s="233"/>
      <c r="E98" s="232" t="s">
        <v>115</v>
      </c>
      <c r="F98" s="232" t="s">
        <v>109</v>
      </c>
      <c r="G98" s="232" t="s">
        <v>29</v>
      </c>
      <c r="H98" s="232" t="s">
        <v>119</v>
      </c>
      <c r="I98" s="231">
        <v>679.86</v>
      </c>
      <c r="J98" s="231">
        <v>338.14</v>
      </c>
      <c r="K98" s="231">
        <f t="shared" si="2"/>
        <v>-338.14</v>
      </c>
      <c r="L98" s="231">
        <v>0</v>
      </c>
    </row>
    <row r="99" spans="2:12" ht="47.25">
      <c r="B99" s="235" t="s">
        <v>337</v>
      </c>
      <c r="C99" s="243">
        <v>801</v>
      </c>
      <c r="D99" s="235"/>
      <c r="E99" s="234" t="s">
        <v>115</v>
      </c>
      <c r="F99" s="234" t="s">
        <v>109</v>
      </c>
      <c r="G99" s="234" t="s">
        <v>305</v>
      </c>
      <c r="H99" s="234" t="s">
        <v>88</v>
      </c>
      <c r="I99" s="230"/>
      <c r="J99" s="230">
        <f>J100</f>
        <v>0</v>
      </c>
      <c r="K99" s="230">
        <f t="shared" si="2"/>
        <v>485.3</v>
      </c>
      <c r="L99" s="230">
        <f>L100</f>
        <v>485.3</v>
      </c>
    </row>
    <row r="100" spans="2:12" ht="63">
      <c r="B100" s="233" t="s">
        <v>340</v>
      </c>
      <c r="C100" s="243">
        <v>801</v>
      </c>
      <c r="D100" s="233"/>
      <c r="E100" s="232" t="s">
        <v>115</v>
      </c>
      <c r="F100" s="232" t="s">
        <v>109</v>
      </c>
      <c r="G100" s="232" t="s">
        <v>263</v>
      </c>
      <c r="H100" s="232" t="s">
        <v>88</v>
      </c>
      <c r="I100" s="231"/>
      <c r="J100" s="231">
        <f>J101</f>
        <v>0</v>
      </c>
      <c r="K100" s="231">
        <f t="shared" si="2"/>
        <v>485.3</v>
      </c>
      <c r="L100" s="231">
        <f>L101+L102</f>
        <v>485.3</v>
      </c>
    </row>
    <row r="101" spans="2:12" ht="47.25">
      <c r="B101" s="233" t="s">
        <v>127</v>
      </c>
      <c r="C101" s="243">
        <v>801</v>
      </c>
      <c r="D101" s="233"/>
      <c r="E101" s="232" t="s">
        <v>115</v>
      </c>
      <c r="F101" s="232" t="s">
        <v>109</v>
      </c>
      <c r="G101" s="232" t="s">
        <v>263</v>
      </c>
      <c r="H101" s="232" t="s">
        <v>119</v>
      </c>
      <c r="I101" s="231"/>
      <c r="J101" s="231">
        <v>0</v>
      </c>
      <c r="K101" s="231">
        <f t="shared" si="2"/>
        <v>485.3</v>
      </c>
      <c r="L101" s="231">
        <v>485.3</v>
      </c>
    </row>
    <row r="102" spans="2:12" ht="47.25">
      <c r="B102" s="244" t="s">
        <v>302</v>
      </c>
      <c r="C102" s="243">
        <v>801</v>
      </c>
      <c r="D102" s="244"/>
      <c r="E102" s="232" t="s">
        <v>115</v>
      </c>
      <c r="F102" s="232" t="s">
        <v>109</v>
      </c>
      <c r="G102" s="232" t="s">
        <v>263</v>
      </c>
      <c r="H102" s="232" t="s">
        <v>301</v>
      </c>
      <c r="I102" s="231"/>
      <c r="J102" s="231">
        <v>0</v>
      </c>
      <c r="K102" s="231">
        <f t="shared" si="2"/>
        <v>0</v>
      </c>
      <c r="L102" s="231"/>
    </row>
    <row r="103" spans="2:12" ht="19.5" customHeight="1">
      <c r="B103" s="233" t="s">
        <v>267</v>
      </c>
      <c r="C103" s="243">
        <v>801</v>
      </c>
      <c r="D103" s="201"/>
      <c r="E103" s="202" t="s">
        <v>131</v>
      </c>
      <c r="F103" s="202" t="s">
        <v>134</v>
      </c>
      <c r="G103" s="202" t="s">
        <v>131</v>
      </c>
      <c r="H103" s="202" t="s">
        <v>134</v>
      </c>
      <c r="I103" s="202" t="s">
        <v>133</v>
      </c>
      <c r="J103" s="202"/>
      <c r="K103" s="203">
        <f>K104</f>
        <v>0</v>
      </c>
      <c r="L103" s="203">
        <f>L104</f>
        <v>0</v>
      </c>
    </row>
    <row r="104" spans="2:12" ht="22.5" customHeight="1">
      <c r="B104" s="233" t="s">
        <v>117</v>
      </c>
      <c r="C104" s="201">
        <v>999</v>
      </c>
      <c r="D104" s="201"/>
      <c r="E104" s="202" t="s">
        <v>131</v>
      </c>
      <c r="F104" s="202" t="s">
        <v>131</v>
      </c>
      <c r="G104" s="202" t="s">
        <v>131</v>
      </c>
      <c r="H104" s="202" t="s">
        <v>131</v>
      </c>
      <c r="I104" s="202" t="s">
        <v>135</v>
      </c>
      <c r="J104" s="202" t="s">
        <v>136</v>
      </c>
      <c r="K104" s="203">
        <v>0</v>
      </c>
      <c r="L104" s="203"/>
    </row>
    <row r="105" spans="2:12" ht="18.75">
      <c r="B105" s="235" t="s">
        <v>56</v>
      </c>
      <c r="C105" s="235"/>
      <c r="D105" s="235"/>
      <c r="E105" s="235"/>
      <c r="F105" s="235"/>
      <c r="G105" s="235"/>
      <c r="H105" s="235"/>
      <c r="I105" s="235"/>
      <c r="J105" s="145">
        <f>J7</f>
        <v>1985.9300000000003</v>
      </c>
      <c r="K105" s="145">
        <f>K7</f>
        <v>280.80999999999995</v>
      </c>
      <c r="L105" s="145">
        <f>L7</f>
        <v>2266.7400000000002</v>
      </c>
    </row>
  </sheetData>
  <mergeCells count="3">
    <mergeCell ref="J1:L1"/>
    <mergeCell ref="B3:L3"/>
    <mergeCell ref="J4:L4"/>
  </mergeCells>
  <phoneticPr fontId="4" type="noConversion"/>
  <pageMargins left="0.7" right="0.7" top="0.75" bottom="0.75" header="0.3" footer="0.3"/>
  <pageSetup paperSize="9" scale="5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workbookViewId="0">
      <selection activeCell="E18" sqref="E18"/>
    </sheetView>
  </sheetViews>
  <sheetFormatPr defaultRowHeight="15.75"/>
  <cols>
    <col min="1" max="1" width="62.5703125" style="263" customWidth="1"/>
    <col min="2" max="2" width="9.42578125" style="265" customWidth="1"/>
    <col min="3" max="3" width="14" style="265" customWidth="1"/>
    <col min="4" max="4" width="11.42578125" style="271" customWidth="1"/>
    <col min="5" max="5" width="16.7109375" style="11" customWidth="1"/>
    <col min="6" max="16384" width="9.140625" style="3"/>
  </cols>
  <sheetData>
    <row r="1" spans="1:7" ht="93.75" customHeight="1">
      <c r="B1" s="396" t="s">
        <v>1</v>
      </c>
      <c r="C1" s="396"/>
      <c r="D1" s="396"/>
      <c r="E1" s="396"/>
    </row>
    <row r="2" spans="1:7" ht="12" customHeight="1">
      <c r="D2" s="263"/>
      <c r="E2" s="263"/>
    </row>
    <row r="3" spans="1:7" ht="51.75" customHeight="1">
      <c r="A3" s="434" t="s">
        <v>475</v>
      </c>
      <c r="B3" s="434"/>
      <c r="C3" s="434"/>
      <c r="D3" s="434"/>
      <c r="E3" s="434"/>
      <c r="F3" s="19"/>
      <c r="G3" s="266"/>
    </row>
    <row r="4" spans="1:7" s="18" customFormat="1" ht="19.5" customHeight="1">
      <c r="A4" s="19"/>
      <c r="B4" s="31"/>
      <c r="C4" s="31"/>
      <c r="D4" s="19"/>
      <c r="E4" s="37" t="s">
        <v>76</v>
      </c>
      <c r="F4" s="19"/>
      <c r="G4" s="266"/>
    </row>
    <row r="5" spans="1:7" s="18" customFormat="1" ht="72" customHeight="1">
      <c r="A5" s="33" t="s">
        <v>58</v>
      </c>
      <c r="B5" s="33" t="s">
        <v>81</v>
      </c>
      <c r="C5" s="33" t="s">
        <v>392</v>
      </c>
      <c r="D5" s="33" t="s">
        <v>37</v>
      </c>
      <c r="E5" s="33" t="s">
        <v>38</v>
      </c>
    </row>
    <row r="6" spans="1:7" s="18" customFormat="1">
      <c r="A6" s="33">
        <v>1</v>
      </c>
      <c r="B6" s="250">
        <v>2</v>
      </c>
      <c r="C6" s="33">
        <v>3</v>
      </c>
      <c r="D6" s="33">
        <v>4</v>
      </c>
      <c r="E6" s="33">
        <v>5</v>
      </c>
    </row>
    <row r="7" spans="1:7">
      <c r="A7" s="267" t="s">
        <v>393</v>
      </c>
      <c r="B7" s="232" t="s">
        <v>64</v>
      </c>
      <c r="C7" s="268">
        <f>C8+C9+C10</f>
        <v>1436.8200000000002</v>
      </c>
      <c r="D7" s="268">
        <f>E7-C7</f>
        <v>31.759999999999764</v>
      </c>
      <c r="E7" s="268">
        <f>E8+E9+E10</f>
        <v>1468.58</v>
      </c>
    </row>
    <row r="8" spans="1:7" ht="40.5" customHeight="1">
      <c r="A8" s="267" t="s">
        <v>215</v>
      </c>
      <c r="B8" s="232" t="s">
        <v>216</v>
      </c>
      <c r="C8" s="268">
        <f ca="1">п6!G8+п6!G12</f>
        <v>370.65</v>
      </c>
      <c r="D8" s="268">
        <f ca="1">п6!H8+п6!H12</f>
        <v>0</v>
      </c>
      <c r="E8" s="268">
        <f ca="1">п6!I8+п6!I12</f>
        <v>370.65</v>
      </c>
    </row>
    <row r="9" spans="1:7" ht="66" customHeight="1">
      <c r="A9" s="267" t="s">
        <v>57</v>
      </c>
      <c r="B9" s="232" t="s">
        <v>65</v>
      </c>
      <c r="C9" s="268">
        <f ca="1">п6!G16+п6!G23</f>
        <v>1064.17</v>
      </c>
      <c r="D9" s="268">
        <f ca="1">п6!H16+п6!H23</f>
        <v>31.759999999999991</v>
      </c>
      <c r="E9" s="268">
        <f ca="1">п6!I16+п6!I23</f>
        <v>1095.93</v>
      </c>
      <c r="G9" s="338"/>
    </row>
    <row r="10" spans="1:7">
      <c r="A10" s="267" t="s">
        <v>21</v>
      </c>
      <c r="B10" s="232" t="s">
        <v>206</v>
      </c>
      <c r="C10" s="268">
        <f ca="1">п6!G30</f>
        <v>2</v>
      </c>
      <c r="D10" s="268">
        <f ca="1">п6!H30</f>
        <v>0</v>
      </c>
      <c r="E10" s="268">
        <f ca="1">п6!I30</f>
        <v>2</v>
      </c>
    </row>
    <row r="11" spans="1:7">
      <c r="A11" s="267" t="s">
        <v>394</v>
      </c>
      <c r="B11" s="232" t="s">
        <v>395</v>
      </c>
      <c r="C11" s="268">
        <f ca="1">C12</f>
        <v>45.699999999999996</v>
      </c>
      <c r="D11" s="268">
        <f ca="1">D12</f>
        <v>0</v>
      </c>
      <c r="E11" s="268">
        <f ca="1">E12</f>
        <v>45.699999999999996</v>
      </c>
    </row>
    <row r="12" spans="1:7">
      <c r="A12" s="267" t="s">
        <v>292</v>
      </c>
      <c r="B12" s="232" t="s">
        <v>293</v>
      </c>
      <c r="C12" s="268">
        <f ca="1">п6!G36+п6!G40</f>
        <v>45.699999999999996</v>
      </c>
      <c r="D12" s="268">
        <f ca="1">п6!H36+п6!H40</f>
        <v>0</v>
      </c>
      <c r="E12" s="268">
        <f ca="1">п6!I36+п6!I40</f>
        <v>45.699999999999996</v>
      </c>
    </row>
    <row r="13" spans="1:7">
      <c r="A13" s="267" t="s">
        <v>396</v>
      </c>
      <c r="B13" s="232" t="s">
        <v>68</v>
      </c>
      <c r="C13" s="268">
        <f ca="1">C14</f>
        <v>0</v>
      </c>
      <c r="D13" s="268">
        <f ca="1">E13-C13</f>
        <v>73.290000000000006</v>
      </c>
      <c r="E13" s="268">
        <f ca="1">E14</f>
        <v>73.290000000000006</v>
      </c>
    </row>
    <row r="14" spans="1:7">
      <c r="A14" s="267" t="s">
        <v>252</v>
      </c>
      <c r="B14" s="232" t="s">
        <v>276</v>
      </c>
      <c r="C14" s="268">
        <f ca="1">п6!G44</f>
        <v>0</v>
      </c>
      <c r="D14" s="268">
        <f ca="1">п6!H44</f>
        <v>73.290000000000006</v>
      </c>
      <c r="E14" s="268">
        <f ca="1">п6!I44</f>
        <v>73.290000000000006</v>
      </c>
    </row>
    <row r="15" spans="1:7">
      <c r="A15" s="267" t="s">
        <v>397</v>
      </c>
      <c r="B15" s="232" t="s">
        <v>69</v>
      </c>
      <c r="C15" s="268">
        <f ca="1">C16+C17</f>
        <v>1.5</v>
      </c>
      <c r="D15" s="268">
        <f ca="1">E15-C15</f>
        <v>-1.5</v>
      </c>
      <c r="E15" s="268">
        <f ca="1">E16+E17</f>
        <v>0</v>
      </c>
    </row>
    <row r="16" spans="1:7">
      <c r="A16" s="267" t="s">
        <v>398</v>
      </c>
      <c r="B16" s="232" t="s">
        <v>399</v>
      </c>
      <c r="C16" s="268">
        <f ca="1">п6!G48</f>
        <v>0</v>
      </c>
      <c r="D16" s="268">
        <f ca="1">п6!H48</f>
        <v>0</v>
      </c>
      <c r="E16" s="268">
        <f ca="1">п6!I48</f>
        <v>0</v>
      </c>
    </row>
    <row r="17" spans="1:5">
      <c r="A17" s="267" t="s">
        <v>400</v>
      </c>
      <c r="B17" s="232" t="s">
        <v>70</v>
      </c>
      <c r="C17" s="268">
        <f ca="1">п6!G51</f>
        <v>1.5</v>
      </c>
      <c r="D17" s="268">
        <f ca="1">п6!H51</f>
        <v>-1.5</v>
      </c>
      <c r="E17" s="268">
        <f ca="1">п6!I51</f>
        <v>0</v>
      </c>
    </row>
    <row r="18" spans="1:5">
      <c r="A18" s="267" t="s">
        <v>401</v>
      </c>
      <c r="B18" s="232" t="s">
        <v>207</v>
      </c>
      <c r="C18" s="268">
        <f ca="1">C19</f>
        <v>97.42</v>
      </c>
      <c r="D18" s="268">
        <f ca="1">E18-C18</f>
        <v>0</v>
      </c>
      <c r="E18" s="268">
        <f ca="1">E19</f>
        <v>97.419999999999987</v>
      </c>
    </row>
    <row r="19" spans="1:5">
      <c r="A19" s="267" t="s">
        <v>27</v>
      </c>
      <c r="B19" s="232" t="s">
        <v>208</v>
      </c>
      <c r="C19" s="268">
        <f ca="1">п6!G60</f>
        <v>97.42</v>
      </c>
      <c r="D19" s="268">
        <f ca="1">п6!H60+п6!H75+п6!J75</f>
        <v>-1.4210854715202004E-14</v>
      </c>
      <c r="E19" s="268">
        <f ca="1">п6!I60+п6!I75+п6!K75</f>
        <v>97.419999999999987</v>
      </c>
    </row>
    <row r="20" spans="1:5">
      <c r="A20" s="267" t="s">
        <v>402</v>
      </c>
      <c r="B20" s="232" t="s">
        <v>71</v>
      </c>
      <c r="C20" s="268">
        <f ca="1">C21</f>
        <v>142.52000000000001</v>
      </c>
      <c r="D20" s="268">
        <f ca="1">D21</f>
        <v>0</v>
      </c>
      <c r="E20" s="268">
        <f ca="1">E21</f>
        <v>142.52000000000001</v>
      </c>
    </row>
    <row r="21" spans="1:5">
      <c r="A21" s="267" t="s">
        <v>403</v>
      </c>
      <c r="B21" s="232" t="s">
        <v>72</v>
      </c>
      <c r="C21" s="268">
        <f ca="1">п6!G63+п6!G79</f>
        <v>142.52000000000001</v>
      </c>
      <c r="D21" s="268">
        <f ca="1">п6!H63+п6!H79</f>
        <v>0</v>
      </c>
      <c r="E21" s="268">
        <f ca="1">п6!I63+п6!I79</f>
        <v>142.52000000000001</v>
      </c>
    </row>
    <row r="22" spans="1:5">
      <c r="A22" s="267" t="s">
        <v>404</v>
      </c>
      <c r="B22" s="232" t="s">
        <v>73</v>
      </c>
      <c r="C22" s="268">
        <f ca="1">C23+C24</f>
        <v>687.29</v>
      </c>
      <c r="D22" s="268">
        <f ca="1">D23+D24</f>
        <v>0</v>
      </c>
      <c r="E22" s="268">
        <f ca="1">E23+E24</f>
        <v>687.29</v>
      </c>
    </row>
    <row r="23" spans="1:5">
      <c r="A23" s="267" t="s">
        <v>405</v>
      </c>
      <c r="B23" s="232" t="s">
        <v>342</v>
      </c>
      <c r="C23" s="268">
        <f ca="1">п6!G68</f>
        <v>0</v>
      </c>
      <c r="D23" s="268">
        <f ca="1">E23-C23</f>
        <v>0</v>
      </c>
      <c r="E23" s="268"/>
    </row>
    <row r="24" spans="1:5" ht="24" customHeight="1">
      <c r="A24" s="267" t="s">
        <v>74</v>
      </c>
      <c r="B24" s="232" t="s">
        <v>75</v>
      </c>
      <c r="C24" s="268">
        <f ca="1">п6!G82+п6!G71</f>
        <v>687.29</v>
      </c>
      <c r="D24" s="268">
        <f ca="1">п6!H82+п6!H71</f>
        <v>0</v>
      </c>
      <c r="E24" s="268">
        <f ca="1">п6!I82+п6!I71</f>
        <v>687.29</v>
      </c>
    </row>
    <row r="25" spans="1:5">
      <c r="A25" s="267" t="s">
        <v>406</v>
      </c>
      <c r="B25" s="232" t="s">
        <v>407</v>
      </c>
      <c r="C25" s="268">
        <f ca="1">C26</f>
        <v>62</v>
      </c>
      <c r="D25" s="268">
        <f ca="1">E25-C25</f>
        <v>-62</v>
      </c>
      <c r="E25" s="268">
        <f ca="1">E26</f>
        <v>0</v>
      </c>
    </row>
    <row r="26" spans="1:5">
      <c r="A26" s="267" t="s">
        <v>117</v>
      </c>
      <c r="B26" s="232" t="s">
        <v>408</v>
      </c>
      <c r="C26" s="268">
        <f ca="1">п6!G87</f>
        <v>62</v>
      </c>
      <c r="D26" s="268">
        <f ca="1">п6!H87</f>
        <v>-62</v>
      </c>
      <c r="E26" s="268">
        <f ca="1">п6!I87</f>
        <v>0</v>
      </c>
    </row>
    <row r="27" spans="1:5">
      <c r="A27" s="269" t="s">
        <v>56</v>
      </c>
      <c r="B27" s="274"/>
      <c r="C27" s="268">
        <f>C7+C11+C13+C15+C18+C20+C22+C25</f>
        <v>2473.25</v>
      </c>
      <c r="D27" s="268">
        <f>D7+D11+D13+D15+D18+D20+D22+D25</f>
        <v>41.54999999999977</v>
      </c>
      <c r="E27" s="268">
        <f>E7+E11+E13+E15+E18+E20+E22+E25</f>
        <v>2514.8000000000002</v>
      </c>
    </row>
    <row r="28" spans="1:5">
      <c r="B28" s="270"/>
      <c r="C28" s="275"/>
      <c r="D28" s="275"/>
      <c r="E28" s="275"/>
    </row>
    <row r="29" spans="1:5">
      <c r="B29" s="270"/>
      <c r="C29" s="275"/>
      <c r="D29" s="275"/>
      <c r="E29" s="275"/>
    </row>
    <row r="30" spans="1:5">
      <c r="B30" s="270"/>
      <c r="C30" s="275"/>
      <c r="D30" s="275"/>
      <c r="E30" s="275"/>
    </row>
    <row r="31" spans="1:5">
      <c r="B31" s="270"/>
      <c r="C31" s="270"/>
    </row>
    <row r="32" spans="1:5">
      <c r="B32" s="270"/>
      <c r="C32" s="270"/>
    </row>
    <row r="33" spans="2:3">
      <c r="B33" s="270"/>
      <c r="C33" s="270"/>
    </row>
    <row r="34" spans="2:3">
      <c r="B34" s="270"/>
      <c r="C34" s="270"/>
    </row>
    <row r="35" spans="2:3">
      <c r="B35" s="270"/>
      <c r="C35" s="270"/>
    </row>
    <row r="36" spans="2:3">
      <c r="B36" s="270"/>
      <c r="C36" s="270"/>
    </row>
    <row r="37" spans="2:3">
      <c r="B37" s="270"/>
      <c r="C37" s="270"/>
    </row>
    <row r="38" spans="2:3">
      <c r="B38" s="270"/>
      <c r="C38" s="270"/>
    </row>
    <row r="39" spans="2:3">
      <c r="B39" s="270"/>
      <c r="C39" s="270"/>
    </row>
    <row r="40" spans="2:3">
      <c r="B40" s="270"/>
      <c r="C40" s="270"/>
    </row>
    <row r="41" spans="2:3">
      <c r="B41" s="270"/>
      <c r="C41" s="270"/>
    </row>
    <row r="42" spans="2:3">
      <c r="B42" s="270"/>
      <c r="C42" s="270"/>
    </row>
    <row r="43" spans="2:3">
      <c r="B43" s="270"/>
      <c r="C43" s="270"/>
    </row>
    <row r="44" spans="2:3">
      <c r="B44" s="270"/>
      <c r="C44" s="270"/>
    </row>
    <row r="45" spans="2:3">
      <c r="B45" s="270"/>
      <c r="C45" s="270"/>
    </row>
    <row r="46" spans="2:3">
      <c r="B46" s="270"/>
      <c r="C46" s="270"/>
    </row>
    <row r="47" spans="2:3">
      <c r="B47" s="270"/>
      <c r="C47" s="270"/>
    </row>
    <row r="48" spans="2:3">
      <c r="B48" s="270"/>
      <c r="C48" s="270"/>
    </row>
    <row r="49" spans="2:3">
      <c r="B49" s="270"/>
      <c r="C49" s="270"/>
    </row>
    <row r="50" spans="2:3">
      <c r="B50" s="270"/>
      <c r="C50" s="270"/>
    </row>
    <row r="51" spans="2:3">
      <c r="B51" s="270"/>
      <c r="C51" s="270"/>
    </row>
    <row r="52" spans="2:3">
      <c r="B52" s="270"/>
      <c r="C52" s="270"/>
    </row>
    <row r="53" spans="2:3">
      <c r="B53" s="270"/>
      <c r="C53" s="270"/>
    </row>
    <row r="54" spans="2:3">
      <c r="B54" s="270"/>
      <c r="C54" s="270"/>
    </row>
    <row r="55" spans="2:3">
      <c r="B55" s="270"/>
      <c r="C55" s="270"/>
    </row>
    <row r="56" spans="2:3">
      <c r="B56" s="270"/>
      <c r="C56" s="270"/>
    </row>
    <row r="57" spans="2:3">
      <c r="B57" s="270"/>
      <c r="C57" s="270"/>
    </row>
    <row r="58" spans="2:3">
      <c r="B58" s="270"/>
      <c r="C58" s="270"/>
    </row>
    <row r="59" spans="2:3">
      <c r="B59" s="270"/>
      <c r="C59" s="270"/>
    </row>
    <row r="60" spans="2:3">
      <c r="B60" s="270"/>
      <c r="C60" s="270"/>
    </row>
    <row r="61" spans="2:3">
      <c r="B61" s="270"/>
      <c r="C61" s="270"/>
    </row>
    <row r="62" spans="2:3">
      <c r="B62" s="270"/>
      <c r="C62" s="270"/>
    </row>
    <row r="63" spans="2:3">
      <c r="B63" s="270"/>
      <c r="C63" s="270"/>
    </row>
    <row r="64" spans="2:3">
      <c r="B64" s="270"/>
      <c r="C64" s="270"/>
    </row>
    <row r="65" spans="2:3">
      <c r="B65" s="270"/>
      <c r="C65" s="270"/>
    </row>
    <row r="66" spans="2:3">
      <c r="B66" s="270"/>
      <c r="C66" s="270"/>
    </row>
    <row r="67" spans="2:3">
      <c r="B67" s="270"/>
      <c r="C67" s="270"/>
    </row>
    <row r="68" spans="2:3">
      <c r="B68" s="270"/>
      <c r="C68" s="270"/>
    </row>
    <row r="69" spans="2:3">
      <c r="B69" s="270"/>
      <c r="C69" s="270"/>
    </row>
    <row r="70" spans="2:3">
      <c r="B70" s="270"/>
      <c r="C70" s="270"/>
    </row>
    <row r="71" spans="2:3">
      <c r="B71" s="270"/>
      <c r="C71" s="270"/>
    </row>
    <row r="72" spans="2:3">
      <c r="B72" s="270"/>
      <c r="C72" s="270"/>
    </row>
    <row r="73" spans="2:3">
      <c r="B73" s="270"/>
      <c r="C73" s="270"/>
    </row>
    <row r="74" spans="2:3">
      <c r="B74" s="270"/>
      <c r="C74" s="270"/>
    </row>
    <row r="75" spans="2:3">
      <c r="B75" s="270"/>
      <c r="C75" s="270"/>
    </row>
    <row r="76" spans="2:3">
      <c r="B76" s="270"/>
      <c r="C76" s="270"/>
    </row>
    <row r="77" spans="2:3">
      <c r="B77" s="270"/>
      <c r="C77" s="270"/>
    </row>
    <row r="78" spans="2:3">
      <c r="B78" s="270"/>
      <c r="C78" s="270"/>
    </row>
    <row r="79" spans="2:3">
      <c r="B79" s="270"/>
      <c r="C79" s="270"/>
    </row>
  </sheetData>
  <mergeCells count="2">
    <mergeCell ref="B1:E1"/>
    <mergeCell ref="A3:E3"/>
  </mergeCells>
  <phoneticPr fontId="4" type="noConversion"/>
  <pageMargins left="0.7" right="0.7" top="0.75" bottom="0.75" header="0.3" footer="0.3"/>
  <pageSetup paperSize="9" scale="7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workbookViewId="0">
      <selection activeCell="I85" sqref="I85"/>
    </sheetView>
  </sheetViews>
  <sheetFormatPr defaultRowHeight="15.75"/>
  <cols>
    <col min="1" max="1" width="5.140625" style="288" customWidth="1"/>
    <col min="2" max="2" width="64.140625" style="289" customWidth="1"/>
    <col min="3" max="3" width="8.140625" style="290" customWidth="1"/>
    <col min="4" max="4" width="8" style="290" customWidth="1"/>
    <col min="5" max="5" width="15.85546875" style="290" customWidth="1"/>
    <col min="6" max="6" width="9.42578125" style="290" customWidth="1"/>
    <col min="7" max="7" width="12.7109375" style="290" customWidth="1"/>
    <col min="8" max="8" width="14.42578125" style="290" customWidth="1"/>
    <col min="9" max="9" width="16.7109375" style="290" customWidth="1"/>
    <col min="10" max="16384" width="9.140625" style="291"/>
  </cols>
  <sheetData>
    <row r="1" spans="1:10" ht="93.75" customHeight="1">
      <c r="E1" s="420" t="s">
        <v>482</v>
      </c>
      <c r="F1" s="420"/>
      <c r="G1" s="420"/>
      <c r="H1" s="420"/>
      <c r="I1" s="420"/>
    </row>
    <row r="2" spans="1:10" ht="12.75" customHeight="1">
      <c r="F2" s="264"/>
      <c r="G2" s="264"/>
      <c r="H2" s="264"/>
      <c r="I2" s="264"/>
    </row>
    <row r="3" spans="1:10" s="11" customFormat="1" ht="61.5" customHeight="1">
      <c r="A3" s="434" t="s">
        <v>483</v>
      </c>
      <c r="B3" s="434"/>
      <c r="C3" s="434"/>
      <c r="D3" s="434"/>
      <c r="E3" s="434"/>
      <c r="F3" s="434"/>
      <c r="G3" s="434"/>
      <c r="H3" s="434"/>
      <c r="I3" s="435"/>
    </row>
    <row r="4" spans="1:10" s="294" customFormat="1">
      <c r="A4" s="292"/>
      <c r="B4" s="292"/>
      <c r="C4" s="292"/>
      <c r="D4" s="292"/>
      <c r="E4" s="293"/>
      <c r="F4" s="433" t="s">
        <v>409</v>
      </c>
      <c r="G4" s="433"/>
      <c r="H4" s="433"/>
      <c r="I4" s="433"/>
    </row>
    <row r="5" spans="1:10" s="295" customFormat="1" ht="93.75" customHeight="1">
      <c r="A5" s="241" t="s">
        <v>410</v>
      </c>
      <c r="B5" s="241" t="s">
        <v>60</v>
      </c>
      <c r="C5" s="232" t="s">
        <v>82</v>
      </c>
      <c r="D5" s="232" t="s">
        <v>83</v>
      </c>
      <c r="E5" s="232" t="s">
        <v>84</v>
      </c>
      <c r="F5" s="232" t="s">
        <v>85</v>
      </c>
      <c r="G5" s="232" t="s">
        <v>392</v>
      </c>
      <c r="H5" s="242" t="s">
        <v>37</v>
      </c>
      <c r="I5" s="241" t="s">
        <v>300</v>
      </c>
    </row>
    <row r="6" spans="1:10" s="251" customFormat="1">
      <c r="A6" s="241">
        <v>1</v>
      </c>
      <c r="B6" s="241">
        <v>2</v>
      </c>
      <c r="C6" s="242" t="s">
        <v>299</v>
      </c>
      <c r="D6" s="242" t="s">
        <v>61</v>
      </c>
      <c r="E6" s="242" t="s">
        <v>62</v>
      </c>
      <c r="F6" s="242" t="s">
        <v>63</v>
      </c>
      <c r="G6" s="241">
        <v>6</v>
      </c>
      <c r="H6" s="241">
        <v>7</v>
      </c>
      <c r="I6" s="241">
        <v>8</v>
      </c>
    </row>
    <row r="7" spans="1:10" s="301" customFormat="1" ht="37.5" customHeight="1">
      <c r="A7" s="296"/>
      <c r="B7" s="297" t="s">
        <v>209</v>
      </c>
      <c r="C7" s="298" t="s">
        <v>134</v>
      </c>
      <c r="D7" s="298" t="s">
        <v>134</v>
      </c>
      <c r="E7" s="299" t="s">
        <v>133</v>
      </c>
      <c r="F7" s="299" t="s">
        <v>88</v>
      </c>
      <c r="G7" s="300">
        <f>G11+G36+G8+G30+G86</f>
        <v>480.34999999999997</v>
      </c>
      <c r="H7" s="300">
        <f>H11+H36+H8+H30+H86</f>
        <v>-107.69999999999999</v>
      </c>
      <c r="I7" s="300">
        <f>I11+I36+I8+I30+I86</f>
        <v>372.65</v>
      </c>
    </row>
    <row r="8" spans="1:10" s="306" customFormat="1" ht="35.25" customHeight="1">
      <c r="A8" s="302"/>
      <c r="B8" s="303" t="s">
        <v>306</v>
      </c>
      <c r="C8" s="258" t="s">
        <v>101</v>
      </c>
      <c r="D8" s="258" t="s">
        <v>102</v>
      </c>
      <c r="E8" s="304" t="s">
        <v>210</v>
      </c>
      <c r="F8" s="304" t="s">
        <v>88</v>
      </c>
      <c r="G8" s="305">
        <f>G9</f>
        <v>370.65</v>
      </c>
      <c r="H8" s="305">
        <f>I8-G8</f>
        <v>-370.65</v>
      </c>
      <c r="I8" s="305">
        <f>I9</f>
        <v>0</v>
      </c>
    </row>
    <row r="9" spans="1:10" s="306" customFormat="1" ht="36.75" customHeight="1">
      <c r="A9" s="302"/>
      <c r="B9" s="259" t="s">
        <v>19</v>
      </c>
      <c r="C9" s="258" t="s">
        <v>101</v>
      </c>
      <c r="D9" s="258" t="s">
        <v>102</v>
      </c>
      <c r="E9" s="304" t="s">
        <v>210</v>
      </c>
      <c r="F9" s="304" t="s">
        <v>88</v>
      </c>
      <c r="G9" s="305">
        <f>G10</f>
        <v>370.65</v>
      </c>
      <c r="H9" s="305">
        <f>I9-G9</f>
        <v>-370.65</v>
      </c>
      <c r="I9" s="305">
        <f>I10</f>
        <v>0</v>
      </c>
    </row>
    <row r="10" spans="1:10" s="306" customFormat="1" ht="61.5" customHeight="1">
      <c r="A10" s="302"/>
      <c r="B10" s="259" t="s">
        <v>127</v>
      </c>
      <c r="C10" s="258" t="s">
        <v>101</v>
      </c>
      <c r="D10" s="258" t="s">
        <v>102</v>
      </c>
      <c r="E10" s="304" t="s">
        <v>210</v>
      </c>
      <c r="F10" s="304" t="s">
        <v>119</v>
      </c>
      <c r="G10" s="305">
        <v>370.65</v>
      </c>
      <c r="H10" s="305">
        <f>I10-G10</f>
        <v>-370.65</v>
      </c>
      <c r="I10" s="305">
        <v>0</v>
      </c>
    </row>
    <row r="11" spans="1:10" s="306" customFormat="1" ht="48" customHeight="1">
      <c r="A11" s="302"/>
      <c r="B11" s="303" t="s">
        <v>306</v>
      </c>
      <c r="C11" s="313" t="s">
        <v>101</v>
      </c>
      <c r="D11" s="313" t="s">
        <v>102</v>
      </c>
      <c r="E11" s="314" t="s">
        <v>280</v>
      </c>
      <c r="F11" s="314" t="s">
        <v>88</v>
      </c>
      <c r="G11" s="334">
        <f>G12</f>
        <v>0</v>
      </c>
      <c r="H11" s="334">
        <f t="shared" ref="H11:H85" si="0">I11-G11</f>
        <v>370.65</v>
      </c>
      <c r="I11" s="334">
        <f>I12</f>
        <v>370.65</v>
      </c>
    </row>
    <row r="12" spans="1:10" s="306" customFormat="1" ht="42.75" customHeight="1">
      <c r="A12" s="302"/>
      <c r="B12" s="259" t="s">
        <v>19</v>
      </c>
      <c r="C12" s="258" t="s">
        <v>101</v>
      </c>
      <c r="D12" s="258" t="s">
        <v>102</v>
      </c>
      <c r="E12" s="304" t="s">
        <v>280</v>
      </c>
      <c r="F12" s="304" t="s">
        <v>88</v>
      </c>
      <c r="G12" s="305">
        <f>G13</f>
        <v>0</v>
      </c>
      <c r="H12" s="305">
        <f t="shared" si="0"/>
        <v>370.65</v>
      </c>
      <c r="I12" s="305">
        <f>SUM(I13:I14)</f>
        <v>370.65</v>
      </c>
    </row>
    <row r="13" spans="1:10" s="306" customFormat="1" ht="61.5" customHeight="1">
      <c r="A13" s="302"/>
      <c r="B13" s="259" t="s">
        <v>127</v>
      </c>
      <c r="C13" s="258" t="s">
        <v>101</v>
      </c>
      <c r="D13" s="258" t="s">
        <v>102</v>
      </c>
      <c r="E13" s="304" t="s">
        <v>280</v>
      </c>
      <c r="F13" s="304" t="s">
        <v>119</v>
      </c>
      <c r="G13" s="305">
        <v>0</v>
      </c>
      <c r="H13" s="305">
        <f t="shared" si="0"/>
        <v>258.70999999999998</v>
      </c>
      <c r="I13" s="305">
        <v>258.70999999999998</v>
      </c>
    </row>
    <row r="14" spans="1:10" s="306" customFormat="1" ht="61.5" customHeight="1">
      <c r="A14" s="302"/>
      <c r="B14" s="259" t="s">
        <v>127</v>
      </c>
      <c r="C14" s="258" t="s">
        <v>101</v>
      </c>
      <c r="D14" s="258" t="s">
        <v>102</v>
      </c>
      <c r="E14" s="304" t="s">
        <v>280</v>
      </c>
      <c r="F14" s="304" t="s">
        <v>301</v>
      </c>
      <c r="G14" s="305"/>
      <c r="H14" s="305">
        <f t="shared" si="0"/>
        <v>111.94</v>
      </c>
      <c r="I14" s="305">
        <v>111.94</v>
      </c>
    </row>
    <row r="15" spans="1:10" s="309" customFormat="1" ht="59.25" customHeight="1">
      <c r="A15" s="330" t="s">
        <v>101</v>
      </c>
      <c r="B15" s="331" t="s">
        <v>484</v>
      </c>
      <c r="C15" s="332" t="s">
        <v>134</v>
      </c>
      <c r="D15" s="332" t="s">
        <v>134</v>
      </c>
      <c r="E15" s="332" t="s">
        <v>133</v>
      </c>
      <c r="F15" s="332" t="s">
        <v>88</v>
      </c>
      <c r="G15" s="333">
        <f>G23+G16+G40+G53+G47+G74+G59+G44</f>
        <v>1992.9</v>
      </c>
      <c r="H15" s="333">
        <f>H23+H16+H40+H53+H47+H74+H59+H44</f>
        <v>149.24999999999983</v>
      </c>
      <c r="I15" s="333">
        <f>I23+I16+I40+I53+I47+I74+I59+I44</f>
        <v>2142.15</v>
      </c>
      <c r="J15" s="308"/>
    </row>
    <row r="16" spans="1:10" s="309" customFormat="1" ht="35.25" customHeight="1">
      <c r="A16" s="302"/>
      <c r="B16" s="310" t="s">
        <v>485</v>
      </c>
      <c r="C16" s="313" t="s">
        <v>101</v>
      </c>
      <c r="D16" s="313" t="s">
        <v>103</v>
      </c>
      <c r="E16" s="314" t="s">
        <v>212</v>
      </c>
      <c r="F16" s="314" t="s">
        <v>88</v>
      </c>
      <c r="G16" s="334">
        <f>G17+G18+G19+G20+G21+G22</f>
        <v>1064.17</v>
      </c>
      <c r="H16" s="334">
        <f t="shared" ref="H16:H22" si="1">I16-G16</f>
        <v>-1064.17</v>
      </c>
      <c r="I16" s="334">
        <f>I17+I18+I19+I20+I21+I22</f>
        <v>0</v>
      </c>
    </row>
    <row r="17" spans="1:9" s="309" customFormat="1" ht="50.25" customHeight="1">
      <c r="A17" s="302"/>
      <c r="B17" s="259" t="s">
        <v>127</v>
      </c>
      <c r="C17" s="258" t="s">
        <v>101</v>
      </c>
      <c r="D17" s="258" t="s">
        <v>103</v>
      </c>
      <c r="E17" s="304" t="s">
        <v>212</v>
      </c>
      <c r="F17" s="304" t="s">
        <v>119</v>
      </c>
      <c r="G17" s="305">
        <v>924.97</v>
      </c>
      <c r="H17" s="305">
        <f t="shared" si="1"/>
        <v>-924.97</v>
      </c>
      <c r="I17" s="305">
        <v>0</v>
      </c>
    </row>
    <row r="18" spans="1:9" s="309" customFormat="1" ht="33" customHeight="1">
      <c r="A18" s="302"/>
      <c r="B18" s="259" t="s">
        <v>120</v>
      </c>
      <c r="C18" s="258" t="s">
        <v>101</v>
      </c>
      <c r="D18" s="258" t="s">
        <v>103</v>
      </c>
      <c r="E18" s="304" t="s">
        <v>212</v>
      </c>
      <c r="F18" s="304" t="s">
        <v>411</v>
      </c>
      <c r="G18" s="305">
        <v>0</v>
      </c>
      <c r="H18" s="305">
        <f t="shared" si="1"/>
        <v>0</v>
      </c>
      <c r="I18" s="305">
        <v>0</v>
      </c>
    </row>
    <row r="19" spans="1:9" s="309" customFormat="1" ht="53.25" customHeight="1">
      <c r="A19" s="302"/>
      <c r="B19" s="259" t="s">
        <v>320</v>
      </c>
      <c r="C19" s="258" t="s">
        <v>101</v>
      </c>
      <c r="D19" s="258" t="s">
        <v>103</v>
      </c>
      <c r="E19" s="304" t="s">
        <v>212</v>
      </c>
      <c r="F19" s="304" t="s">
        <v>121</v>
      </c>
      <c r="G19" s="305">
        <v>58</v>
      </c>
      <c r="H19" s="305">
        <f t="shared" si="1"/>
        <v>-58</v>
      </c>
      <c r="I19" s="305"/>
    </row>
    <row r="20" spans="1:9" s="309" customFormat="1" ht="47.25" customHeight="1">
      <c r="A20" s="302"/>
      <c r="B20" s="259" t="s">
        <v>296</v>
      </c>
      <c r="C20" s="258" t="s">
        <v>101</v>
      </c>
      <c r="D20" s="258" t="s">
        <v>103</v>
      </c>
      <c r="E20" s="304" t="s">
        <v>212</v>
      </c>
      <c r="F20" s="304" t="s">
        <v>124</v>
      </c>
      <c r="G20" s="305">
        <v>57</v>
      </c>
      <c r="H20" s="305">
        <f t="shared" si="1"/>
        <v>-57</v>
      </c>
      <c r="I20" s="305"/>
    </row>
    <row r="21" spans="1:9" s="309" customFormat="1" ht="36" customHeight="1">
      <c r="A21" s="302"/>
      <c r="B21" s="259" t="s">
        <v>122</v>
      </c>
      <c r="C21" s="258" t="s">
        <v>101</v>
      </c>
      <c r="D21" s="258" t="s">
        <v>103</v>
      </c>
      <c r="E21" s="304" t="s">
        <v>212</v>
      </c>
      <c r="F21" s="304" t="s">
        <v>125</v>
      </c>
      <c r="G21" s="305">
        <v>11</v>
      </c>
      <c r="H21" s="305">
        <f t="shared" si="1"/>
        <v>-11</v>
      </c>
      <c r="I21" s="305"/>
    </row>
    <row r="22" spans="1:9" s="312" customFormat="1" ht="23.25" customHeight="1">
      <c r="A22" s="302"/>
      <c r="B22" s="259" t="s">
        <v>123</v>
      </c>
      <c r="C22" s="258" t="s">
        <v>101</v>
      </c>
      <c r="D22" s="258" t="s">
        <v>103</v>
      </c>
      <c r="E22" s="304" t="s">
        <v>212</v>
      </c>
      <c r="F22" s="304" t="s">
        <v>28</v>
      </c>
      <c r="G22" s="305">
        <v>13.2</v>
      </c>
      <c r="H22" s="305">
        <f t="shared" si="1"/>
        <v>-13.2</v>
      </c>
      <c r="I22" s="305"/>
    </row>
    <row r="23" spans="1:9" s="309" customFormat="1" ht="47.25">
      <c r="A23" s="302"/>
      <c r="B23" s="310" t="s">
        <v>485</v>
      </c>
      <c r="C23" s="313" t="s">
        <v>101</v>
      </c>
      <c r="D23" s="313" t="s">
        <v>103</v>
      </c>
      <c r="E23" s="314" t="s">
        <v>277</v>
      </c>
      <c r="F23" s="314" t="s">
        <v>88</v>
      </c>
      <c r="G23" s="334">
        <f>G24+G25+G26+G27+G28+G29</f>
        <v>0</v>
      </c>
      <c r="H23" s="334">
        <f t="shared" si="0"/>
        <v>1095.93</v>
      </c>
      <c r="I23" s="334">
        <f>I24+I25+I26+I27+I28+I29</f>
        <v>1095.93</v>
      </c>
    </row>
    <row r="24" spans="1:9" s="309" customFormat="1" ht="50.25" customHeight="1">
      <c r="A24" s="302"/>
      <c r="B24" s="259" t="s">
        <v>127</v>
      </c>
      <c r="C24" s="258" t="s">
        <v>101</v>
      </c>
      <c r="D24" s="258" t="s">
        <v>103</v>
      </c>
      <c r="E24" s="304" t="s">
        <v>278</v>
      </c>
      <c r="F24" s="304" t="s">
        <v>119</v>
      </c>
      <c r="G24" s="305">
        <v>0</v>
      </c>
      <c r="H24" s="305">
        <f t="shared" si="0"/>
        <v>667.79</v>
      </c>
      <c r="I24" s="305">
        <v>667.79</v>
      </c>
    </row>
    <row r="25" spans="1:9" s="309" customFormat="1" ht="33" customHeight="1">
      <c r="A25" s="302"/>
      <c r="B25" s="259" t="s">
        <v>120</v>
      </c>
      <c r="C25" s="258" t="s">
        <v>101</v>
      </c>
      <c r="D25" s="258" t="s">
        <v>103</v>
      </c>
      <c r="E25" s="304" t="s">
        <v>279</v>
      </c>
      <c r="F25" s="304" t="s">
        <v>411</v>
      </c>
      <c r="G25" s="305">
        <v>0</v>
      </c>
      <c r="H25" s="305">
        <f t="shared" si="0"/>
        <v>288.94</v>
      </c>
      <c r="I25" s="305">
        <v>288.94</v>
      </c>
    </row>
    <row r="26" spans="1:9" s="309" customFormat="1" ht="48.75" customHeight="1">
      <c r="A26" s="302"/>
      <c r="B26" s="259" t="s">
        <v>320</v>
      </c>
      <c r="C26" s="258" t="s">
        <v>101</v>
      </c>
      <c r="D26" s="258" t="s">
        <v>103</v>
      </c>
      <c r="E26" s="304" t="s">
        <v>279</v>
      </c>
      <c r="F26" s="304" t="s">
        <v>121</v>
      </c>
      <c r="G26" s="305"/>
      <c r="H26" s="305">
        <f t="shared" si="0"/>
        <v>58</v>
      </c>
      <c r="I26" s="305">
        <v>58</v>
      </c>
    </row>
    <row r="27" spans="1:9" s="309" customFormat="1" ht="44.25" customHeight="1">
      <c r="A27" s="302"/>
      <c r="B27" s="259" t="s">
        <v>296</v>
      </c>
      <c r="C27" s="258" t="s">
        <v>101</v>
      </c>
      <c r="D27" s="258" t="s">
        <v>103</v>
      </c>
      <c r="E27" s="304" t="s">
        <v>279</v>
      </c>
      <c r="F27" s="304" t="s">
        <v>124</v>
      </c>
      <c r="G27" s="305"/>
      <c r="H27" s="305">
        <f t="shared" si="0"/>
        <v>57</v>
      </c>
      <c r="I27" s="305">
        <v>57</v>
      </c>
    </row>
    <row r="28" spans="1:9" s="309" customFormat="1" ht="33" customHeight="1">
      <c r="A28" s="302"/>
      <c r="B28" s="259" t="s">
        <v>122</v>
      </c>
      <c r="C28" s="258" t="s">
        <v>101</v>
      </c>
      <c r="D28" s="258" t="s">
        <v>103</v>
      </c>
      <c r="E28" s="304" t="s">
        <v>279</v>
      </c>
      <c r="F28" s="304" t="s">
        <v>125</v>
      </c>
      <c r="G28" s="305"/>
      <c r="H28" s="305">
        <f t="shared" si="0"/>
        <v>11</v>
      </c>
      <c r="I28" s="305">
        <v>11</v>
      </c>
    </row>
    <row r="29" spans="1:9" s="309" customFormat="1" ht="33" customHeight="1">
      <c r="A29" s="302"/>
      <c r="B29" s="259" t="s">
        <v>123</v>
      </c>
      <c r="C29" s="258" t="s">
        <v>101</v>
      </c>
      <c r="D29" s="258" t="s">
        <v>103</v>
      </c>
      <c r="E29" s="304" t="s">
        <v>279</v>
      </c>
      <c r="F29" s="304" t="s">
        <v>28</v>
      </c>
      <c r="G29" s="305"/>
      <c r="H29" s="305">
        <f t="shared" si="0"/>
        <v>13.2</v>
      </c>
      <c r="I29" s="305">
        <v>13.2</v>
      </c>
    </row>
    <row r="30" spans="1:9" s="312" customFormat="1" ht="42.75" customHeight="1">
      <c r="A30" s="302"/>
      <c r="B30" s="303" t="s">
        <v>306</v>
      </c>
      <c r="C30" s="335" t="s">
        <v>101</v>
      </c>
      <c r="D30" s="313" t="s">
        <v>115</v>
      </c>
      <c r="E30" s="313" t="s">
        <v>213</v>
      </c>
      <c r="F30" s="314" t="s">
        <v>88</v>
      </c>
      <c r="G30" s="334">
        <f>G31+G33</f>
        <v>2</v>
      </c>
      <c r="H30" s="334">
        <f>H31+H33</f>
        <v>0</v>
      </c>
      <c r="I30" s="334">
        <f>I31+I33</f>
        <v>2</v>
      </c>
    </row>
    <row r="31" spans="1:9" s="312" customFormat="1" ht="29.25" customHeight="1">
      <c r="A31" s="302"/>
      <c r="B31" s="259" t="s">
        <v>22</v>
      </c>
      <c r="C31" s="315" t="s">
        <v>101</v>
      </c>
      <c r="D31" s="258" t="s">
        <v>115</v>
      </c>
      <c r="E31" s="258" t="s">
        <v>213</v>
      </c>
      <c r="F31" s="258" t="s">
        <v>88</v>
      </c>
      <c r="G31" s="305">
        <f>G32</f>
        <v>2</v>
      </c>
      <c r="H31" s="305">
        <f t="shared" si="0"/>
        <v>-2</v>
      </c>
      <c r="I31" s="305">
        <f>I32</f>
        <v>0</v>
      </c>
    </row>
    <row r="32" spans="1:9" s="312" customFormat="1" ht="23.25" customHeight="1">
      <c r="A32" s="302"/>
      <c r="B32" s="259" t="s">
        <v>23</v>
      </c>
      <c r="C32" s="315" t="s">
        <v>101</v>
      </c>
      <c r="D32" s="258" t="s">
        <v>115</v>
      </c>
      <c r="E32" s="258" t="s">
        <v>213</v>
      </c>
      <c r="F32" s="258" t="s">
        <v>24</v>
      </c>
      <c r="G32" s="305">
        <v>2</v>
      </c>
      <c r="H32" s="305">
        <f t="shared" si="0"/>
        <v>-2</v>
      </c>
      <c r="I32" s="305">
        <v>0</v>
      </c>
    </row>
    <row r="33" spans="1:9" s="312" customFormat="1" ht="36" customHeight="1">
      <c r="A33" s="302"/>
      <c r="B33" s="303" t="s">
        <v>306</v>
      </c>
      <c r="C33" s="315" t="s">
        <v>101</v>
      </c>
      <c r="D33" s="258" t="s">
        <v>115</v>
      </c>
      <c r="E33" s="258" t="s">
        <v>281</v>
      </c>
      <c r="F33" s="304" t="s">
        <v>88</v>
      </c>
      <c r="G33" s="305">
        <f>G34</f>
        <v>0</v>
      </c>
      <c r="H33" s="305">
        <f t="shared" si="0"/>
        <v>2</v>
      </c>
      <c r="I33" s="305">
        <f>I34</f>
        <v>2</v>
      </c>
    </row>
    <row r="34" spans="1:9" s="306" customFormat="1" ht="31.5" customHeight="1">
      <c r="A34" s="302"/>
      <c r="B34" s="259" t="s">
        <v>22</v>
      </c>
      <c r="C34" s="315" t="s">
        <v>101</v>
      </c>
      <c r="D34" s="258" t="s">
        <v>115</v>
      </c>
      <c r="E34" s="258" t="s">
        <v>281</v>
      </c>
      <c r="F34" s="258" t="s">
        <v>88</v>
      </c>
      <c r="G34" s="305">
        <f>G35</f>
        <v>0</v>
      </c>
      <c r="H34" s="305">
        <f t="shared" si="0"/>
        <v>2</v>
      </c>
      <c r="I34" s="305">
        <f>I35</f>
        <v>2</v>
      </c>
    </row>
    <row r="35" spans="1:9" s="306" customFormat="1" ht="16.5" customHeight="1">
      <c r="A35" s="302"/>
      <c r="B35" s="259" t="s">
        <v>23</v>
      </c>
      <c r="C35" s="315" t="s">
        <v>101</v>
      </c>
      <c r="D35" s="258" t="s">
        <v>115</v>
      </c>
      <c r="E35" s="258" t="s">
        <v>281</v>
      </c>
      <c r="F35" s="258" t="s">
        <v>24</v>
      </c>
      <c r="G35" s="305">
        <v>0</v>
      </c>
      <c r="H35" s="305">
        <f t="shared" si="0"/>
        <v>2</v>
      </c>
      <c r="I35" s="305">
        <v>2</v>
      </c>
    </row>
    <row r="36" spans="1:9" s="306" customFormat="1" ht="22.5" customHeight="1">
      <c r="A36" s="302"/>
      <c r="B36" s="316" t="s">
        <v>412</v>
      </c>
      <c r="C36" s="335" t="s">
        <v>102</v>
      </c>
      <c r="D36" s="313" t="s">
        <v>104</v>
      </c>
      <c r="E36" s="313" t="s">
        <v>413</v>
      </c>
      <c r="F36" s="313" t="s">
        <v>88</v>
      </c>
      <c r="G36" s="336">
        <f>G37+G40</f>
        <v>45.699999999999996</v>
      </c>
      <c r="H36" s="336">
        <f>I36-G36</f>
        <v>-45.699999999999996</v>
      </c>
      <c r="I36" s="336">
        <f>I37</f>
        <v>0</v>
      </c>
    </row>
    <row r="37" spans="1:9" s="306" customFormat="1" ht="49.5" customHeight="1">
      <c r="A37" s="302"/>
      <c r="B37" s="259" t="s">
        <v>297</v>
      </c>
      <c r="C37" s="315" t="s">
        <v>102</v>
      </c>
      <c r="D37" s="258" t="s">
        <v>104</v>
      </c>
      <c r="E37" s="258" t="s">
        <v>298</v>
      </c>
      <c r="F37" s="258" t="s">
        <v>88</v>
      </c>
      <c r="G37" s="317">
        <f>G38+G39</f>
        <v>45.699999999999996</v>
      </c>
      <c r="H37" s="317">
        <f>I37-G37</f>
        <v>-45.699999999999996</v>
      </c>
      <c r="I37" s="317"/>
    </row>
    <row r="38" spans="1:9" s="309" customFormat="1" ht="47.25">
      <c r="A38" s="318"/>
      <c r="B38" s="259" t="s">
        <v>127</v>
      </c>
      <c r="C38" s="258" t="s">
        <v>102</v>
      </c>
      <c r="D38" s="258" t="s">
        <v>104</v>
      </c>
      <c r="E38" s="258" t="s">
        <v>298</v>
      </c>
      <c r="F38" s="258" t="s">
        <v>119</v>
      </c>
      <c r="G38" s="317">
        <v>43.87</v>
      </c>
      <c r="H38" s="317">
        <f>I38-G38</f>
        <v>-43.87</v>
      </c>
      <c r="I38" s="317"/>
    </row>
    <row r="39" spans="1:9" s="309" customFormat="1" ht="51" customHeight="1">
      <c r="A39" s="302"/>
      <c r="B39" s="259" t="s">
        <v>296</v>
      </c>
      <c r="C39" s="257" t="s">
        <v>102</v>
      </c>
      <c r="D39" s="257" t="s">
        <v>104</v>
      </c>
      <c r="E39" s="257" t="s">
        <v>298</v>
      </c>
      <c r="F39" s="257" t="s">
        <v>124</v>
      </c>
      <c r="G39" s="319">
        <v>1.83</v>
      </c>
      <c r="H39" s="319">
        <f>I39-G39</f>
        <v>-1.83</v>
      </c>
      <c r="I39" s="319"/>
    </row>
    <row r="40" spans="1:9" s="306" customFormat="1" ht="22.5" customHeight="1">
      <c r="A40" s="302"/>
      <c r="B40" s="316" t="s">
        <v>412</v>
      </c>
      <c r="C40" s="335" t="s">
        <v>102</v>
      </c>
      <c r="D40" s="313" t="s">
        <v>104</v>
      </c>
      <c r="E40" s="307" t="s">
        <v>303</v>
      </c>
      <c r="F40" s="313" t="s">
        <v>88</v>
      </c>
      <c r="G40" s="336">
        <v>0</v>
      </c>
      <c r="H40" s="336">
        <f t="shared" si="0"/>
        <v>45.699999999999996</v>
      </c>
      <c r="I40" s="336">
        <f>I41</f>
        <v>45.699999999999996</v>
      </c>
    </row>
    <row r="41" spans="1:9" s="306" customFormat="1" ht="49.5" customHeight="1">
      <c r="A41" s="302"/>
      <c r="B41" s="259" t="s">
        <v>297</v>
      </c>
      <c r="C41" s="315" t="s">
        <v>102</v>
      </c>
      <c r="D41" s="258" t="s">
        <v>104</v>
      </c>
      <c r="E41" s="257" t="s">
        <v>303</v>
      </c>
      <c r="F41" s="258" t="s">
        <v>88</v>
      </c>
      <c r="G41" s="317">
        <v>0</v>
      </c>
      <c r="H41" s="317">
        <f t="shared" si="0"/>
        <v>45.699999999999996</v>
      </c>
      <c r="I41" s="317">
        <f>SUM(I42:I43)</f>
        <v>45.699999999999996</v>
      </c>
    </row>
    <row r="42" spans="1:9" s="309" customFormat="1" ht="47.25">
      <c r="A42" s="318"/>
      <c r="B42" s="259" t="s">
        <v>127</v>
      </c>
      <c r="C42" s="258" t="s">
        <v>102</v>
      </c>
      <c r="D42" s="258" t="s">
        <v>104</v>
      </c>
      <c r="E42" s="257" t="s">
        <v>303</v>
      </c>
      <c r="F42" s="258" t="s">
        <v>119</v>
      </c>
      <c r="G42" s="317">
        <v>0</v>
      </c>
      <c r="H42" s="317">
        <f t="shared" si="0"/>
        <v>43.87</v>
      </c>
      <c r="I42" s="317">
        <v>43.87</v>
      </c>
    </row>
    <row r="43" spans="1:9" s="309" customFormat="1" ht="51" customHeight="1">
      <c r="A43" s="302"/>
      <c r="B43" s="259" t="s">
        <v>296</v>
      </c>
      <c r="C43" s="257" t="s">
        <v>102</v>
      </c>
      <c r="D43" s="257" t="s">
        <v>104</v>
      </c>
      <c r="E43" s="257" t="s">
        <v>303</v>
      </c>
      <c r="F43" s="257" t="s">
        <v>124</v>
      </c>
      <c r="G43" s="319">
        <v>0</v>
      </c>
      <c r="H43" s="319">
        <f t="shared" si="0"/>
        <v>1.83</v>
      </c>
      <c r="I43" s="319">
        <v>1.83</v>
      </c>
    </row>
    <row r="44" spans="1:9" s="309" customFormat="1" ht="67.5" customHeight="1">
      <c r="A44" s="302"/>
      <c r="B44" s="337" t="s">
        <v>486</v>
      </c>
      <c r="C44" s="307" t="s">
        <v>103</v>
      </c>
      <c r="D44" s="307" t="s">
        <v>107</v>
      </c>
      <c r="E44" s="307" t="s">
        <v>260</v>
      </c>
      <c r="F44" s="307" t="s">
        <v>88</v>
      </c>
      <c r="G44" s="324">
        <v>0</v>
      </c>
      <c r="H44" s="324">
        <f t="shared" si="0"/>
        <v>73.290000000000006</v>
      </c>
      <c r="I44" s="324">
        <f>I45</f>
        <v>73.290000000000006</v>
      </c>
    </row>
    <row r="45" spans="1:9" s="309" customFormat="1" ht="92.25" customHeight="1">
      <c r="A45" s="302"/>
      <c r="B45" s="259" t="s">
        <v>377</v>
      </c>
      <c r="C45" s="257" t="s">
        <v>103</v>
      </c>
      <c r="D45" s="257" t="s">
        <v>107</v>
      </c>
      <c r="E45" s="257" t="s">
        <v>273</v>
      </c>
      <c r="F45" s="257" t="s">
        <v>88</v>
      </c>
      <c r="G45" s="319">
        <v>0</v>
      </c>
      <c r="H45" s="319">
        <f t="shared" si="0"/>
        <v>73.290000000000006</v>
      </c>
      <c r="I45" s="319">
        <f>I46</f>
        <v>73.290000000000006</v>
      </c>
    </row>
    <row r="46" spans="1:9" s="309" customFormat="1" ht="51" customHeight="1">
      <c r="A46" s="302"/>
      <c r="B46" s="259" t="s">
        <v>296</v>
      </c>
      <c r="C46" s="257" t="s">
        <v>103</v>
      </c>
      <c r="D46" s="257" t="s">
        <v>107</v>
      </c>
      <c r="E46" s="257" t="s">
        <v>273</v>
      </c>
      <c r="F46" s="257" t="s">
        <v>124</v>
      </c>
      <c r="G46" s="319">
        <v>0</v>
      </c>
      <c r="H46" s="319">
        <f t="shared" si="0"/>
        <v>73.290000000000006</v>
      </c>
      <c r="I46" s="319">
        <f>50+83.07-59.6-0.16-0.02</f>
        <v>73.290000000000006</v>
      </c>
    </row>
    <row r="47" spans="1:9" s="312" customFormat="1" ht="45" customHeight="1">
      <c r="A47" s="302"/>
      <c r="B47" s="310" t="s">
        <v>487</v>
      </c>
      <c r="C47" s="313" t="s">
        <v>134</v>
      </c>
      <c r="D47" s="313" t="s">
        <v>134</v>
      </c>
      <c r="E47" s="313" t="s">
        <v>211</v>
      </c>
      <c r="F47" s="313" t="s">
        <v>88</v>
      </c>
      <c r="G47" s="334">
        <f>G48+G51</f>
        <v>1.5</v>
      </c>
      <c r="H47" s="334">
        <f t="shared" si="0"/>
        <v>-1.5</v>
      </c>
      <c r="I47" s="334">
        <f>I48+I51</f>
        <v>0</v>
      </c>
    </row>
    <row r="48" spans="1:9" s="306" customFormat="1" ht="58.5" customHeight="1">
      <c r="A48" s="302"/>
      <c r="B48" s="259" t="s">
        <v>477</v>
      </c>
      <c r="C48" s="258" t="s">
        <v>109</v>
      </c>
      <c r="D48" s="258" t="s">
        <v>102</v>
      </c>
      <c r="E48" s="258" t="s">
        <v>314</v>
      </c>
      <c r="F48" s="258" t="s">
        <v>88</v>
      </c>
      <c r="G48" s="305">
        <f>G49+G50</f>
        <v>0</v>
      </c>
      <c r="H48" s="305">
        <f t="shared" si="0"/>
        <v>0</v>
      </c>
      <c r="I48" s="305">
        <f>I49+I50</f>
        <v>0</v>
      </c>
    </row>
    <row r="49" spans="1:9" s="312" customFormat="1" ht="47.25">
      <c r="A49" s="302"/>
      <c r="B49" s="259" t="s">
        <v>127</v>
      </c>
      <c r="C49" s="258" t="s">
        <v>109</v>
      </c>
      <c r="D49" s="258" t="s">
        <v>102</v>
      </c>
      <c r="E49" s="304" t="s">
        <v>314</v>
      </c>
      <c r="F49" s="304" t="s">
        <v>119</v>
      </c>
      <c r="G49" s="305">
        <v>0</v>
      </c>
      <c r="H49" s="305">
        <f t="shared" si="0"/>
        <v>0</v>
      </c>
      <c r="I49" s="305"/>
    </row>
    <row r="50" spans="1:9" s="309" customFormat="1" ht="46.5" customHeight="1">
      <c r="A50" s="302"/>
      <c r="B50" s="259" t="s">
        <v>296</v>
      </c>
      <c r="C50" s="258" t="s">
        <v>109</v>
      </c>
      <c r="D50" s="258" t="s">
        <v>102</v>
      </c>
      <c r="E50" s="258" t="s">
        <v>314</v>
      </c>
      <c r="F50" s="258" t="s">
        <v>124</v>
      </c>
      <c r="G50" s="305">
        <v>0</v>
      </c>
      <c r="H50" s="305">
        <f t="shared" si="0"/>
        <v>0</v>
      </c>
      <c r="I50" s="305">
        <v>0</v>
      </c>
    </row>
    <row r="51" spans="1:9" s="306" customFormat="1" ht="58.5" customHeight="1">
      <c r="A51" s="302"/>
      <c r="B51" s="259" t="s">
        <v>488</v>
      </c>
      <c r="C51" s="258" t="s">
        <v>109</v>
      </c>
      <c r="D51" s="258" t="s">
        <v>104</v>
      </c>
      <c r="E51" s="258" t="s">
        <v>128</v>
      </c>
      <c r="F51" s="258" t="s">
        <v>88</v>
      </c>
      <c r="G51" s="305">
        <f>SUM(G52)</f>
        <v>1.5</v>
      </c>
      <c r="H51" s="305">
        <f t="shared" si="0"/>
        <v>-1.5</v>
      </c>
      <c r="I51" s="305"/>
    </row>
    <row r="52" spans="1:9" s="309" customFormat="1" ht="46.5" customHeight="1">
      <c r="A52" s="302"/>
      <c r="B52" s="259" t="s">
        <v>296</v>
      </c>
      <c r="C52" s="258" t="s">
        <v>109</v>
      </c>
      <c r="D52" s="258" t="s">
        <v>104</v>
      </c>
      <c r="E52" s="258" t="s">
        <v>128</v>
      </c>
      <c r="F52" s="258" t="s">
        <v>124</v>
      </c>
      <c r="G52" s="305">
        <v>1.5</v>
      </c>
      <c r="H52" s="305">
        <f t="shared" si="0"/>
        <v>-1.5</v>
      </c>
      <c r="I52" s="305"/>
    </row>
    <row r="53" spans="1:9" s="309" customFormat="1" ht="51" hidden="1" customHeight="1">
      <c r="A53" s="302"/>
      <c r="B53" s="310" t="s">
        <v>476</v>
      </c>
      <c r="C53" s="313" t="s">
        <v>134</v>
      </c>
      <c r="D53" s="313" t="s">
        <v>134</v>
      </c>
      <c r="E53" s="313" t="s">
        <v>253</v>
      </c>
      <c r="F53" s="313" t="s">
        <v>88</v>
      </c>
      <c r="G53" s="334">
        <f>G54+G57</f>
        <v>0</v>
      </c>
      <c r="H53" s="334">
        <f t="shared" si="0"/>
        <v>0</v>
      </c>
      <c r="I53" s="334">
        <f>I54+I57</f>
        <v>0</v>
      </c>
    </row>
    <row r="54" spans="1:9" s="309" customFormat="1" ht="59.25" hidden="1" customHeight="1">
      <c r="A54" s="302"/>
      <c r="B54" s="244" t="s">
        <v>477</v>
      </c>
      <c r="C54" s="258" t="s">
        <v>109</v>
      </c>
      <c r="D54" s="258" t="s">
        <v>102</v>
      </c>
      <c r="E54" s="258" t="s">
        <v>255</v>
      </c>
      <c r="F54" s="258" t="s">
        <v>88</v>
      </c>
      <c r="G54" s="305">
        <f>G55+G56</f>
        <v>0</v>
      </c>
      <c r="H54" s="305">
        <f t="shared" si="0"/>
        <v>0</v>
      </c>
      <c r="I54" s="305">
        <f>I55+I56</f>
        <v>0</v>
      </c>
    </row>
    <row r="55" spans="1:9" s="309" customFormat="1" ht="51" hidden="1" customHeight="1">
      <c r="A55" s="302"/>
      <c r="B55" s="311" t="s">
        <v>127</v>
      </c>
      <c r="C55" s="258" t="s">
        <v>109</v>
      </c>
      <c r="D55" s="258" t="s">
        <v>102</v>
      </c>
      <c r="E55" s="258" t="s">
        <v>255</v>
      </c>
      <c r="F55" s="304" t="s">
        <v>119</v>
      </c>
      <c r="G55" s="305"/>
      <c r="H55" s="305">
        <f t="shared" si="0"/>
        <v>0</v>
      </c>
      <c r="I55" s="305">
        <v>0</v>
      </c>
    </row>
    <row r="56" spans="1:9" s="309" customFormat="1" ht="51" hidden="1" customHeight="1">
      <c r="A56" s="302"/>
      <c r="B56" s="320" t="s">
        <v>296</v>
      </c>
      <c r="C56" s="258" t="s">
        <v>109</v>
      </c>
      <c r="D56" s="258" t="s">
        <v>102</v>
      </c>
      <c r="E56" s="258" t="s">
        <v>255</v>
      </c>
      <c r="F56" s="258" t="s">
        <v>124</v>
      </c>
      <c r="G56" s="305"/>
      <c r="H56" s="305">
        <f t="shared" si="0"/>
        <v>0</v>
      </c>
      <c r="I56" s="305">
        <v>0</v>
      </c>
    </row>
    <row r="57" spans="1:9" s="309" customFormat="1" ht="60.75" hidden="1" customHeight="1">
      <c r="A57" s="302"/>
      <c r="B57" s="244" t="s">
        <v>478</v>
      </c>
      <c r="C57" s="258" t="s">
        <v>109</v>
      </c>
      <c r="D57" s="258" t="s">
        <v>104</v>
      </c>
      <c r="E57" s="258" t="s">
        <v>256</v>
      </c>
      <c r="F57" s="258" t="s">
        <v>88</v>
      </c>
      <c r="G57" s="305">
        <f>G58</f>
        <v>0</v>
      </c>
      <c r="H57" s="305">
        <f t="shared" si="0"/>
        <v>0</v>
      </c>
      <c r="I57" s="305">
        <f>I58</f>
        <v>0</v>
      </c>
    </row>
    <row r="58" spans="1:9" s="309" customFormat="1" ht="51" hidden="1" customHeight="1">
      <c r="A58" s="302"/>
      <c r="B58" s="320" t="s">
        <v>296</v>
      </c>
      <c r="C58" s="258" t="s">
        <v>109</v>
      </c>
      <c r="D58" s="258" t="s">
        <v>104</v>
      </c>
      <c r="E58" s="258" t="s">
        <v>256</v>
      </c>
      <c r="F58" s="258" t="s">
        <v>124</v>
      </c>
      <c r="G58" s="305"/>
      <c r="H58" s="305">
        <f t="shared" si="0"/>
        <v>0</v>
      </c>
      <c r="I58" s="305">
        <v>0</v>
      </c>
    </row>
    <row r="59" spans="1:9" s="312" customFormat="1" ht="65.25" customHeight="1">
      <c r="A59" s="302"/>
      <c r="B59" s="310" t="s">
        <v>479</v>
      </c>
      <c r="C59" s="313" t="s">
        <v>134</v>
      </c>
      <c r="D59" s="313" t="s">
        <v>134</v>
      </c>
      <c r="E59" s="313" t="s">
        <v>133</v>
      </c>
      <c r="F59" s="313" t="s">
        <v>88</v>
      </c>
      <c r="G59" s="334">
        <f>G60+G63+G68+G71</f>
        <v>927.23</v>
      </c>
      <c r="H59" s="334">
        <f t="shared" si="0"/>
        <v>-927.23</v>
      </c>
      <c r="I59" s="334">
        <f>I60+I63+I68+I71</f>
        <v>0</v>
      </c>
    </row>
    <row r="60" spans="1:9" s="321" customFormat="1" ht="63" customHeight="1">
      <c r="A60" s="302"/>
      <c r="B60" s="259" t="s">
        <v>480</v>
      </c>
      <c r="C60" s="258" t="s">
        <v>26</v>
      </c>
      <c r="D60" s="258" t="s">
        <v>26</v>
      </c>
      <c r="E60" s="258" t="s">
        <v>310</v>
      </c>
      <c r="F60" s="258" t="s">
        <v>88</v>
      </c>
      <c r="G60" s="305">
        <f>G61+G62</f>
        <v>97.42</v>
      </c>
      <c r="H60" s="305">
        <f t="shared" si="0"/>
        <v>-97.42</v>
      </c>
      <c r="I60" s="305">
        <f>I61+I62</f>
        <v>0</v>
      </c>
    </row>
    <row r="61" spans="1:9" s="321" customFormat="1" ht="53.25" customHeight="1">
      <c r="A61" s="302"/>
      <c r="B61" s="259" t="s">
        <v>127</v>
      </c>
      <c r="C61" s="258" t="s">
        <v>26</v>
      </c>
      <c r="D61" s="258" t="s">
        <v>26</v>
      </c>
      <c r="E61" s="258" t="s">
        <v>310</v>
      </c>
      <c r="F61" s="258" t="s">
        <v>119</v>
      </c>
      <c r="G61" s="305">
        <v>95.42</v>
      </c>
      <c r="H61" s="305">
        <f t="shared" si="0"/>
        <v>-95.42</v>
      </c>
      <c r="I61" s="305"/>
    </row>
    <row r="62" spans="1:9" s="309" customFormat="1" ht="46.5" customHeight="1">
      <c r="A62" s="302"/>
      <c r="B62" s="259" t="s">
        <v>296</v>
      </c>
      <c r="C62" s="258" t="s">
        <v>26</v>
      </c>
      <c r="D62" s="258" t="s">
        <v>26</v>
      </c>
      <c r="E62" s="258" t="s">
        <v>310</v>
      </c>
      <c r="F62" s="258" t="s">
        <v>124</v>
      </c>
      <c r="G62" s="305">
        <v>2</v>
      </c>
      <c r="H62" s="305">
        <f t="shared" si="0"/>
        <v>-2</v>
      </c>
      <c r="I62" s="305"/>
    </row>
    <row r="63" spans="1:9" s="321" customFormat="1" ht="61.5" customHeight="1">
      <c r="A63" s="302"/>
      <c r="B63" s="259" t="s">
        <v>489</v>
      </c>
      <c r="C63" s="257" t="s">
        <v>112</v>
      </c>
      <c r="D63" s="257" t="s">
        <v>101</v>
      </c>
      <c r="E63" s="257" t="s">
        <v>235</v>
      </c>
      <c r="F63" s="257" t="s">
        <v>88</v>
      </c>
      <c r="G63" s="305">
        <f>G64+G65+G66+G67</f>
        <v>142.52000000000001</v>
      </c>
      <c r="H63" s="305">
        <f t="shared" si="0"/>
        <v>-142.52000000000001</v>
      </c>
      <c r="I63" s="305">
        <f>I64+I65+I66+I67</f>
        <v>0</v>
      </c>
    </row>
    <row r="64" spans="1:9" s="321" customFormat="1" ht="48.75" customHeight="1">
      <c r="A64" s="302"/>
      <c r="B64" s="259" t="s">
        <v>296</v>
      </c>
      <c r="C64" s="257" t="s">
        <v>112</v>
      </c>
      <c r="D64" s="257" t="s">
        <v>101</v>
      </c>
      <c r="E64" s="257" t="s">
        <v>235</v>
      </c>
      <c r="F64" s="257" t="s">
        <v>124</v>
      </c>
      <c r="G64" s="305">
        <v>132.52000000000001</v>
      </c>
      <c r="H64" s="305">
        <f t="shared" si="0"/>
        <v>-132.52000000000001</v>
      </c>
      <c r="I64" s="305"/>
    </row>
    <row r="65" spans="1:9" s="321" customFormat="1" ht="20.25" customHeight="1">
      <c r="A65" s="302"/>
      <c r="B65" s="259" t="s">
        <v>237</v>
      </c>
      <c r="C65" s="258" t="s">
        <v>112</v>
      </c>
      <c r="D65" s="258" t="s">
        <v>101</v>
      </c>
      <c r="E65" s="258" t="s">
        <v>235</v>
      </c>
      <c r="F65" s="258" t="s">
        <v>308</v>
      </c>
      <c r="G65" s="322">
        <v>10</v>
      </c>
      <c r="H65" s="322">
        <f t="shared" si="0"/>
        <v>-10</v>
      </c>
      <c r="I65" s="322"/>
    </row>
    <row r="66" spans="1:9" s="306" customFormat="1" ht="33" hidden="1" customHeight="1">
      <c r="A66" s="302"/>
      <c r="B66" s="259" t="s">
        <v>122</v>
      </c>
      <c r="C66" s="258" t="s">
        <v>112</v>
      </c>
      <c r="D66" s="258" t="s">
        <v>101</v>
      </c>
      <c r="E66" s="258" t="s">
        <v>235</v>
      </c>
      <c r="F66" s="258" t="s">
        <v>125</v>
      </c>
      <c r="G66" s="322">
        <v>0</v>
      </c>
      <c r="H66" s="322">
        <f t="shared" si="0"/>
        <v>0</v>
      </c>
      <c r="I66" s="322"/>
    </row>
    <row r="67" spans="1:9" s="306" customFormat="1" ht="22.5" hidden="1" customHeight="1">
      <c r="A67" s="302"/>
      <c r="B67" s="259" t="s">
        <v>123</v>
      </c>
      <c r="C67" s="257" t="s">
        <v>112</v>
      </c>
      <c r="D67" s="257" t="s">
        <v>101</v>
      </c>
      <c r="E67" s="257" t="s">
        <v>235</v>
      </c>
      <c r="F67" s="257" t="s">
        <v>28</v>
      </c>
      <c r="G67" s="317">
        <v>0</v>
      </c>
      <c r="H67" s="317">
        <f t="shared" si="0"/>
        <v>0</v>
      </c>
      <c r="I67" s="317"/>
    </row>
    <row r="68" spans="1:9" s="309" customFormat="1" ht="63" hidden="1" customHeight="1">
      <c r="A68" s="302"/>
      <c r="B68" s="259" t="s">
        <v>481</v>
      </c>
      <c r="C68" s="257" t="s">
        <v>115</v>
      </c>
      <c r="D68" s="257" t="s">
        <v>101</v>
      </c>
      <c r="E68" s="257" t="s">
        <v>235</v>
      </c>
      <c r="F68" s="257" t="s">
        <v>88</v>
      </c>
      <c r="G68" s="305">
        <f>G69+G70</f>
        <v>0</v>
      </c>
      <c r="H68" s="305">
        <f t="shared" si="0"/>
        <v>0</v>
      </c>
      <c r="I68" s="305"/>
    </row>
    <row r="69" spans="1:9" s="309" customFormat="1" ht="48.75" hidden="1" customHeight="1">
      <c r="A69" s="302"/>
      <c r="B69" s="259" t="s">
        <v>127</v>
      </c>
      <c r="C69" s="257" t="s">
        <v>115</v>
      </c>
      <c r="D69" s="257" t="s">
        <v>101</v>
      </c>
      <c r="E69" s="257" t="s">
        <v>235</v>
      </c>
      <c r="F69" s="257" t="s">
        <v>119</v>
      </c>
      <c r="G69" s="305">
        <v>0</v>
      </c>
      <c r="H69" s="305">
        <f t="shared" si="0"/>
        <v>0</v>
      </c>
      <c r="I69" s="305"/>
    </row>
    <row r="70" spans="1:9" s="309" customFormat="1" ht="41.25" hidden="1" customHeight="1">
      <c r="A70" s="302"/>
      <c r="B70" s="259" t="s">
        <v>296</v>
      </c>
      <c r="C70" s="257" t="s">
        <v>115</v>
      </c>
      <c r="D70" s="257" t="s">
        <v>101</v>
      </c>
      <c r="E70" s="257" t="s">
        <v>235</v>
      </c>
      <c r="F70" s="257" t="s">
        <v>124</v>
      </c>
      <c r="G70" s="305">
        <v>0</v>
      </c>
      <c r="H70" s="305">
        <f t="shared" si="0"/>
        <v>0</v>
      </c>
      <c r="I70" s="305"/>
    </row>
    <row r="71" spans="1:9" s="309" customFormat="1" ht="62.25" customHeight="1">
      <c r="A71" s="302"/>
      <c r="B71" s="259" t="s">
        <v>490</v>
      </c>
      <c r="C71" s="258" t="s">
        <v>115</v>
      </c>
      <c r="D71" s="258" t="s">
        <v>109</v>
      </c>
      <c r="E71" s="304" t="s">
        <v>29</v>
      </c>
      <c r="F71" s="258" t="s">
        <v>88</v>
      </c>
      <c r="G71" s="305">
        <f>SUM(G72:G73)</f>
        <v>687.29</v>
      </c>
      <c r="H71" s="305">
        <f t="shared" si="0"/>
        <v>-687.29</v>
      </c>
      <c r="I71" s="305">
        <f>I72+I73</f>
        <v>0</v>
      </c>
    </row>
    <row r="72" spans="1:9" s="306" customFormat="1" ht="44.25" customHeight="1">
      <c r="A72" s="302"/>
      <c r="B72" s="259" t="s">
        <v>127</v>
      </c>
      <c r="C72" s="258" t="s">
        <v>115</v>
      </c>
      <c r="D72" s="258" t="s">
        <v>109</v>
      </c>
      <c r="E72" s="304" t="s">
        <v>29</v>
      </c>
      <c r="F72" s="258" t="s">
        <v>119</v>
      </c>
      <c r="G72" s="319">
        <v>272.95</v>
      </c>
      <c r="H72" s="319">
        <f t="shared" si="0"/>
        <v>-272.95</v>
      </c>
      <c r="I72" s="319"/>
    </row>
    <row r="73" spans="1:9" s="309" customFormat="1" ht="35.25" customHeight="1">
      <c r="A73" s="318"/>
      <c r="B73" s="259" t="s">
        <v>296</v>
      </c>
      <c r="C73" s="258" t="s">
        <v>115</v>
      </c>
      <c r="D73" s="258" t="s">
        <v>109</v>
      </c>
      <c r="E73" s="304" t="s">
        <v>29</v>
      </c>
      <c r="F73" s="258" t="s">
        <v>124</v>
      </c>
      <c r="G73" s="319">
        <v>414.34</v>
      </c>
      <c r="H73" s="319">
        <f t="shared" si="0"/>
        <v>-414.34</v>
      </c>
      <c r="I73" s="319">
        <v>0</v>
      </c>
    </row>
    <row r="74" spans="1:9" s="312" customFormat="1" ht="48.75" customHeight="1">
      <c r="A74" s="302"/>
      <c r="B74" s="310" t="s">
        <v>491</v>
      </c>
      <c r="C74" s="258" t="s">
        <v>134</v>
      </c>
      <c r="D74" s="258" t="s">
        <v>134</v>
      </c>
      <c r="E74" s="258" t="s">
        <v>262</v>
      </c>
      <c r="F74" s="258" t="s">
        <v>88</v>
      </c>
      <c r="G74" s="305">
        <f>G79+G82+G75</f>
        <v>0</v>
      </c>
      <c r="H74" s="305">
        <f>H79+H82+H75</f>
        <v>927.2299999999999</v>
      </c>
      <c r="I74" s="305">
        <f>I79+I82+I75</f>
        <v>927.2299999999999</v>
      </c>
    </row>
    <row r="75" spans="1:9" s="312" customFormat="1" ht="80.25" customHeight="1">
      <c r="A75" s="302"/>
      <c r="B75" s="259" t="s">
        <v>338</v>
      </c>
      <c r="C75" s="258" t="s">
        <v>26</v>
      </c>
      <c r="D75" s="258" t="s">
        <v>26</v>
      </c>
      <c r="E75" s="258" t="s">
        <v>264</v>
      </c>
      <c r="F75" s="258" t="s">
        <v>88</v>
      </c>
      <c r="G75" s="305"/>
      <c r="H75" s="305">
        <f t="shared" si="0"/>
        <v>97.419999999999987</v>
      </c>
      <c r="I75" s="305">
        <f>SUM(I76:I78)</f>
        <v>97.419999999999987</v>
      </c>
    </row>
    <row r="76" spans="1:9" s="321" customFormat="1" ht="53.25" customHeight="1">
      <c r="A76" s="302"/>
      <c r="B76" s="259" t="s">
        <v>304</v>
      </c>
      <c r="C76" s="258" t="s">
        <v>26</v>
      </c>
      <c r="D76" s="258" t="s">
        <v>26</v>
      </c>
      <c r="E76" s="258" t="s">
        <v>264</v>
      </c>
      <c r="F76" s="258" t="s">
        <v>119</v>
      </c>
      <c r="G76" s="305"/>
      <c r="H76" s="305">
        <f t="shared" si="0"/>
        <v>66.599999999999994</v>
      </c>
      <c r="I76" s="305">
        <v>66.599999999999994</v>
      </c>
    </row>
    <row r="77" spans="1:9" s="321" customFormat="1" ht="53.25" customHeight="1">
      <c r="A77" s="302"/>
      <c r="B77" s="259" t="s">
        <v>414</v>
      </c>
      <c r="C77" s="258" t="s">
        <v>26</v>
      </c>
      <c r="D77" s="258" t="s">
        <v>26</v>
      </c>
      <c r="E77" s="258" t="s">
        <v>264</v>
      </c>
      <c r="F77" s="258" t="s">
        <v>301</v>
      </c>
      <c r="G77" s="305"/>
      <c r="H77" s="305">
        <f t="shared" si="0"/>
        <v>28.82</v>
      </c>
      <c r="I77" s="305">
        <v>28.82</v>
      </c>
    </row>
    <row r="78" spans="1:9" s="309" customFormat="1" ht="69" customHeight="1">
      <c r="A78" s="302"/>
      <c r="B78" s="259" t="s">
        <v>296</v>
      </c>
      <c r="C78" s="258" t="s">
        <v>26</v>
      </c>
      <c r="D78" s="258" t="s">
        <v>26</v>
      </c>
      <c r="E78" s="258" t="s">
        <v>264</v>
      </c>
      <c r="F78" s="258" t="s">
        <v>124</v>
      </c>
      <c r="G78" s="305"/>
      <c r="H78" s="305">
        <f t="shared" si="0"/>
        <v>2</v>
      </c>
      <c r="I78" s="305">
        <v>2</v>
      </c>
    </row>
    <row r="79" spans="1:9" s="321" customFormat="1" ht="56.25" customHeight="1">
      <c r="A79" s="302"/>
      <c r="B79" s="259" t="s">
        <v>296</v>
      </c>
      <c r="C79" s="257" t="s">
        <v>112</v>
      </c>
      <c r="D79" s="257" t="s">
        <v>101</v>
      </c>
      <c r="E79" s="257" t="s">
        <v>265</v>
      </c>
      <c r="F79" s="257" t="s">
        <v>88</v>
      </c>
      <c r="G79" s="305">
        <f>G80+G81</f>
        <v>0</v>
      </c>
      <c r="H79" s="305">
        <f>H80+H81</f>
        <v>142.52000000000001</v>
      </c>
      <c r="I79" s="305">
        <f>I80+I81</f>
        <v>142.52000000000001</v>
      </c>
    </row>
    <row r="80" spans="1:9" s="321" customFormat="1" ht="48.75" customHeight="1">
      <c r="A80" s="302"/>
      <c r="B80" s="259" t="s">
        <v>415</v>
      </c>
      <c r="C80" s="257" t="s">
        <v>112</v>
      </c>
      <c r="D80" s="257" t="s">
        <v>101</v>
      </c>
      <c r="E80" s="257" t="s">
        <v>265</v>
      </c>
      <c r="F80" s="257" t="s">
        <v>124</v>
      </c>
      <c r="G80" s="305"/>
      <c r="H80" s="305">
        <f t="shared" si="0"/>
        <v>132.52000000000001</v>
      </c>
      <c r="I80" s="305">
        <v>132.52000000000001</v>
      </c>
    </row>
    <row r="81" spans="1:10" s="306" customFormat="1" ht="22.5" customHeight="1">
      <c r="A81" s="302"/>
      <c r="B81" s="259" t="s">
        <v>123</v>
      </c>
      <c r="C81" s="257" t="s">
        <v>112</v>
      </c>
      <c r="D81" s="257" t="s">
        <v>101</v>
      </c>
      <c r="E81" s="257" t="s">
        <v>265</v>
      </c>
      <c r="F81" s="257" t="s">
        <v>308</v>
      </c>
      <c r="G81" s="317"/>
      <c r="H81" s="317">
        <f t="shared" si="0"/>
        <v>10</v>
      </c>
      <c r="I81" s="317">
        <v>10</v>
      </c>
    </row>
    <row r="82" spans="1:10" s="309" customFormat="1" ht="62.25" customHeight="1">
      <c r="A82" s="302"/>
      <c r="B82" s="259" t="s">
        <v>0</v>
      </c>
      <c r="C82" s="258" t="s">
        <v>115</v>
      </c>
      <c r="D82" s="258" t="s">
        <v>109</v>
      </c>
      <c r="E82" s="257" t="s">
        <v>263</v>
      </c>
      <c r="F82" s="258" t="s">
        <v>88</v>
      </c>
      <c r="G82" s="305">
        <f>SUM(G83:G85)</f>
        <v>0</v>
      </c>
      <c r="H82" s="305">
        <f t="shared" si="0"/>
        <v>687.29</v>
      </c>
      <c r="I82" s="305">
        <f>SUM(I83:I85)</f>
        <v>687.29</v>
      </c>
    </row>
    <row r="83" spans="1:10" s="306" customFormat="1" ht="55.5" customHeight="1">
      <c r="A83" s="302"/>
      <c r="B83" s="259" t="s">
        <v>127</v>
      </c>
      <c r="C83" s="258" t="s">
        <v>115</v>
      </c>
      <c r="D83" s="258" t="s">
        <v>109</v>
      </c>
      <c r="E83" s="257" t="s">
        <v>263</v>
      </c>
      <c r="F83" s="258" t="s">
        <v>119</v>
      </c>
      <c r="G83" s="319"/>
      <c r="H83" s="319">
        <f t="shared" si="0"/>
        <v>234.73</v>
      </c>
      <c r="I83" s="319">
        <v>234.73</v>
      </c>
    </row>
    <row r="84" spans="1:10" s="306" customFormat="1" ht="57.75" customHeight="1">
      <c r="A84" s="302"/>
      <c r="B84" s="259" t="s">
        <v>414</v>
      </c>
      <c r="C84" s="258" t="s">
        <v>115</v>
      </c>
      <c r="D84" s="258" t="s">
        <v>109</v>
      </c>
      <c r="E84" s="257" t="s">
        <v>263</v>
      </c>
      <c r="F84" s="258" t="s">
        <v>301</v>
      </c>
      <c r="G84" s="319"/>
      <c r="H84" s="319">
        <f t="shared" si="0"/>
        <v>38.22</v>
      </c>
      <c r="I84" s="319">
        <v>38.22</v>
      </c>
    </row>
    <row r="85" spans="1:10" s="309" customFormat="1" ht="45" customHeight="1">
      <c r="A85" s="318"/>
      <c r="B85" s="259" t="s">
        <v>296</v>
      </c>
      <c r="C85" s="258" t="s">
        <v>115</v>
      </c>
      <c r="D85" s="258" t="s">
        <v>109</v>
      </c>
      <c r="E85" s="257" t="s">
        <v>263</v>
      </c>
      <c r="F85" s="258" t="s">
        <v>124</v>
      </c>
      <c r="G85" s="319"/>
      <c r="H85" s="319">
        <f t="shared" si="0"/>
        <v>414.34</v>
      </c>
      <c r="I85" s="319">
        <v>414.34</v>
      </c>
    </row>
    <row r="86" spans="1:10" s="309" customFormat="1" ht="24.75" customHeight="1">
      <c r="A86" s="318"/>
      <c r="B86" s="323" t="s">
        <v>117</v>
      </c>
      <c r="C86" s="313" t="s">
        <v>131</v>
      </c>
      <c r="D86" s="313" t="s">
        <v>131</v>
      </c>
      <c r="E86" s="313" t="s">
        <v>133</v>
      </c>
      <c r="F86" s="313" t="s">
        <v>88</v>
      </c>
      <c r="G86" s="324">
        <f>G87</f>
        <v>62</v>
      </c>
      <c r="H86" s="324">
        <f>I86-G86</f>
        <v>-62</v>
      </c>
      <c r="I86" s="324">
        <f>I87</f>
        <v>0</v>
      </c>
    </row>
    <row r="87" spans="1:10" s="309" customFormat="1" ht="27" customHeight="1">
      <c r="A87" s="318"/>
      <c r="B87" s="244" t="s">
        <v>117</v>
      </c>
      <c r="C87" s="258" t="s">
        <v>131</v>
      </c>
      <c r="D87" s="258" t="s">
        <v>131</v>
      </c>
      <c r="E87" s="258" t="s">
        <v>135</v>
      </c>
      <c r="F87" s="258" t="s">
        <v>136</v>
      </c>
      <c r="G87" s="319">
        <v>62</v>
      </c>
      <c r="H87" s="319">
        <f>I87-G87</f>
        <v>-62</v>
      </c>
      <c r="I87" s="319">
        <v>0</v>
      </c>
    </row>
    <row r="88" spans="1:10" s="306" customFormat="1">
      <c r="A88" s="302"/>
      <c r="B88" s="436" t="s">
        <v>56</v>
      </c>
      <c r="C88" s="437"/>
      <c r="D88" s="437"/>
      <c r="E88" s="437"/>
      <c r="F88" s="438"/>
      <c r="G88" s="325">
        <f>G15+G7</f>
        <v>2473.25</v>
      </c>
      <c r="H88" s="325">
        <f>H15+H7</f>
        <v>41.549999999999841</v>
      </c>
      <c r="I88" s="325">
        <f>I15+I7</f>
        <v>2514.8000000000002</v>
      </c>
    </row>
    <row r="89" spans="1:10" s="301" customFormat="1">
      <c r="A89" s="326"/>
      <c r="B89" s="327"/>
      <c r="C89" s="328"/>
      <c r="D89" s="328"/>
      <c r="E89" s="328"/>
      <c r="F89" s="328"/>
      <c r="G89" s="275"/>
      <c r="H89" s="275"/>
      <c r="I89" s="275"/>
      <c r="J89" s="386"/>
    </row>
    <row r="90" spans="1:10" s="301" customFormat="1" ht="114" customHeight="1">
      <c r="A90" s="329"/>
      <c r="B90" s="327"/>
      <c r="C90" s="328"/>
      <c r="D90" s="328"/>
      <c r="E90" s="328"/>
      <c r="F90" s="328"/>
      <c r="G90" s="328"/>
      <c r="H90" s="328"/>
      <c r="I90" s="328"/>
      <c r="J90" s="289"/>
    </row>
    <row r="91" spans="1:10">
      <c r="B91" s="329"/>
      <c r="C91" s="329"/>
      <c r="D91" s="329"/>
      <c r="E91" s="329"/>
      <c r="F91" s="329"/>
      <c r="G91" s="329"/>
      <c r="H91" s="329"/>
      <c r="I91" s="385"/>
    </row>
  </sheetData>
  <mergeCells count="4">
    <mergeCell ref="E1:I1"/>
    <mergeCell ref="A3:I3"/>
    <mergeCell ref="F4:I4"/>
    <mergeCell ref="B88:F88"/>
  </mergeCells>
  <phoneticPr fontId="4" type="noConversion"/>
  <pageMargins left="0.7" right="0.28999999999999998" top="0.75" bottom="0.75" header="0.3" footer="0.3"/>
  <pageSetup paperSize="9" scale="5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"/>
  <sheetViews>
    <sheetView tabSelected="1" workbookViewId="0">
      <selection activeCell="A107" sqref="A107:IV109"/>
    </sheetView>
  </sheetViews>
  <sheetFormatPr defaultRowHeight="12.75"/>
  <cols>
    <col min="1" max="1" width="50.140625" style="281" customWidth="1"/>
    <col min="2" max="2" width="7" style="281" customWidth="1"/>
    <col min="3" max="3" width="7.28515625" style="281" customWidth="1"/>
    <col min="4" max="4" width="6.42578125" style="281" customWidth="1"/>
    <col min="5" max="5" width="13.42578125" style="281" customWidth="1"/>
    <col min="6" max="6" width="9.5703125" style="281" customWidth="1"/>
    <col min="7" max="7" width="11.140625" style="281" hidden="1" customWidth="1"/>
    <col min="8" max="8" width="12.42578125" style="384" customWidth="1"/>
    <col min="9" max="9" width="17.85546875" style="281" customWidth="1"/>
    <col min="10" max="10" width="17.140625" style="384" customWidth="1"/>
    <col min="11" max="11" width="16.28515625" style="281" customWidth="1"/>
    <col min="12" max="12" width="13.42578125" style="281" customWidth="1"/>
    <col min="13" max="16384" width="9.140625" style="281"/>
  </cols>
  <sheetData>
    <row r="1" spans="1:13" ht="69.75" customHeight="1">
      <c r="A1" s="442"/>
      <c r="B1" s="442"/>
      <c r="C1" s="442"/>
      <c r="D1" s="442"/>
      <c r="E1" s="442"/>
      <c r="F1" s="443" t="s">
        <v>17</v>
      </c>
      <c r="G1" s="443"/>
      <c r="H1" s="443"/>
      <c r="I1" s="443"/>
      <c r="J1" s="443"/>
      <c r="K1" s="339"/>
      <c r="L1" s="339"/>
    </row>
    <row r="2" spans="1:13" s="340" customFormat="1" ht="47.25" customHeight="1">
      <c r="A2" s="444" t="s">
        <v>18</v>
      </c>
      <c r="B2" s="444"/>
      <c r="C2" s="444"/>
      <c r="D2" s="444"/>
      <c r="E2" s="444"/>
      <c r="F2" s="444"/>
      <c r="G2" s="444"/>
      <c r="H2" s="444"/>
      <c r="I2" s="444"/>
      <c r="J2" s="444"/>
      <c r="K2" s="445"/>
      <c r="L2" s="445"/>
      <c r="M2" s="445"/>
    </row>
    <row r="3" spans="1:13" s="340" customFormat="1" ht="14.25" customHeight="1">
      <c r="A3" s="341"/>
      <c r="B3" s="341"/>
      <c r="C3" s="341"/>
      <c r="D3" s="341"/>
      <c r="E3" s="341"/>
      <c r="F3" s="341"/>
      <c r="G3" s="341"/>
      <c r="H3" s="342"/>
      <c r="I3" s="341"/>
      <c r="J3" s="342" t="s">
        <v>416</v>
      </c>
    </row>
    <row r="4" spans="1:13" s="340" customFormat="1" ht="14.25" customHeight="1">
      <c r="A4" s="439" t="s">
        <v>58</v>
      </c>
      <c r="B4" s="439" t="s">
        <v>417</v>
      </c>
      <c r="C4" s="439" t="s">
        <v>16</v>
      </c>
      <c r="D4" s="439" t="s">
        <v>418</v>
      </c>
      <c r="E4" s="439" t="s">
        <v>419</v>
      </c>
      <c r="F4" s="439" t="s">
        <v>420</v>
      </c>
      <c r="G4" s="343"/>
      <c r="H4" s="446" t="s">
        <v>392</v>
      </c>
      <c r="I4" s="448" t="s">
        <v>421</v>
      </c>
      <c r="J4" s="446" t="s">
        <v>38</v>
      </c>
    </row>
    <row r="5" spans="1:13" s="345" customFormat="1" ht="39.75" customHeight="1">
      <c r="A5" s="440"/>
      <c r="B5" s="440"/>
      <c r="C5" s="440"/>
      <c r="D5" s="440"/>
      <c r="E5" s="440"/>
      <c r="F5" s="440"/>
      <c r="G5" s="344" t="s">
        <v>322</v>
      </c>
      <c r="H5" s="447"/>
      <c r="I5" s="447"/>
      <c r="J5" s="447"/>
    </row>
    <row r="6" spans="1:13" s="345" customFormat="1" ht="12.75" customHeight="1">
      <c r="A6" s="346">
        <v>1</v>
      </c>
      <c r="B6" s="346">
        <v>2</v>
      </c>
      <c r="C6" s="346">
        <v>3</v>
      </c>
      <c r="D6" s="346">
        <v>4</v>
      </c>
      <c r="E6" s="346">
        <v>5</v>
      </c>
      <c r="F6" s="346">
        <v>6</v>
      </c>
      <c r="G6" s="282">
        <v>7</v>
      </c>
      <c r="H6" s="347">
        <v>9</v>
      </c>
      <c r="I6" s="346">
        <v>8</v>
      </c>
      <c r="J6" s="347">
        <v>9</v>
      </c>
    </row>
    <row r="7" spans="1:13" ht="14.25" hidden="1" customHeight="1">
      <c r="A7" s="348" t="s">
        <v>422</v>
      </c>
      <c r="B7" s="282" t="s">
        <v>86</v>
      </c>
      <c r="C7" s="282"/>
      <c r="D7" s="282"/>
      <c r="E7" s="282"/>
      <c r="F7" s="282"/>
      <c r="G7" s="349" t="e">
        <f>G32+#REF!+G56</f>
        <v>#REF!</v>
      </c>
      <c r="H7" s="349" t="e">
        <f>H32+#REF!+H56+#REF!</f>
        <v>#REF!</v>
      </c>
      <c r="I7" s="349" t="e">
        <f>J7-G7</f>
        <v>#REF!</v>
      </c>
      <c r="J7" s="349" t="e">
        <f>J32+#REF!+J56+#REF!</f>
        <v>#REF!</v>
      </c>
      <c r="K7" s="441"/>
    </row>
    <row r="8" spans="1:13" ht="14.25" customHeight="1">
      <c r="A8" s="348" t="s">
        <v>11</v>
      </c>
      <c r="B8" s="282" t="s">
        <v>86</v>
      </c>
      <c r="C8" s="282" t="s">
        <v>134</v>
      </c>
      <c r="D8" s="282" t="s">
        <v>134</v>
      </c>
      <c r="E8" s="282" t="s">
        <v>133</v>
      </c>
      <c r="F8" s="282" t="s">
        <v>88</v>
      </c>
      <c r="G8" s="349">
        <f>G9</f>
        <v>1998.96</v>
      </c>
      <c r="H8" s="387">
        <f>H9+H64+H69+H91+H94+H107+H110+H121+H131+H154+H158+H168+H173</f>
        <v>2473.25</v>
      </c>
      <c r="I8" s="387">
        <f>I9+I64+I69+I91+I94+I107+I110+I121+I131+I154+I158+I168+I173</f>
        <v>41.549999999999727</v>
      </c>
      <c r="J8" s="387">
        <f>J9+J64+J69+J91+J94+J107+J110+J121+J131+J154+J158+J168+J173</f>
        <v>2514.8000000000002</v>
      </c>
      <c r="K8" s="441"/>
    </row>
    <row r="9" spans="1:13" ht="14.25" customHeight="1">
      <c r="A9" s="348" t="s">
        <v>100</v>
      </c>
      <c r="B9" s="282" t="s">
        <v>86</v>
      </c>
      <c r="C9" s="282" t="s">
        <v>101</v>
      </c>
      <c r="D9" s="282" t="s">
        <v>134</v>
      </c>
      <c r="E9" s="282" t="s">
        <v>133</v>
      </c>
      <c r="F9" s="282" t="s">
        <v>88</v>
      </c>
      <c r="G9" s="349">
        <f>G11+G32+G52+G56</f>
        <v>1998.96</v>
      </c>
      <c r="H9" s="387">
        <f>H10+H15+H20+H43+H52+H60</f>
        <v>1436.8200000000002</v>
      </c>
      <c r="I9" s="387">
        <f t="shared" ref="I9:I18" si="0">J9-H9</f>
        <v>31.759999999999764</v>
      </c>
      <c r="J9" s="387">
        <f>J10+J15+J20+J43+J52+J60</f>
        <v>1468.58</v>
      </c>
      <c r="K9" s="441"/>
    </row>
    <row r="10" spans="1:13" s="353" customFormat="1" ht="14.25" customHeight="1">
      <c r="A10" s="350" t="s">
        <v>215</v>
      </c>
      <c r="B10" s="282" t="s">
        <v>86</v>
      </c>
      <c r="C10" s="282" t="s">
        <v>101</v>
      </c>
      <c r="D10" s="282" t="s">
        <v>102</v>
      </c>
      <c r="E10" s="351" t="s">
        <v>413</v>
      </c>
      <c r="F10" s="352" t="s">
        <v>88</v>
      </c>
      <c r="G10" s="349"/>
      <c r="H10" s="387">
        <f>H11+H15</f>
        <v>370.65</v>
      </c>
      <c r="I10" s="387">
        <f t="shared" si="0"/>
        <v>-370.65</v>
      </c>
      <c r="J10" s="387">
        <f>J11</f>
        <v>0</v>
      </c>
      <c r="K10" s="441"/>
    </row>
    <row r="11" spans="1:13" ht="14.25" customHeight="1">
      <c r="A11" s="354" t="s">
        <v>209</v>
      </c>
      <c r="B11" s="355" t="s">
        <v>86</v>
      </c>
      <c r="C11" s="355" t="s">
        <v>101</v>
      </c>
      <c r="D11" s="355" t="s">
        <v>102</v>
      </c>
      <c r="E11" s="356" t="s">
        <v>210</v>
      </c>
      <c r="F11" s="356" t="s">
        <v>88</v>
      </c>
      <c r="G11" s="349">
        <f>G12+G20</f>
        <v>0</v>
      </c>
      <c r="H11" s="388">
        <f>H12</f>
        <v>370.65</v>
      </c>
      <c r="I11" s="388">
        <f t="shared" si="0"/>
        <v>-370.65</v>
      </c>
      <c r="J11" s="388">
        <f>J12</f>
        <v>0</v>
      </c>
      <c r="K11" s="441"/>
    </row>
    <row r="12" spans="1:13" s="353" customFormat="1" ht="25.5" customHeight="1">
      <c r="A12" s="357" t="s">
        <v>306</v>
      </c>
      <c r="B12" s="279" t="s">
        <v>86</v>
      </c>
      <c r="C12" s="279" t="s">
        <v>101</v>
      </c>
      <c r="D12" s="279" t="s">
        <v>102</v>
      </c>
      <c r="E12" s="358" t="s">
        <v>210</v>
      </c>
      <c r="F12" s="358" t="s">
        <v>88</v>
      </c>
      <c r="G12" s="277">
        <f t="shared" ref="G12:J13" si="1">G13</f>
        <v>0</v>
      </c>
      <c r="H12" s="388">
        <f t="shared" si="1"/>
        <v>370.65</v>
      </c>
      <c r="I12" s="388">
        <f t="shared" si="0"/>
        <v>-370.65</v>
      </c>
      <c r="J12" s="388">
        <f t="shared" si="1"/>
        <v>0</v>
      </c>
      <c r="K12" s="441"/>
    </row>
    <row r="13" spans="1:13" ht="27.75" customHeight="1">
      <c r="A13" s="354" t="s">
        <v>19</v>
      </c>
      <c r="B13" s="355" t="s">
        <v>86</v>
      </c>
      <c r="C13" s="355" t="s">
        <v>101</v>
      </c>
      <c r="D13" s="355" t="s">
        <v>102</v>
      </c>
      <c r="E13" s="356" t="s">
        <v>210</v>
      </c>
      <c r="F13" s="358" t="s">
        <v>88</v>
      </c>
      <c r="G13" s="277">
        <f t="shared" si="1"/>
        <v>0</v>
      </c>
      <c r="H13" s="388">
        <f t="shared" si="1"/>
        <v>370.65</v>
      </c>
      <c r="I13" s="388">
        <f t="shared" si="0"/>
        <v>-370.65</v>
      </c>
      <c r="J13" s="388">
        <f t="shared" si="1"/>
        <v>0</v>
      </c>
      <c r="K13" s="441"/>
    </row>
    <row r="14" spans="1:13" ht="36.75" customHeight="1">
      <c r="A14" s="278" t="s">
        <v>127</v>
      </c>
      <c r="B14" s="355" t="s">
        <v>86</v>
      </c>
      <c r="C14" s="355" t="s">
        <v>101</v>
      </c>
      <c r="D14" s="355" t="s">
        <v>102</v>
      </c>
      <c r="E14" s="356" t="s">
        <v>210</v>
      </c>
      <c r="F14" s="358" t="s">
        <v>119</v>
      </c>
      <c r="G14" s="277">
        <v>0</v>
      </c>
      <c r="H14" s="388">
        <v>370.65</v>
      </c>
      <c r="I14" s="388">
        <f t="shared" si="0"/>
        <v>-370.65</v>
      </c>
      <c r="J14" s="388">
        <v>0</v>
      </c>
      <c r="K14" s="441"/>
    </row>
    <row r="15" spans="1:13" s="353" customFormat="1" ht="26.25" customHeight="1">
      <c r="A15" s="359" t="s">
        <v>306</v>
      </c>
      <c r="B15" s="360" t="s">
        <v>86</v>
      </c>
      <c r="C15" s="360" t="s">
        <v>101</v>
      </c>
      <c r="D15" s="360" t="s">
        <v>102</v>
      </c>
      <c r="E15" s="360" t="s">
        <v>266</v>
      </c>
      <c r="F15" s="360" t="s">
        <v>88</v>
      </c>
      <c r="G15" s="360"/>
      <c r="H15" s="389">
        <f>H16</f>
        <v>0</v>
      </c>
      <c r="I15" s="389">
        <f t="shared" si="0"/>
        <v>370.65</v>
      </c>
      <c r="J15" s="387">
        <f>J16</f>
        <v>370.65</v>
      </c>
      <c r="K15" s="441"/>
    </row>
    <row r="16" spans="1:13" ht="18.75" customHeight="1">
      <c r="A16" s="278" t="s">
        <v>307</v>
      </c>
      <c r="B16" s="361" t="s">
        <v>86</v>
      </c>
      <c r="C16" s="361" t="s">
        <v>101</v>
      </c>
      <c r="D16" s="361" t="s">
        <v>102</v>
      </c>
      <c r="E16" s="361" t="s">
        <v>280</v>
      </c>
      <c r="F16" s="361" t="s">
        <v>88</v>
      </c>
      <c r="G16" s="278"/>
      <c r="H16" s="390">
        <f>H17+H18</f>
        <v>0</v>
      </c>
      <c r="I16" s="391">
        <f t="shared" si="0"/>
        <v>370.65</v>
      </c>
      <c r="J16" s="388">
        <f>J17+J18</f>
        <v>370.65</v>
      </c>
      <c r="K16" s="441"/>
    </row>
    <row r="17" spans="1:11" ht="25.5" customHeight="1">
      <c r="A17" s="278" t="s">
        <v>304</v>
      </c>
      <c r="B17" s="361" t="s">
        <v>86</v>
      </c>
      <c r="C17" s="361" t="s">
        <v>101</v>
      </c>
      <c r="D17" s="361" t="s">
        <v>102</v>
      </c>
      <c r="E17" s="361" t="s">
        <v>280</v>
      </c>
      <c r="F17" s="361" t="s">
        <v>119</v>
      </c>
      <c r="G17" s="278"/>
      <c r="H17" s="390">
        <v>0</v>
      </c>
      <c r="I17" s="391">
        <f t="shared" si="0"/>
        <v>258.70999999999998</v>
      </c>
      <c r="J17" s="388">
        <v>258.70999999999998</v>
      </c>
      <c r="K17" s="441"/>
    </row>
    <row r="18" spans="1:11" ht="48.75" customHeight="1">
      <c r="A18" s="278" t="s">
        <v>414</v>
      </c>
      <c r="B18" s="361" t="s">
        <v>86</v>
      </c>
      <c r="C18" s="361" t="s">
        <v>101</v>
      </c>
      <c r="D18" s="361" t="s">
        <v>102</v>
      </c>
      <c r="E18" s="361" t="s">
        <v>280</v>
      </c>
      <c r="F18" s="361" t="s">
        <v>301</v>
      </c>
      <c r="G18" s="278"/>
      <c r="H18" s="391">
        <v>0</v>
      </c>
      <c r="I18" s="391">
        <f t="shared" si="0"/>
        <v>111.94</v>
      </c>
      <c r="J18" s="388">
        <v>111.94</v>
      </c>
      <c r="K18" s="441"/>
    </row>
    <row r="19" spans="1:11" s="353" customFormat="1" ht="57" hidden="1" customHeight="1">
      <c r="A19" s="285" t="s">
        <v>57</v>
      </c>
      <c r="B19" s="282" t="s">
        <v>86</v>
      </c>
      <c r="C19" s="282" t="s">
        <v>101</v>
      </c>
      <c r="D19" s="282" t="s">
        <v>103</v>
      </c>
      <c r="E19" s="352" t="s">
        <v>133</v>
      </c>
      <c r="F19" s="352" t="s">
        <v>88</v>
      </c>
      <c r="G19" s="349"/>
      <c r="H19" s="387">
        <f>H20+H43</f>
        <v>1064.17</v>
      </c>
      <c r="I19" s="387"/>
      <c r="J19" s="387">
        <f t="shared" ref="J19:J90" si="2">H19+I19</f>
        <v>1064.17</v>
      </c>
      <c r="K19" s="441"/>
    </row>
    <row r="20" spans="1:11" s="353" customFormat="1" ht="39.75" customHeight="1">
      <c r="A20" s="362" t="s">
        <v>3</v>
      </c>
      <c r="B20" s="363" t="s">
        <v>86</v>
      </c>
      <c r="C20" s="363" t="s">
        <v>101</v>
      </c>
      <c r="D20" s="363" t="s">
        <v>103</v>
      </c>
      <c r="E20" s="351" t="s">
        <v>211</v>
      </c>
      <c r="F20" s="351" t="s">
        <v>88</v>
      </c>
      <c r="G20" s="349">
        <f>G21</f>
        <v>0</v>
      </c>
      <c r="H20" s="387">
        <f>H21</f>
        <v>1064.17</v>
      </c>
      <c r="I20" s="387">
        <f>I21</f>
        <v>-1064.17</v>
      </c>
      <c r="J20" s="388">
        <f t="shared" si="2"/>
        <v>0</v>
      </c>
      <c r="K20" s="441"/>
    </row>
    <row r="21" spans="1:11" ht="38.25" customHeight="1">
      <c r="A21" s="364" t="s">
        <v>4</v>
      </c>
      <c r="B21" s="355" t="s">
        <v>86</v>
      </c>
      <c r="C21" s="355" t="s">
        <v>101</v>
      </c>
      <c r="D21" s="355" t="s">
        <v>103</v>
      </c>
      <c r="E21" s="356" t="s">
        <v>212</v>
      </c>
      <c r="F21" s="356" t="s">
        <v>88</v>
      </c>
      <c r="G21" s="277">
        <f>G22+G24+G25+G26+G27</f>
        <v>0</v>
      </c>
      <c r="H21" s="388">
        <f>H22+H24+H25+H26+H27+H23</f>
        <v>1064.17</v>
      </c>
      <c r="I21" s="388">
        <f>I22+I24+I25+I26+I27+I23</f>
        <v>-1064.17</v>
      </c>
      <c r="J21" s="388">
        <f>J22+J24+J25+J26+J27+J23</f>
        <v>0</v>
      </c>
      <c r="K21" s="441"/>
    </row>
    <row r="22" spans="1:11" ht="36" customHeight="1">
      <c r="A22" s="365" t="s">
        <v>127</v>
      </c>
      <c r="B22" s="355" t="s">
        <v>86</v>
      </c>
      <c r="C22" s="355" t="s">
        <v>101</v>
      </c>
      <c r="D22" s="355" t="s">
        <v>103</v>
      </c>
      <c r="E22" s="356" t="s">
        <v>212</v>
      </c>
      <c r="F22" s="356" t="s">
        <v>119</v>
      </c>
      <c r="G22" s="277">
        <v>0</v>
      </c>
      <c r="H22" s="388">
        <v>924.97</v>
      </c>
      <c r="I22" s="388">
        <f t="shared" ref="I22:I27" si="3">J22-H22</f>
        <v>-924.97</v>
      </c>
      <c r="J22" s="388">
        <v>0</v>
      </c>
      <c r="K22" s="441"/>
    </row>
    <row r="23" spans="1:11" ht="30.75" customHeight="1">
      <c r="A23" s="366" t="s">
        <v>120</v>
      </c>
      <c r="B23" s="355" t="s">
        <v>86</v>
      </c>
      <c r="C23" s="355" t="s">
        <v>101</v>
      </c>
      <c r="D23" s="355" t="s">
        <v>103</v>
      </c>
      <c r="E23" s="356" t="s">
        <v>212</v>
      </c>
      <c r="F23" s="356" t="s">
        <v>411</v>
      </c>
      <c r="G23" s="277"/>
      <c r="H23" s="388">
        <v>0</v>
      </c>
      <c r="I23" s="388">
        <f t="shared" si="3"/>
        <v>0</v>
      </c>
      <c r="J23" s="388">
        <v>0</v>
      </c>
      <c r="K23" s="441"/>
    </row>
    <row r="24" spans="1:11" ht="39" customHeight="1">
      <c r="A24" s="366" t="s">
        <v>320</v>
      </c>
      <c r="B24" s="355" t="s">
        <v>86</v>
      </c>
      <c r="C24" s="355" t="s">
        <v>101</v>
      </c>
      <c r="D24" s="355" t="s">
        <v>103</v>
      </c>
      <c r="E24" s="356" t="s">
        <v>212</v>
      </c>
      <c r="F24" s="356" t="s">
        <v>121</v>
      </c>
      <c r="G24" s="277">
        <v>0</v>
      </c>
      <c r="H24" s="388">
        <v>58</v>
      </c>
      <c r="I24" s="388">
        <f t="shared" si="3"/>
        <v>-58</v>
      </c>
      <c r="J24" s="388">
        <v>0</v>
      </c>
      <c r="K24" s="441"/>
    </row>
    <row r="25" spans="1:11" ht="39.75" customHeight="1">
      <c r="A25" s="366" t="s">
        <v>296</v>
      </c>
      <c r="B25" s="355" t="s">
        <v>86</v>
      </c>
      <c r="C25" s="355" t="s">
        <v>101</v>
      </c>
      <c r="D25" s="355" t="s">
        <v>103</v>
      </c>
      <c r="E25" s="356" t="s">
        <v>212</v>
      </c>
      <c r="F25" s="356" t="s">
        <v>124</v>
      </c>
      <c r="G25" s="277">
        <v>0</v>
      </c>
      <c r="H25" s="388">
        <v>57</v>
      </c>
      <c r="I25" s="388">
        <f t="shared" si="3"/>
        <v>-57</v>
      </c>
      <c r="J25" s="388">
        <v>0</v>
      </c>
      <c r="K25" s="441"/>
    </row>
    <row r="26" spans="1:11" ht="26.25" customHeight="1">
      <c r="A26" s="366" t="s">
        <v>122</v>
      </c>
      <c r="B26" s="355" t="s">
        <v>86</v>
      </c>
      <c r="C26" s="355" t="s">
        <v>101</v>
      </c>
      <c r="D26" s="355" t="s">
        <v>103</v>
      </c>
      <c r="E26" s="356" t="s">
        <v>212</v>
      </c>
      <c r="F26" s="356" t="s">
        <v>125</v>
      </c>
      <c r="G26" s="277">
        <v>0</v>
      </c>
      <c r="H26" s="388">
        <v>11</v>
      </c>
      <c r="I26" s="388">
        <f t="shared" si="3"/>
        <v>-11</v>
      </c>
      <c r="J26" s="388">
        <v>0</v>
      </c>
      <c r="K26" s="441"/>
    </row>
    <row r="27" spans="1:11" ht="17.25" customHeight="1">
      <c r="A27" s="366" t="s">
        <v>123</v>
      </c>
      <c r="B27" s="355" t="s">
        <v>86</v>
      </c>
      <c r="C27" s="355" t="s">
        <v>101</v>
      </c>
      <c r="D27" s="355" t="s">
        <v>103</v>
      </c>
      <c r="E27" s="356" t="s">
        <v>212</v>
      </c>
      <c r="F27" s="356" t="s">
        <v>28</v>
      </c>
      <c r="G27" s="277">
        <v>0</v>
      </c>
      <c r="H27" s="388">
        <v>13.2</v>
      </c>
      <c r="I27" s="388">
        <f t="shared" si="3"/>
        <v>-13.2</v>
      </c>
      <c r="J27" s="388">
        <v>0</v>
      </c>
      <c r="K27" s="441"/>
    </row>
    <row r="28" spans="1:11" ht="39.75" hidden="1" customHeight="1">
      <c r="A28" s="350" t="s">
        <v>423</v>
      </c>
      <c r="B28" s="282" t="s">
        <v>86</v>
      </c>
      <c r="C28" s="282" t="s">
        <v>101</v>
      </c>
      <c r="D28" s="282" t="s">
        <v>102</v>
      </c>
      <c r="E28" s="282" t="s">
        <v>133</v>
      </c>
      <c r="F28" s="282" t="s">
        <v>88</v>
      </c>
      <c r="G28" s="349">
        <f t="shared" ref="G28:I30" si="4">G29</f>
        <v>0</v>
      </c>
      <c r="H28" s="387">
        <f t="shared" si="4"/>
        <v>0</v>
      </c>
      <c r="I28" s="387">
        <f t="shared" si="4"/>
        <v>1</v>
      </c>
      <c r="J28" s="388">
        <f t="shared" si="2"/>
        <v>1</v>
      </c>
      <c r="K28" s="441"/>
    </row>
    <row r="29" spans="1:11" ht="51" hidden="1" customHeight="1">
      <c r="A29" s="366" t="s">
        <v>424</v>
      </c>
      <c r="B29" s="279" t="s">
        <v>86</v>
      </c>
      <c r="C29" s="280" t="s">
        <v>101</v>
      </c>
      <c r="D29" s="280" t="s">
        <v>102</v>
      </c>
      <c r="E29" s="280" t="s">
        <v>425</v>
      </c>
      <c r="F29" s="280" t="s">
        <v>88</v>
      </c>
      <c r="G29" s="277">
        <f t="shared" si="4"/>
        <v>0</v>
      </c>
      <c r="H29" s="388">
        <f t="shared" si="4"/>
        <v>0</v>
      </c>
      <c r="I29" s="388">
        <f t="shared" si="4"/>
        <v>1</v>
      </c>
      <c r="J29" s="388">
        <f t="shared" si="2"/>
        <v>1</v>
      </c>
      <c r="K29" s="441"/>
    </row>
    <row r="30" spans="1:11" ht="13.5" hidden="1" customHeight="1">
      <c r="A30" s="366" t="s">
        <v>426</v>
      </c>
      <c r="B30" s="279" t="s">
        <v>86</v>
      </c>
      <c r="C30" s="280" t="s">
        <v>101</v>
      </c>
      <c r="D30" s="280" t="s">
        <v>102</v>
      </c>
      <c r="E30" s="280" t="s">
        <v>427</v>
      </c>
      <c r="F30" s="280" t="s">
        <v>88</v>
      </c>
      <c r="G30" s="277">
        <f t="shared" si="4"/>
        <v>0</v>
      </c>
      <c r="H30" s="388">
        <f t="shared" si="4"/>
        <v>0</v>
      </c>
      <c r="I30" s="388">
        <f t="shared" si="4"/>
        <v>1</v>
      </c>
      <c r="J30" s="388">
        <f t="shared" si="2"/>
        <v>1</v>
      </c>
      <c r="K30" s="441"/>
    </row>
    <row r="31" spans="1:11" ht="39.75" hidden="1" customHeight="1">
      <c r="A31" s="366" t="s">
        <v>127</v>
      </c>
      <c r="B31" s="279" t="s">
        <v>86</v>
      </c>
      <c r="C31" s="280" t="s">
        <v>101</v>
      </c>
      <c r="D31" s="280" t="s">
        <v>102</v>
      </c>
      <c r="E31" s="280" t="s">
        <v>427</v>
      </c>
      <c r="F31" s="280" t="s">
        <v>119</v>
      </c>
      <c r="G31" s="277">
        <v>0</v>
      </c>
      <c r="H31" s="388">
        <v>0</v>
      </c>
      <c r="I31" s="388">
        <v>1</v>
      </c>
      <c r="J31" s="388">
        <f t="shared" si="2"/>
        <v>1</v>
      </c>
      <c r="K31" s="441"/>
    </row>
    <row r="32" spans="1:11" ht="42" hidden="1" customHeight="1">
      <c r="A32" s="350" t="s">
        <v>428</v>
      </c>
      <c r="B32" s="282" t="s">
        <v>86</v>
      </c>
      <c r="C32" s="283" t="s">
        <v>101</v>
      </c>
      <c r="D32" s="283" t="s">
        <v>103</v>
      </c>
      <c r="E32" s="283" t="s">
        <v>133</v>
      </c>
      <c r="F32" s="283" t="s">
        <v>88</v>
      </c>
      <c r="G32" s="349">
        <f>G33+G36</f>
        <v>1983.96</v>
      </c>
      <c r="H32" s="387">
        <f>H33+H36</f>
        <v>0</v>
      </c>
      <c r="I32" s="387">
        <f>I33+I36</f>
        <v>0</v>
      </c>
      <c r="J32" s="388">
        <f t="shared" si="2"/>
        <v>0</v>
      </c>
      <c r="K32" s="441"/>
    </row>
    <row r="33" spans="1:11" ht="50.25" hidden="1" customHeight="1">
      <c r="A33" s="366" t="s">
        <v>429</v>
      </c>
      <c r="B33" s="279" t="s">
        <v>86</v>
      </c>
      <c r="C33" s="280" t="s">
        <v>101</v>
      </c>
      <c r="D33" s="280" t="s">
        <v>103</v>
      </c>
      <c r="E33" s="280" t="s">
        <v>425</v>
      </c>
      <c r="F33" s="280" t="s">
        <v>88</v>
      </c>
      <c r="G33" s="277">
        <f t="shared" ref="G33:I34" si="5">G34</f>
        <v>727</v>
      </c>
      <c r="H33" s="388">
        <f t="shared" si="5"/>
        <v>0</v>
      </c>
      <c r="I33" s="388">
        <f t="shared" si="5"/>
        <v>0</v>
      </c>
      <c r="J33" s="388">
        <f t="shared" si="2"/>
        <v>0</v>
      </c>
      <c r="K33" s="441"/>
    </row>
    <row r="34" spans="1:11" ht="24.75" hidden="1" customHeight="1">
      <c r="A34" s="366" t="s">
        <v>430</v>
      </c>
      <c r="B34" s="279" t="s">
        <v>86</v>
      </c>
      <c r="C34" s="280" t="s">
        <v>101</v>
      </c>
      <c r="D34" s="280" t="s">
        <v>103</v>
      </c>
      <c r="E34" s="280" t="s">
        <v>427</v>
      </c>
      <c r="F34" s="280" t="s">
        <v>88</v>
      </c>
      <c r="G34" s="277">
        <f t="shared" si="5"/>
        <v>727</v>
      </c>
      <c r="H34" s="388">
        <f t="shared" si="5"/>
        <v>0</v>
      </c>
      <c r="I34" s="388">
        <f t="shared" si="5"/>
        <v>0</v>
      </c>
      <c r="J34" s="388">
        <f t="shared" si="2"/>
        <v>0</v>
      </c>
      <c r="K34" s="441"/>
    </row>
    <row r="35" spans="1:11" ht="37.5" hidden="1" customHeight="1">
      <c r="A35" s="366" t="s">
        <v>127</v>
      </c>
      <c r="B35" s="279" t="s">
        <v>86</v>
      </c>
      <c r="C35" s="280" t="s">
        <v>101</v>
      </c>
      <c r="D35" s="280" t="s">
        <v>103</v>
      </c>
      <c r="E35" s="280" t="s">
        <v>427</v>
      </c>
      <c r="F35" s="280" t="s">
        <v>119</v>
      </c>
      <c r="G35" s="277">
        <v>727</v>
      </c>
      <c r="H35" s="388">
        <v>0</v>
      </c>
      <c r="I35" s="388"/>
      <c r="J35" s="388">
        <f t="shared" si="2"/>
        <v>0</v>
      </c>
      <c r="K35" s="367"/>
    </row>
    <row r="36" spans="1:11" s="353" customFormat="1" ht="12.75" hidden="1" customHeight="1">
      <c r="A36" s="368" t="s">
        <v>431</v>
      </c>
      <c r="B36" s="282" t="s">
        <v>86</v>
      </c>
      <c r="C36" s="283" t="s">
        <v>101</v>
      </c>
      <c r="D36" s="283" t="s">
        <v>103</v>
      </c>
      <c r="E36" s="283" t="s">
        <v>432</v>
      </c>
      <c r="F36" s="283" t="s">
        <v>88</v>
      </c>
      <c r="G36" s="349">
        <f>G38+G39+G40+G41+G42</f>
        <v>1256.96</v>
      </c>
      <c r="H36" s="387">
        <f>H38+H39+H40+H41+H42</f>
        <v>0</v>
      </c>
      <c r="I36" s="387">
        <f>I38+I39+I40+I41+I42</f>
        <v>0</v>
      </c>
      <c r="J36" s="388">
        <f t="shared" si="2"/>
        <v>0</v>
      </c>
    </row>
    <row r="37" spans="1:11" ht="25.5" hidden="1" customHeight="1">
      <c r="A37" s="366" t="s">
        <v>433</v>
      </c>
      <c r="B37" s="279" t="s">
        <v>86</v>
      </c>
      <c r="C37" s="280" t="s">
        <v>101</v>
      </c>
      <c r="D37" s="280" t="s">
        <v>103</v>
      </c>
      <c r="E37" s="280" t="s">
        <v>432</v>
      </c>
      <c r="F37" s="280" t="s">
        <v>88</v>
      </c>
      <c r="G37" s="277">
        <f>G38+G39+G40+G41+G42</f>
        <v>1256.96</v>
      </c>
      <c r="H37" s="388">
        <f>H38+H39+H40+H41+H42</f>
        <v>0</v>
      </c>
      <c r="I37" s="388">
        <f>I38+I39+I40+I41+I42</f>
        <v>0</v>
      </c>
      <c r="J37" s="388">
        <f t="shared" si="2"/>
        <v>0</v>
      </c>
    </row>
    <row r="38" spans="1:11" ht="38.25" hidden="1" customHeight="1">
      <c r="A38" s="366" t="s">
        <v>127</v>
      </c>
      <c r="B38" s="279" t="s">
        <v>86</v>
      </c>
      <c r="C38" s="280" t="s">
        <v>101</v>
      </c>
      <c r="D38" s="280" t="s">
        <v>103</v>
      </c>
      <c r="E38" s="280" t="s">
        <v>432</v>
      </c>
      <c r="F38" s="280" t="s">
        <v>119</v>
      </c>
      <c r="G38" s="277">
        <v>972.15</v>
      </c>
      <c r="H38" s="388">
        <v>0</v>
      </c>
      <c r="I38" s="388"/>
      <c r="J38" s="388">
        <f t="shared" si="2"/>
        <v>0</v>
      </c>
    </row>
    <row r="39" spans="1:11" ht="26.25" hidden="1" customHeight="1">
      <c r="A39" s="366" t="s">
        <v>434</v>
      </c>
      <c r="B39" s="279" t="s">
        <v>86</v>
      </c>
      <c r="C39" s="280" t="s">
        <v>101</v>
      </c>
      <c r="D39" s="280" t="s">
        <v>103</v>
      </c>
      <c r="E39" s="280" t="s">
        <v>432</v>
      </c>
      <c r="F39" s="280" t="s">
        <v>121</v>
      </c>
      <c r="G39" s="277">
        <v>45</v>
      </c>
      <c r="H39" s="388">
        <v>0</v>
      </c>
      <c r="I39" s="388"/>
      <c r="J39" s="388">
        <f t="shared" si="2"/>
        <v>0</v>
      </c>
    </row>
    <row r="40" spans="1:11" ht="39" hidden="1" customHeight="1">
      <c r="A40" s="366" t="s">
        <v>315</v>
      </c>
      <c r="B40" s="279" t="s">
        <v>86</v>
      </c>
      <c r="C40" s="280" t="s">
        <v>101</v>
      </c>
      <c r="D40" s="280" t="s">
        <v>103</v>
      </c>
      <c r="E40" s="280" t="s">
        <v>432</v>
      </c>
      <c r="F40" s="280" t="s">
        <v>124</v>
      </c>
      <c r="G40" s="277">
        <v>191.61</v>
      </c>
      <c r="H40" s="388">
        <v>0</v>
      </c>
      <c r="I40" s="388"/>
      <c r="J40" s="388">
        <f t="shared" si="2"/>
        <v>0</v>
      </c>
    </row>
    <row r="41" spans="1:11" ht="26.25" hidden="1" customHeight="1">
      <c r="A41" s="366" t="s">
        <v>435</v>
      </c>
      <c r="B41" s="279" t="s">
        <v>86</v>
      </c>
      <c r="C41" s="280" t="s">
        <v>101</v>
      </c>
      <c r="D41" s="280" t="s">
        <v>103</v>
      </c>
      <c r="E41" s="280" t="s">
        <v>432</v>
      </c>
      <c r="F41" s="280" t="s">
        <v>125</v>
      </c>
      <c r="G41" s="277">
        <v>33.56</v>
      </c>
      <c r="H41" s="388">
        <v>0</v>
      </c>
      <c r="I41" s="388"/>
      <c r="J41" s="388">
        <f t="shared" si="2"/>
        <v>0</v>
      </c>
    </row>
    <row r="42" spans="1:11" ht="24.75" hidden="1" customHeight="1">
      <c r="A42" s="366" t="s">
        <v>436</v>
      </c>
      <c r="B42" s="279" t="s">
        <v>86</v>
      </c>
      <c r="C42" s="280" t="s">
        <v>101</v>
      </c>
      <c r="D42" s="280" t="s">
        <v>103</v>
      </c>
      <c r="E42" s="280" t="s">
        <v>432</v>
      </c>
      <c r="F42" s="280" t="s">
        <v>28</v>
      </c>
      <c r="G42" s="277">
        <v>14.64</v>
      </c>
      <c r="H42" s="388">
        <v>0</v>
      </c>
      <c r="I42" s="388"/>
      <c r="J42" s="388">
        <f t="shared" si="2"/>
        <v>0</v>
      </c>
    </row>
    <row r="43" spans="1:11" ht="41.25" customHeight="1">
      <c r="A43" s="276" t="s">
        <v>3</v>
      </c>
      <c r="B43" s="346">
        <v>801</v>
      </c>
      <c r="C43" s="282" t="s">
        <v>101</v>
      </c>
      <c r="D43" s="282" t="s">
        <v>103</v>
      </c>
      <c r="E43" s="346" t="s">
        <v>257</v>
      </c>
      <c r="F43" s="282" t="s">
        <v>88</v>
      </c>
      <c r="G43" s="368"/>
      <c r="H43" s="387">
        <f>H44+H47</f>
        <v>0</v>
      </c>
      <c r="I43" s="387">
        <f t="shared" ref="I43:I55" si="6">J43-H43</f>
        <v>1095.93</v>
      </c>
      <c r="J43" s="387">
        <f>J44+J47</f>
        <v>1095.93</v>
      </c>
    </row>
    <row r="44" spans="1:11" ht="41.25" customHeight="1">
      <c r="A44" s="369" t="s">
        <v>4</v>
      </c>
      <c r="B44" s="279">
        <v>801</v>
      </c>
      <c r="C44" s="279" t="s">
        <v>101</v>
      </c>
      <c r="D44" s="279" t="s">
        <v>103</v>
      </c>
      <c r="E44" s="279" t="s">
        <v>277</v>
      </c>
      <c r="F44" s="279" t="s">
        <v>88</v>
      </c>
      <c r="G44" s="370"/>
      <c r="H44" s="388">
        <f>H45+H46</f>
        <v>0</v>
      </c>
      <c r="I44" s="388">
        <f t="shared" si="6"/>
        <v>956.73</v>
      </c>
      <c r="J44" s="388">
        <f>J45+J46</f>
        <v>956.73</v>
      </c>
    </row>
    <row r="45" spans="1:11" ht="26.25" customHeight="1">
      <c r="A45" s="366" t="s">
        <v>304</v>
      </c>
      <c r="B45" s="279" t="s">
        <v>86</v>
      </c>
      <c r="C45" s="279" t="s">
        <v>101</v>
      </c>
      <c r="D45" s="279" t="s">
        <v>103</v>
      </c>
      <c r="E45" s="279" t="s">
        <v>278</v>
      </c>
      <c r="F45" s="279">
        <v>121</v>
      </c>
      <c r="G45" s="370"/>
      <c r="H45" s="388">
        <v>0</v>
      </c>
      <c r="I45" s="388">
        <f t="shared" si="6"/>
        <v>667.79</v>
      </c>
      <c r="J45" s="388">
        <v>667.79</v>
      </c>
    </row>
    <row r="46" spans="1:11" ht="51" customHeight="1">
      <c r="A46" s="278" t="s">
        <v>414</v>
      </c>
      <c r="B46" s="279" t="s">
        <v>86</v>
      </c>
      <c r="C46" s="279" t="s">
        <v>101</v>
      </c>
      <c r="D46" s="279" t="s">
        <v>103</v>
      </c>
      <c r="E46" s="279" t="s">
        <v>278</v>
      </c>
      <c r="F46" s="279">
        <v>129</v>
      </c>
      <c r="G46" s="370"/>
      <c r="H46" s="388">
        <v>0</v>
      </c>
      <c r="I46" s="388">
        <f t="shared" si="6"/>
        <v>288.94</v>
      </c>
      <c r="J46" s="388">
        <v>288.94</v>
      </c>
    </row>
    <row r="47" spans="1:11" ht="40.5" customHeight="1">
      <c r="A47" s="366" t="s">
        <v>5</v>
      </c>
      <c r="B47" s="279" t="s">
        <v>86</v>
      </c>
      <c r="C47" s="279" t="s">
        <v>101</v>
      </c>
      <c r="D47" s="279" t="s">
        <v>103</v>
      </c>
      <c r="E47" s="279" t="s">
        <v>279</v>
      </c>
      <c r="F47" s="279" t="s">
        <v>88</v>
      </c>
      <c r="G47" s="370"/>
      <c r="H47" s="388">
        <f>H48+H49+H50+H51</f>
        <v>0</v>
      </c>
      <c r="I47" s="388">
        <f t="shared" si="6"/>
        <v>139.19999999999999</v>
      </c>
      <c r="J47" s="388">
        <f>J48+J49+J50+J51</f>
        <v>139.19999999999999</v>
      </c>
    </row>
    <row r="48" spans="1:11" ht="37.5" customHeight="1">
      <c r="A48" s="366" t="s">
        <v>320</v>
      </c>
      <c r="B48" s="279" t="s">
        <v>86</v>
      </c>
      <c r="C48" s="279" t="s">
        <v>101</v>
      </c>
      <c r="D48" s="279" t="s">
        <v>103</v>
      </c>
      <c r="E48" s="279" t="s">
        <v>279</v>
      </c>
      <c r="F48" s="279">
        <v>242</v>
      </c>
      <c r="G48" s="370"/>
      <c r="H48" s="388">
        <v>0</v>
      </c>
      <c r="I48" s="388">
        <f t="shared" si="6"/>
        <v>58</v>
      </c>
      <c r="J48" s="388">
        <v>58</v>
      </c>
    </row>
    <row r="49" spans="1:10" ht="34.5" customHeight="1">
      <c r="A49" s="366" t="s">
        <v>296</v>
      </c>
      <c r="B49" s="279" t="s">
        <v>86</v>
      </c>
      <c r="C49" s="279" t="s">
        <v>101</v>
      </c>
      <c r="D49" s="279" t="s">
        <v>103</v>
      </c>
      <c r="E49" s="279" t="s">
        <v>279</v>
      </c>
      <c r="F49" s="279">
        <v>244</v>
      </c>
      <c r="G49" s="370"/>
      <c r="H49" s="388">
        <v>0</v>
      </c>
      <c r="I49" s="388">
        <f t="shared" si="6"/>
        <v>57</v>
      </c>
      <c r="J49" s="388">
        <v>57</v>
      </c>
    </row>
    <row r="50" spans="1:10" ht="21.75" customHeight="1">
      <c r="A50" s="366" t="s">
        <v>122</v>
      </c>
      <c r="B50" s="279" t="s">
        <v>86</v>
      </c>
      <c r="C50" s="279" t="s">
        <v>101</v>
      </c>
      <c r="D50" s="279" t="s">
        <v>103</v>
      </c>
      <c r="E50" s="279" t="s">
        <v>279</v>
      </c>
      <c r="F50" s="279">
        <v>851</v>
      </c>
      <c r="G50" s="370"/>
      <c r="H50" s="388">
        <v>0</v>
      </c>
      <c r="I50" s="388">
        <f t="shared" si="6"/>
        <v>11</v>
      </c>
      <c r="J50" s="388">
        <v>11</v>
      </c>
    </row>
    <row r="51" spans="1:10" ht="17.25" customHeight="1">
      <c r="A51" s="366" t="s">
        <v>123</v>
      </c>
      <c r="B51" s="279" t="s">
        <v>86</v>
      </c>
      <c r="C51" s="279" t="s">
        <v>101</v>
      </c>
      <c r="D51" s="279" t="s">
        <v>103</v>
      </c>
      <c r="E51" s="279" t="s">
        <v>279</v>
      </c>
      <c r="F51" s="279">
        <v>852</v>
      </c>
      <c r="G51" s="370"/>
      <c r="H51" s="388">
        <v>0</v>
      </c>
      <c r="I51" s="388">
        <f t="shared" si="6"/>
        <v>13.2</v>
      </c>
      <c r="J51" s="388">
        <v>13.2</v>
      </c>
    </row>
    <row r="52" spans="1:10" s="353" customFormat="1" ht="15.75" customHeight="1">
      <c r="A52" s="371" t="s">
        <v>209</v>
      </c>
      <c r="B52" s="363" t="s">
        <v>86</v>
      </c>
      <c r="C52" s="372" t="s">
        <v>101</v>
      </c>
      <c r="D52" s="372" t="s">
        <v>134</v>
      </c>
      <c r="E52" s="372" t="s">
        <v>133</v>
      </c>
      <c r="F52" s="283" t="s">
        <v>88</v>
      </c>
      <c r="G52" s="349">
        <f t="shared" ref="G52:H54" si="7">G53</f>
        <v>0</v>
      </c>
      <c r="H52" s="387">
        <f t="shared" si="7"/>
        <v>2</v>
      </c>
      <c r="I52" s="387">
        <f t="shared" si="6"/>
        <v>-2</v>
      </c>
      <c r="J52" s="388">
        <f>J53</f>
        <v>0</v>
      </c>
    </row>
    <row r="53" spans="1:10" ht="27" customHeight="1">
      <c r="A53" s="357" t="s">
        <v>306</v>
      </c>
      <c r="B53" s="355" t="s">
        <v>86</v>
      </c>
      <c r="C53" s="373" t="s">
        <v>101</v>
      </c>
      <c r="D53" s="373" t="s">
        <v>115</v>
      </c>
      <c r="E53" s="373" t="s">
        <v>213</v>
      </c>
      <c r="F53" s="280" t="s">
        <v>88</v>
      </c>
      <c r="G53" s="277">
        <f t="shared" si="7"/>
        <v>0</v>
      </c>
      <c r="H53" s="388">
        <f t="shared" si="7"/>
        <v>2</v>
      </c>
      <c r="I53" s="387">
        <f t="shared" si="6"/>
        <v>-2</v>
      </c>
      <c r="J53" s="388">
        <f>J54</f>
        <v>0</v>
      </c>
    </row>
    <row r="54" spans="1:10" ht="23.25" customHeight="1">
      <c r="A54" s="374" t="s">
        <v>22</v>
      </c>
      <c r="B54" s="355" t="s">
        <v>86</v>
      </c>
      <c r="C54" s="373" t="s">
        <v>101</v>
      </c>
      <c r="D54" s="373" t="s">
        <v>115</v>
      </c>
      <c r="E54" s="373" t="s">
        <v>213</v>
      </c>
      <c r="F54" s="280" t="s">
        <v>88</v>
      </c>
      <c r="G54" s="277">
        <f t="shared" si="7"/>
        <v>0</v>
      </c>
      <c r="H54" s="388">
        <f t="shared" si="7"/>
        <v>2</v>
      </c>
      <c r="I54" s="387">
        <f t="shared" si="6"/>
        <v>-2</v>
      </c>
      <c r="J54" s="388">
        <f>J55</f>
        <v>0</v>
      </c>
    </row>
    <row r="55" spans="1:10" ht="12.75" customHeight="1">
      <c r="A55" s="366" t="s">
        <v>23</v>
      </c>
      <c r="B55" s="355" t="s">
        <v>86</v>
      </c>
      <c r="C55" s="373" t="s">
        <v>101</v>
      </c>
      <c r="D55" s="373" t="s">
        <v>115</v>
      </c>
      <c r="E55" s="373" t="s">
        <v>213</v>
      </c>
      <c r="F55" s="280" t="s">
        <v>24</v>
      </c>
      <c r="G55" s="277">
        <v>0</v>
      </c>
      <c r="H55" s="388">
        <v>2</v>
      </c>
      <c r="I55" s="387">
        <f t="shared" si="6"/>
        <v>-2</v>
      </c>
      <c r="J55" s="388">
        <v>0</v>
      </c>
    </row>
    <row r="56" spans="1:10" ht="12.75" hidden="1" customHeight="1">
      <c r="A56" s="368" t="s">
        <v>437</v>
      </c>
      <c r="B56" s="279" t="s">
        <v>86</v>
      </c>
      <c r="C56" s="280" t="s">
        <v>101</v>
      </c>
      <c r="D56" s="280" t="s">
        <v>115</v>
      </c>
      <c r="E56" s="280" t="s">
        <v>133</v>
      </c>
      <c r="F56" s="280" t="s">
        <v>88</v>
      </c>
      <c r="G56" s="349">
        <f t="shared" ref="G56:I58" si="8">G57</f>
        <v>15</v>
      </c>
      <c r="H56" s="387">
        <f t="shared" si="8"/>
        <v>0</v>
      </c>
      <c r="I56" s="387">
        <f t="shared" si="8"/>
        <v>0</v>
      </c>
      <c r="J56" s="388">
        <f t="shared" si="2"/>
        <v>0</v>
      </c>
    </row>
    <row r="57" spans="1:10" ht="12.75" hidden="1" customHeight="1">
      <c r="A57" s="366" t="s">
        <v>21</v>
      </c>
      <c r="B57" s="279" t="s">
        <v>86</v>
      </c>
      <c r="C57" s="280" t="s">
        <v>101</v>
      </c>
      <c r="D57" s="280" t="s">
        <v>115</v>
      </c>
      <c r="E57" s="280" t="s">
        <v>438</v>
      </c>
      <c r="F57" s="280" t="s">
        <v>88</v>
      </c>
      <c r="G57" s="277">
        <f t="shared" si="8"/>
        <v>15</v>
      </c>
      <c r="H57" s="388">
        <f t="shared" si="8"/>
        <v>0</v>
      </c>
      <c r="I57" s="388">
        <f t="shared" si="8"/>
        <v>0</v>
      </c>
      <c r="J57" s="388">
        <f t="shared" si="2"/>
        <v>0</v>
      </c>
    </row>
    <row r="58" spans="1:10" ht="12.75" hidden="1" customHeight="1">
      <c r="A58" s="366" t="s">
        <v>22</v>
      </c>
      <c r="B58" s="279" t="s">
        <v>86</v>
      </c>
      <c r="C58" s="280" t="s">
        <v>101</v>
      </c>
      <c r="D58" s="280" t="s">
        <v>115</v>
      </c>
      <c r="E58" s="280" t="s">
        <v>439</v>
      </c>
      <c r="F58" s="280" t="s">
        <v>88</v>
      </c>
      <c r="G58" s="277">
        <f t="shared" si="8"/>
        <v>15</v>
      </c>
      <c r="H58" s="388">
        <f t="shared" si="8"/>
        <v>0</v>
      </c>
      <c r="I58" s="388">
        <f t="shared" si="8"/>
        <v>0</v>
      </c>
      <c r="J58" s="388">
        <f t="shared" si="2"/>
        <v>0</v>
      </c>
    </row>
    <row r="59" spans="1:10" ht="13.5" hidden="1" customHeight="1">
      <c r="A59" s="366" t="s">
        <v>23</v>
      </c>
      <c r="B59" s="279" t="s">
        <v>86</v>
      </c>
      <c r="C59" s="280" t="s">
        <v>101</v>
      </c>
      <c r="D59" s="280" t="s">
        <v>115</v>
      </c>
      <c r="E59" s="280" t="s">
        <v>439</v>
      </c>
      <c r="F59" s="280" t="s">
        <v>24</v>
      </c>
      <c r="G59" s="277">
        <v>15</v>
      </c>
      <c r="H59" s="388">
        <v>0</v>
      </c>
      <c r="I59" s="388"/>
      <c r="J59" s="388">
        <f t="shared" si="2"/>
        <v>0</v>
      </c>
    </row>
    <row r="60" spans="1:10" ht="13.5" customHeight="1">
      <c r="A60" s="371" t="s">
        <v>209</v>
      </c>
      <c r="B60" s="282" t="s">
        <v>86</v>
      </c>
      <c r="C60" s="283" t="s">
        <v>101</v>
      </c>
      <c r="D60" s="283" t="s">
        <v>115</v>
      </c>
      <c r="E60" s="283" t="s">
        <v>266</v>
      </c>
      <c r="F60" s="283" t="s">
        <v>88</v>
      </c>
      <c r="G60" s="349"/>
      <c r="H60" s="387">
        <f>H61</f>
        <v>0</v>
      </c>
      <c r="I60" s="387">
        <f>J60-H60</f>
        <v>2</v>
      </c>
      <c r="J60" s="387">
        <f>J61</f>
        <v>2</v>
      </c>
    </row>
    <row r="61" spans="1:10" ht="24" customHeight="1">
      <c r="A61" s="357" t="s">
        <v>306</v>
      </c>
      <c r="B61" s="279" t="s">
        <v>86</v>
      </c>
      <c r="C61" s="280" t="s">
        <v>101</v>
      </c>
      <c r="D61" s="280" t="s">
        <v>115</v>
      </c>
      <c r="E61" s="280" t="s">
        <v>281</v>
      </c>
      <c r="F61" s="280" t="s">
        <v>88</v>
      </c>
      <c r="G61" s="277"/>
      <c r="H61" s="388">
        <f>H62</f>
        <v>0</v>
      </c>
      <c r="I61" s="388">
        <f>J61-H61</f>
        <v>2</v>
      </c>
      <c r="J61" s="388">
        <f>J62</f>
        <v>2</v>
      </c>
    </row>
    <row r="62" spans="1:10" ht="27" customHeight="1">
      <c r="A62" s="374" t="s">
        <v>22</v>
      </c>
      <c r="B62" s="279" t="s">
        <v>86</v>
      </c>
      <c r="C62" s="280" t="s">
        <v>101</v>
      </c>
      <c r="D62" s="280" t="s">
        <v>115</v>
      </c>
      <c r="E62" s="280" t="s">
        <v>281</v>
      </c>
      <c r="F62" s="280" t="s">
        <v>24</v>
      </c>
      <c r="G62" s="277"/>
      <c r="H62" s="388">
        <v>0</v>
      </c>
      <c r="I62" s="388">
        <f>J62-H62</f>
        <v>2</v>
      </c>
      <c r="J62" s="388">
        <v>2</v>
      </c>
    </row>
    <row r="63" spans="1:10" ht="13.5" hidden="1" customHeight="1">
      <c r="A63" s="366" t="s">
        <v>23</v>
      </c>
      <c r="B63" s="279"/>
      <c r="C63" s="280"/>
      <c r="D63" s="280"/>
      <c r="E63" s="280"/>
      <c r="F63" s="280"/>
      <c r="G63" s="277"/>
      <c r="H63" s="388"/>
      <c r="I63" s="388"/>
      <c r="J63" s="388"/>
    </row>
    <row r="64" spans="1:10" s="353" customFormat="1" ht="16.5" customHeight="1">
      <c r="A64" s="371" t="s">
        <v>209</v>
      </c>
      <c r="B64" s="282" t="s">
        <v>86</v>
      </c>
      <c r="C64" s="283" t="s">
        <v>102</v>
      </c>
      <c r="D64" s="283" t="s">
        <v>134</v>
      </c>
      <c r="E64" s="283" t="s">
        <v>440</v>
      </c>
      <c r="F64" s="283" t="s">
        <v>88</v>
      </c>
      <c r="G64" s="349">
        <f>G65</f>
        <v>0</v>
      </c>
      <c r="H64" s="387">
        <f>H65</f>
        <v>45.699999999999996</v>
      </c>
      <c r="I64" s="387">
        <f>I65</f>
        <v>-45.699999999999996</v>
      </c>
      <c r="J64" s="387">
        <f>J65</f>
        <v>0</v>
      </c>
    </row>
    <row r="65" spans="1:10" ht="14.25" customHeight="1">
      <c r="A65" s="375" t="s">
        <v>441</v>
      </c>
      <c r="B65" s="279" t="s">
        <v>86</v>
      </c>
      <c r="C65" s="280" t="s">
        <v>102</v>
      </c>
      <c r="D65" s="280" t="s">
        <v>104</v>
      </c>
      <c r="E65" s="280" t="s">
        <v>413</v>
      </c>
      <c r="F65" s="280" t="s">
        <v>88</v>
      </c>
      <c r="G65" s="277">
        <f>G66</f>
        <v>0</v>
      </c>
      <c r="H65" s="388">
        <f>H66</f>
        <v>45.699999999999996</v>
      </c>
      <c r="I65" s="387">
        <f t="shared" ref="I65:I73" si="9">J65-H65</f>
        <v>-45.699999999999996</v>
      </c>
      <c r="J65" s="388">
        <f>J66</f>
        <v>0</v>
      </c>
    </row>
    <row r="66" spans="1:10" ht="36" customHeight="1">
      <c r="A66" s="374" t="s">
        <v>297</v>
      </c>
      <c r="B66" s="279" t="s">
        <v>86</v>
      </c>
      <c r="C66" s="280" t="s">
        <v>102</v>
      </c>
      <c r="D66" s="280" t="s">
        <v>104</v>
      </c>
      <c r="E66" s="280" t="s">
        <v>298</v>
      </c>
      <c r="F66" s="280" t="s">
        <v>88</v>
      </c>
      <c r="G66" s="277">
        <f>G67+G68</f>
        <v>0</v>
      </c>
      <c r="H66" s="388">
        <f>H67+H68</f>
        <v>45.699999999999996</v>
      </c>
      <c r="I66" s="387">
        <f t="shared" si="9"/>
        <v>-45.699999999999996</v>
      </c>
      <c r="J66" s="388">
        <f>J67+J68</f>
        <v>0</v>
      </c>
    </row>
    <row r="67" spans="1:10" ht="35.25" customHeight="1">
      <c r="A67" s="278" t="s">
        <v>127</v>
      </c>
      <c r="B67" s="279" t="s">
        <v>86</v>
      </c>
      <c r="C67" s="280" t="s">
        <v>102</v>
      </c>
      <c r="D67" s="280" t="s">
        <v>104</v>
      </c>
      <c r="E67" s="280" t="s">
        <v>298</v>
      </c>
      <c r="F67" s="280" t="s">
        <v>119</v>
      </c>
      <c r="G67" s="277">
        <v>0</v>
      </c>
      <c r="H67" s="388">
        <v>43.87</v>
      </c>
      <c r="I67" s="387">
        <f t="shared" si="9"/>
        <v>-43.87</v>
      </c>
      <c r="J67" s="388">
        <v>0</v>
      </c>
    </row>
    <row r="68" spans="1:10" ht="24.75" customHeight="1">
      <c r="A68" s="366" t="s">
        <v>296</v>
      </c>
      <c r="B68" s="279" t="s">
        <v>86</v>
      </c>
      <c r="C68" s="280" t="s">
        <v>102</v>
      </c>
      <c r="D68" s="280" t="s">
        <v>104</v>
      </c>
      <c r="E68" s="280" t="s">
        <v>298</v>
      </c>
      <c r="F68" s="280" t="s">
        <v>124</v>
      </c>
      <c r="G68" s="277">
        <v>0</v>
      </c>
      <c r="H68" s="388">
        <v>1.83</v>
      </c>
      <c r="I68" s="387">
        <f t="shared" si="9"/>
        <v>-1.83</v>
      </c>
      <c r="J68" s="388">
        <v>0</v>
      </c>
    </row>
    <row r="69" spans="1:10" ht="14.25" customHeight="1">
      <c r="A69" s="276" t="s">
        <v>441</v>
      </c>
      <c r="B69" s="279" t="s">
        <v>86</v>
      </c>
      <c r="C69" s="282" t="s">
        <v>102</v>
      </c>
      <c r="D69" s="282" t="s">
        <v>104</v>
      </c>
      <c r="E69" s="282" t="s">
        <v>305</v>
      </c>
      <c r="F69" s="283" t="s">
        <v>88</v>
      </c>
      <c r="G69" s="349"/>
      <c r="H69" s="387">
        <f>H70</f>
        <v>0</v>
      </c>
      <c r="I69" s="387">
        <f t="shared" si="9"/>
        <v>45.7</v>
      </c>
      <c r="J69" s="387">
        <f>J70</f>
        <v>45.7</v>
      </c>
    </row>
    <row r="70" spans="1:10" ht="38.25" customHeight="1">
      <c r="A70" s="369" t="s">
        <v>297</v>
      </c>
      <c r="B70" s="279" t="s">
        <v>86</v>
      </c>
      <c r="C70" s="279" t="s">
        <v>102</v>
      </c>
      <c r="D70" s="279" t="s">
        <v>104</v>
      </c>
      <c r="E70" s="279" t="s">
        <v>303</v>
      </c>
      <c r="F70" s="280" t="s">
        <v>88</v>
      </c>
      <c r="G70" s="277"/>
      <c r="H70" s="388">
        <f>H71+H72+H73</f>
        <v>0</v>
      </c>
      <c r="I70" s="388">
        <f t="shared" si="9"/>
        <v>45.7</v>
      </c>
      <c r="J70" s="388">
        <f>J71+J72+J73</f>
        <v>45.7</v>
      </c>
    </row>
    <row r="71" spans="1:10" ht="25.5" customHeight="1">
      <c r="A71" s="369" t="s">
        <v>304</v>
      </c>
      <c r="B71" s="279" t="s">
        <v>86</v>
      </c>
      <c r="C71" s="279" t="s">
        <v>102</v>
      </c>
      <c r="D71" s="279" t="s">
        <v>104</v>
      </c>
      <c r="E71" s="279" t="s">
        <v>303</v>
      </c>
      <c r="F71" s="280" t="s">
        <v>119</v>
      </c>
      <c r="G71" s="277"/>
      <c r="H71" s="388">
        <v>0</v>
      </c>
      <c r="I71" s="388">
        <f t="shared" si="9"/>
        <v>30.62</v>
      </c>
      <c r="J71" s="388">
        <v>30.62</v>
      </c>
    </row>
    <row r="72" spans="1:10" ht="24.75" customHeight="1">
      <c r="A72" s="278" t="s">
        <v>414</v>
      </c>
      <c r="B72" s="279" t="s">
        <v>86</v>
      </c>
      <c r="C72" s="279" t="s">
        <v>102</v>
      </c>
      <c r="D72" s="279" t="s">
        <v>104</v>
      </c>
      <c r="E72" s="279" t="s">
        <v>303</v>
      </c>
      <c r="F72" s="280" t="s">
        <v>301</v>
      </c>
      <c r="G72" s="277"/>
      <c r="H72" s="388">
        <v>0</v>
      </c>
      <c r="I72" s="388">
        <f t="shared" si="9"/>
        <v>13.25</v>
      </c>
      <c r="J72" s="388">
        <v>13.25</v>
      </c>
    </row>
    <row r="73" spans="1:10" ht="41.25" customHeight="1">
      <c r="A73" s="366" t="s">
        <v>296</v>
      </c>
      <c r="B73" s="279" t="s">
        <v>86</v>
      </c>
      <c r="C73" s="279" t="s">
        <v>102</v>
      </c>
      <c r="D73" s="279" t="s">
        <v>104</v>
      </c>
      <c r="E73" s="279" t="s">
        <v>303</v>
      </c>
      <c r="F73" s="280" t="s">
        <v>124</v>
      </c>
      <c r="G73" s="277"/>
      <c r="H73" s="388">
        <v>0</v>
      </c>
      <c r="I73" s="388">
        <f t="shared" si="9"/>
        <v>1.83</v>
      </c>
      <c r="J73" s="388">
        <v>1.83</v>
      </c>
    </row>
    <row r="74" spans="1:10" ht="12.75" hidden="1" customHeight="1">
      <c r="A74" s="350" t="s">
        <v>291</v>
      </c>
      <c r="B74" s="282" t="s">
        <v>86</v>
      </c>
      <c r="C74" s="283" t="s">
        <v>102</v>
      </c>
      <c r="D74" s="283" t="s">
        <v>134</v>
      </c>
      <c r="E74" s="283" t="s">
        <v>133</v>
      </c>
      <c r="F74" s="283" t="s">
        <v>88</v>
      </c>
      <c r="G74" s="349">
        <f t="shared" ref="G74:I75" si="10">G75</f>
        <v>54.400000000000006</v>
      </c>
      <c r="H74" s="387">
        <f t="shared" si="10"/>
        <v>0</v>
      </c>
      <c r="I74" s="387">
        <f t="shared" si="10"/>
        <v>0</v>
      </c>
      <c r="J74" s="388">
        <f t="shared" si="2"/>
        <v>0</v>
      </c>
    </row>
    <row r="75" spans="1:10" ht="17.25" hidden="1" customHeight="1">
      <c r="A75" s="376" t="s">
        <v>441</v>
      </c>
      <c r="B75" s="279" t="s">
        <v>86</v>
      </c>
      <c r="C75" s="280" t="s">
        <v>102</v>
      </c>
      <c r="D75" s="280" t="s">
        <v>104</v>
      </c>
      <c r="E75" s="280" t="s">
        <v>442</v>
      </c>
      <c r="F75" s="280" t="s">
        <v>88</v>
      </c>
      <c r="G75" s="277">
        <f t="shared" si="10"/>
        <v>54.400000000000006</v>
      </c>
      <c r="H75" s="388">
        <f t="shared" si="10"/>
        <v>0</v>
      </c>
      <c r="I75" s="388">
        <f t="shared" si="10"/>
        <v>0</v>
      </c>
      <c r="J75" s="388">
        <f t="shared" si="2"/>
        <v>0</v>
      </c>
    </row>
    <row r="76" spans="1:10" ht="39.75" hidden="1" customHeight="1">
      <c r="A76" s="377" t="s">
        <v>297</v>
      </c>
      <c r="B76" s="279" t="s">
        <v>86</v>
      </c>
      <c r="C76" s="280" t="s">
        <v>102</v>
      </c>
      <c r="D76" s="280" t="s">
        <v>104</v>
      </c>
      <c r="E76" s="280" t="s">
        <v>443</v>
      </c>
      <c r="F76" s="280" t="s">
        <v>88</v>
      </c>
      <c r="G76" s="277">
        <f>G80+G81</f>
        <v>54.400000000000006</v>
      </c>
      <c r="H76" s="388">
        <f>H80+H81</f>
        <v>0</v>
      </c>
      <c r="I76" s="388">
        <f>I80+I81</f>
        <v>0</v>
      </c>
      <c r="J76" s="388">
        <f t="shared" si="2"/>
        <v>0</v>
      </c>
    </row>
    <row r="77" spans="1:10" ht="25.5" hidden="1" customHeight="1">
      <c r="A77" s="368" t="s">
        <v>252</v>
      </c>
      <c r="B77" s="279" t="s">
        <v>86</v>
      </c>
      <c r="C77" s="280" t="s">
        <v>103</v>
      </c>
      <c r="D77" s="280" t="s">
        <v>107</v>
      </c>
      <c r="E77" s="280" t="s">
        <v>133</v>
      </c>
      <c r="F77" s="280" t="s">
        <v>88</v>
      </c>
      <c r="G77" s="349">
        <f t="shared" ref="G77:I78" si="11">G78</f>
        <v>0</v>
      </c>
      <c r="H77" s="387">
        <f t="shared" si="11"/>
        <v>0</v>
      </c>
      <c r="I77" s="387">
        <f t="shared" si="11"/>
        <v>0</v>
      </c>
      <c r="J77" s="388">
        <f t="shared" si="2"/>
        <v>0</v>
      </c>
    </row>
    <row r="78" spans="1:10" ht="25.5" hidden="1" customHeight="1">
      <c r="A78" s="366" t="s">
        <v>444</v>
      </c>
      <c r="B78" s="279" t="s">
        <v>86</v>
      </c>
      <c r="C78" s="280" t="s">
        <v>103</v>
      </c>
      <c r="D78" s="280" t="s">
        <v>107</v>
      </c>
      <c r="E78" s="280" t="s">
        <v>445</v>
      </c>
      <c r="F78" s="280" t="s">
        <v>88</v>
      </c>
      <c r="G78" s="277">
        <f t="shared" si="11"/>
        <v>0</v>
      </c>
      <c r="H78" s="388">
        <f t="shared" si="11"/>
        <v>0</v>
      </c>
      <c r="I78" s="388">
        <f t="shared" si="11"/>
        <v>0</v>
      </c>
      <c r="J78" s="388">
        <f t="shared" si="2"/>
        <v>0</v>
      </c>
    </row>
    <row r="79" spans="1:10" ht="25.5" hidden="1" customHeight="1">
      <c r="A79" s="366" t="s">
        <v>433</v>
      </c>
      <c r="B79" s="279" t="s">
        <v>86</v>
      </c>
      <c r="C79" s="280" t="s">
        <v>103</v>
      </c>
      <c r="D79" s="280" t="s">
        <v>107</v>
      </c>
      <c r="E79" s="280" t="s">
        <v>445</v>
      </c>
      <c r="F79" s="280" t="s">
        <v>446</v>
      </c>
      <c r="G79" s="277">
        <v>0</v>
      </c>
      <c r="H79" s="388">
        <v>0</v>
      </c>
      <c r="I79" s="388">
        <v>0</v>
      </c>
      <c r="J79" s="388">
        <f t="shared" si="2"/>
        <v>0</v>
      </c>
    </row>
    <row r="80" spans="1:10" ht="12.75" hidden="1" customHeight="1">
      <c r="A80" s="366" t="s">
        <v>127</v>
      </c>
      <c r="B80" s="279" t="s">
        <v>86</v>
      </c>
      <c r="C80" s="280" t="s">
        <v>102</v>
      </c>
      <c r="D80" s="280" t="s">
        <v>104</v>
      </c>
      <c r="E80" s="280" t="s">
        <v>443</v>
      </c>
      <c r="F80" s="280" t="s">
        <v>119</v>
      </c>
      <c r="G80" s="277">
        <v>52.2</v>
      </c>
      <c r="H80" s="388">
        <v>0</v>
      </c>
      <c r="I80" s="388"/>
      <c r="J80" s="388">
        <f t="shared" si="2"/>
        <v>0</v>
      </c>
    </row>
    <row r="81" spans="1:11" ht="12.75" hidden="1" customHeight="1">
      <c r="A81" s="366" t="s">
        <v>315</v>
      </c>
      <c r="B81" s="279" t="s">
        <v>86</v>
      </c>
      <c r="C81" s="280" t="s">
        <v>102</v>
      </c>
      <c r="D81" s="280" t="s">
        <v>104</v>
      </c>
      <c r="E81" s="280" t="s">
        <v>443</v>
      </c>
      <c r="F81" s="280" t="s">
        <v>124</v>
      </c>
      <c r="G81" s="277">
        <v>2.2000000000000002</v>
      </c>
      <c r="H81" s="388">
        <v>0</v>
      </c>
      <c r="I81" s="388"/>
      <c r="J81" s="388">
        <f t="shared" si="2"/>
        <v>0</v>
      </c>
    </row>
    <row r="82" spans="1:11" ht="12.75" hidden="1" customHeight="1">
      <c r="A82" s="368" t="s">
        <v>106</v>
      </c>
      <c r="B82" s="282" t="s">
        <v>86</v>
      </c>
      <c r="C82" s="283" t="s">
        <v>103</v>
      </c>
      <c r="D82" s="283" t="s">
        <v>134</v>
      </c>
      <c r="E82" s="283" t="s">
        <v>133</v>
      </c>
      <c r="F82" s="283" t="s">
        <v>88</v>
      </c>
      <c r="G82" s="349">
        <f t="shared" ref="G82:I85" si="12">G83</f>
        <v>477.8</v>
      </c>
      <c r="H82" s="387">
        <f t="shared" si="12"/>
        <v>0</v>
      </c>
      <c r="I82" s="387">
        <f t="shared" si="12"/>
        <v>0</v>
      </c>
      <c r="J82" s="388">
        <f t="shared" si="2"/>
        <v>0</v>
      </c>
    </row>
    <row r="83" spans="1:11" ht="12.75" hidden="1" customHeight="1">
      <c r="A83" s="366" t="s">
        <v>447</v>
      </c>
      <c r="B83" s="279" t="s">
        <v>86</v>
      </c>
      <c r="C83" s="280" t="s">
        <v>103</v>
      </c>
      <c r="D83" s="280" t="s">
        <v>132</v>
      </c>
      <c r="E83" s="280" t="s">
        <v>133</v>
      </c>
      <c r="F83" s="280" t="s">
        <v>88</v>
      </c>
      <c r="G83" s="277">
        <f t="shared" si="12"/>
        <v>477.8</v>
      </c>
      <c r="H83" s="388">
        <f t="shared" si="12"/>
        <v>0</v>
      </c>
      <c r="I83" s="388">
        <f t="shared" si="12"/>
        <v>0</v>
      </c>
      <c r="J83" s="388">
        <f t="shared" si="2"/>
        <v>0</v>
      </c>
    </row>
    <row r="84" spans="1:11" ht="12.75" hidden="1" customHeight="1">
      <c r="A84" s="366" t="s">
        <v>448</v>
      </c>
      <c r="B84" s="279" t="s">
        <v>86</v>
      </c>
      <c r="C84" s="280" t="s">
        <v>103</v>
      </c>
      <c r="D84" s="280" t="s">
        <v>132</v>
      </c>
      <c r="E84" s="280" t="s">
        <v>449</v>
      </c>
      <c r="F84" s="280" t="s">
        <v>88</v>
      </c>
      <c r="G84" s="277">
        <f t="shared" si="12"/>
        <v>477.8</v>
      </c>
      <c r="H84" s="388">
        <f t="shared" si="12"/>
        <v>0</v>
      </c>
      <c r="I84" s="388">
        <f t="shared" si="12"/>
        <v>0</v>
      </c>
      <c r="J84" s="388">
        <f t="shared" si="2"/>
        <v>0</v>
      </c>
    </row>
    <row r="85" spans="1:11" ht="12.75" hidden="1" customHeight="1">
      <c r="A85" s="366" t="s">
        <v>12</v>
      </c>
      <c r="B85" s="279" t="s">
        <v>86</v>
      </c>
      <c r="C85" s="280" t="s">
        <v>103</v>
      </c>
      <c r="D85" s="280" t="s">
        <v>132</v>
      </c>
      <c r="E85" s="280" t="s">
        <v>450</v>
      </c>
      <c r="F85" s="280" t="s">
        <v>88</v>
      </c>
      <c r="G85" s="277">
        <f t="shared" si="12"/>
        <v>477.8</v>
      </c>
      <c r="H85" s="388">
        <f t="shared" si="12"/>
        <v>0</v>
      </c>
      <c r="I85" s="388">
        <f t="shared" si="12"/>
        <v>0</v>
      </c>
      <c r="J85" s="388">
        <f t="shared" si="2"/>
        <v>0</v>
      </c>
    </row>
    <row r="86" spans="1:11" ht="48.75" hidden="1" customHeight="1">
      <c r="A86" s="366" t="s">
        <v>315</v>
      </c>
      <c r="B86" s="279" t="s">
        <v>86</v>
      </c>
      <c r="C86" s="280" t="s">
        <v>103</v>
      </c>
      <c r="D86" s="280" t="s">
        <v>132</v>
      </c>
      <c r="E86" s="280" t="s">
        <v>450</v>
      </c>
      <c r="F86" s="280" t="s">
        <v>124</v>
      </c>
      <c r="G86" s="277">
        <v>477.8</v>
      </c>
      <c r="H86" s="388">
        <v>0</v>
      </c>
      <c r="I86" s="388"/>
      <c r="J86" s="388">
        <f t="shared" si="2"/>
        <v>0</v>
      </c>
    </row>
    <row r="87" spans="1:11" ht="12.75" hidden="1" customHeight="1">
      <c r="A87" s="368" t="s">
        <v>27</v>
      </c>
      <c r="B87" s="279" t="s">
        <v>86</v>
      </c>
      <c r="C87" s="280" t="s">
        <v>26</v>
      </c>
      <c r="D87" s="280" t="s">
        <v>26</v>
      </c>
      <c r="E87" s="280" t="s">
        <v>133</v>
      </c>
      <c r="F87" s="280" t="s">
        <v>88</v>
      </c>
      <c r="G87" s="349">
        <f>G88</f>
        <v>93.039999999999992</v>
      </c>
      <c r="H87" s="387">
        <f>H89+H90</f>
        <v>83.64</v>
      </c>
      <c r="I87" s="387">
        <f>I89+I90</f>
        <v>83.64</v>
      </c>
      <c r="J87" s="388">
        <f t="shared" si="2"/>
        <v>167.28</v>
      </c>
    </row>
    <row r="88" spans="1:11" ht="25.5" hidden="1" customHeight="1">
      <c r="A88" s="366" t="s">
        <v>451</v>
      </c>
      <c r="B88" s="279" t="s">
        <v>86</v>
      </c>
      <c r="C88" s="280" t="s">
        <v>26</v>
      </c>
      <c r="D88" s="280" t="s">
        <v>26</v>
      </c>
      <c r="E88" s="280" t="s">
        <v>452</v>
      </c>
      <c r="F88" s="280" t="s">
        <v>88</v>
      </c>
      <c r="G88" s="277">
        <f>G89+G90</f>
        <v>93.039999999999992</v>
      </c>
      <c r="H88" s="388">
        <f>H89+H90</f>
        <v>83.64</v>
      </c>
      <c r="I88" s="388">
        <f>I89+I90</f>
        <v>83.64</v>
      </c>
      <c r="J88" s="388">
        <f t="shared" si="2"/>
        <v>167.28</v>
      </c>
    </row>
    <row r="89" spans="1:11" ht="12.75" hidden="1" customHeight="1">
      <c r="A89" s="366" t="s">
        <v>453</v>
      </c>
      <c r="B89" s="279" t="s">
        <v>86</v>
      </c>
      <c r="C89" s="280" t="s">
        <v>26</v>
      </c>
      <c r="D89" s="280" t="s">
        <v>26</v>
      </c>
      <c r="E89" s="280" t="s">
        <v>452</v>
      </c>
      <c r="F89" s="280" t="s">
        <v>119</v>
      </c>
      <c r="G89" s="277">
        <v>78.97</v>
      </c>
      <c r="H89" s="388">
        <v>81.14</v>
      </c>
      <c r="I89" s="388">
        <v>81.14</v>
      </c>
      <c r="J89" s="388">
        <f t="shared" si="2"/>
        <v>162.28</v>
      </c>
    </row>
    <row r="90" spans="1:11" ht="25.5" hidden="1" customHeight="1">
      <c r="A90" s="366" t="s">
        <v>454</v>
      </c>
      <c r="B90" s="279" t="s">
        <v>86</v>
      </c>
      <c r="C90" s="280" t="s">
        <v>26</v>
      </c>
      <c r="D90" s="280" t="s">
        <v>26</v>
      </c>
      <c r="E90" s="280" t="s">
        <v>452</v>
      </c>
      <c r="F90" s="280" t="s">
        <v>124</v>
      </c>
      <c r="G90" s="277">
        <v>14.07</v>
      </c>
      <c r="H90" s="388">
        <v>2.5</v>
      </c>
      <c r="I90" s="388">
        <v>2.5</v>
      </c>
      <c r="J90" s="388">
        <f t="shared" si="2"/>
        <v>5</v>
      </c>
    </row>
    <row r="91" spans="1:11" s="378" customFormat="1" ht="51.75" customHeight="1">
      <c r="A91" s="276" t="s">
        <v>13</v>
      </c>
      <c r="B91" s="282" t="s">
        <v>86</v>
      </c>
      <c r="C91" s="282" t="s">
        <v>103</v>
      </c>
      <c r="D91" s="282" t="s">
        <v>107</v>
      </c>
      <c r="E91" s="282" t="s">
        <v>260</v>
      </c>
      <c r="F91" s="282" t="s">
        <v>88</v>
      </c>
      <c r="G91" s="277"/>
      <c r="H91" s="387">
        <f>H92</f>
        <v>0</v>
      </c>
      <c r="I91" s="387">
        <f t="shared" ref="I91:I103" si="13">J91-H91</f>
        <v>73.290000000000006</v>
      </c>
      <c r="J91" s="387">
        <f>J92</f>
        <v>73.290000000000006</v>
      </c>
    </row>
    <row r="92" spans="1:11" s="378" customFormat="1" ht="90.75" customHeight="1">
      <c r="A92" s="369" t="s">
        <v>14</v>
      </c>
      <c r="B92" s="279" t="s">
        <v>86</v>
      </c>
      <c r="C92" s="279" t="s">
        <v>103</v>
      </c>
      <c r="D92" s="279" t="s">
        <v>107</v>
      </c>
      <c r="E92" s="279" t="s">
        <v>273</v>
      </c>
      <c r="F92" s="279" t="s">
        <v>88</v>
      </c>
      <c r="G92" s="277"/>
      <c r="H92" s="388">
        <f>H93</f>
        <v>0</v>
      </c>
      <c r="I92" s="388">
        <f t="shared" si="13"/>
        <v>73.290000000000006</v>
      </c>
      <c r="J92" s="388">
        <f>J93</f>
        <v>73.290000000000006</v>
      </c>
    </row>
    <row r="93" spans="1:11" s="378" customFormat="1" ht="36.75" customHeight="1">
      <c r="A93" s="369" t="s">
        <v>296</v>
      </c>
      <c r="B93" s="279" t="s">
        <v>86</v>
      </c>
      <c r="C93" s="279" t="s">
        <v>103</v>
      </c>
      <c r="D93" s="279" t="s">
        <v>107</v>
      </c>
      <c r="E93" s="279" t="s">
        <v>273</v>
      </c>
      <c r="F93" s="279" t="s">
        <v>124</v>
      </c>
      <c r="G93" s="277"/>
      <c r="H93" s="388">
        <v>0</v>
      </c>
      <c r="I93" s="388">
        <f t="shared" si="13"/>
        <v>73.290000000000006</v>
      </c>
      <c r="J93" s="388">
        <v>73.290000000000006</v>
      </c>
    </row>
    <row r="94" spans="1:11" ht="12.75" customHeight="1">
      <c r="A94" s="348" t="s">
        <v>108</v>
      </c>
      <c r="B94" s="282" t="s">
        <v>86</v>
      </c>
      <c r="C94" s="282" t="s">
        <v>109</v>
      </c>
      <c r="D94" s="282" t="s">
        <v>134</v>
      </c>
      <c r="E94" s="282" t="s">
        <v>133</v>
      </c>
      <c r="F94" s="282" t="s">
        <v>88</v>
      </c>
      <c r="G94" s="349" t="e">
        <f>G95+G103+#REF!</f>
        <v>#REF!</v>
      </c>
      <c r="H94" s="387">
        <f>H95+H100</f>
        <v>1.5</v>
      </c>
      <c r="I94" s="387">
        <f>I95+I100</f>
        <v>-1.5</v>
      </c>
      <c r="J94" s="387">
        <f>J95+J100</f>
        <v>0</v>
      </c>
      <c r="K94" s="367"/>
    </row>
    <row r="95" spans="1:11" ht="12.75" hidden="1" customHeight="1">
      <c r="A95" s="379" t="s">
        <v>319</v>
      </c>
      <c r="B95" s="279" t="s">
        <v>86</v>
      </c>
      <c r="C95" s="279" t="s">
        <v>109</v>
      </c>
      <c r="D95" s="279" t="s">
        <v>102</v>
      </c>
      <c r="E95" s="279" t="s">
        <v>133</v>
      </c>
      <c r="F95" s="279" t="s">
        <v>88</v>
      </c>
      <c r="G95" s="277">
        <f t="shared" ref="G95:J96" si="14">G96</f>
        <v>424.6</v>
      </c>
      <c r="H95" s="388">
        <f t="shared" si="14"/>
        <v>0</v>
      </c>
      <c r="I95" s="388">
        <f t="shared" si="13"/>
        <v>0</v>
      </c>
      <c r="J95" s="388">
        <f t="shared" si="14"/>
        <v>0</v>
      </c>
      <c r="K95" s="367"/>
    </row>
    <row r="96" spans="1:11" ht="13.5" hidden="1" customHeight="1">
      <c r="A96" s="379" t="s">
        <v>318</v>
      </c>
      <c r="B96" s="279" t="s">
        <v>86</v>
      </c>
      <c r="C96" s="279" t="s">
        <v>109</v>
      </c>
      <c r="D96" s="279" t="s">
        <v>102</v>
      </c>
      <c r="E96" s="279" t="s">
        <v>317</v>
      </c>
      <c r="F96" s="279" t="s">
        <v>88</v>
      </c>
      <c r="G96" s="277">
        <f t="shared" si="14"/>
        <v>424.6</v>
      </c>
      <c r="H96" s="388">
        <f t="shared" si="14"/>
        <v>0</v>
      </c>
      <c r="I96" s="388">
        <f t="shared" si="13"/>
        <v>0</v>
      </c>
      <c r="J96" s="388">
        <f t="shared" si="14"/>
        <v>0</v>
      </c>
      <c r="K96" s="367"/>
    </row>
    <row r="97" spans="1:11" ht="66" hidden="1" customHeight="1">
      <c r="A97" s="379" t="s">
        <v>6</v>
      </c>
      <c r="B97" s="279" t="s">
        <v>86</v>
      </c>
      <c r="C97" s="279" t="s">
        <v>109</v>
      </c>
      <c r="D97" s="279" t="s">
        <v>102</v>
      </c>
      <c r="E97" s="279" t="s">
        <v>314</v>
      </c>
      <c r="F97" s="279" t="s">
        <v>88</v>
      </c>
      <c r="G97" s="277">
        <f>G98+G99</f>
        <v>424.6</v>
      </c>
      <c r="H97" s="388">
        <f>H98+H99</f>
        <v>0</v>
      </c>
      <c r="I97" s="388">
        <f t="shared" si="13"/>
        <v>0</v>
      </c>
      <c r="J97" s="388">
        <f>J98+J99</f>
        <v>0</v>
      </c>
      <c r="K97" s="367"/>
    </row>
    <row r="98" spans="1:11" ht="38.25" hidden="1" customHeight="1">
      <c r="A98" s="379" t="s">
        <v>127</v>
      </c>
      <c r="B98" s="279" t="s">
        <v>86</v>
      </c>
      <c r="C98" s="279" t="s">
        <v>109</v>
      </c>
      <c r="D98" s="279" t="s">
        <v>102</v>
      </c>
      <c r="E98" s="279" t="s">
        <v>314</v>
      </c>
      <c r="F98" s="279" t="s">
        <v>119</v>
      </c>
      <c r="G98" s="277">
        <v>252.14</v>
      </c>
      <c r="H98" s="388">
        <v>0</v>
      </c>
      <c r="I98" s="388">
        <f t="shared" si="13"/>
        <v>0</v>
      </c>
      <c r="J98" s="388">
        <v>0</v>
      </c>
      <c r="K98" s="367"/>
    </row>
    <row r="99" spans="1:11" ht="39" hidden="1" customHeight="1">
      <c r="A99" s="379" t="s">
        <v>296</v>
      </c>
      <c r="B99" s="279" t="s">
        <v>86</v>
      </c>
      <c r="C99" s="279" t="s">
        <v>109</v>
      </c>
      <c r="D99" s="279" t="s">
        <v>102</v>
      </c>
      <c r="E99" s="279" t="s">
        <v>314</v>
      </c>
      <c r="F99" s="279" t="s">
        <v>124</v>
      </c>
      <c r="G99" s="277">
        <v>172.46</v>
      </c>
      <c r="H99" s="388">
        <v>0</v>
      </c>
      <c r="I99" s="388">
        <f t="shared" si="13"/>
        <v>0</v>
      </c>
      <c r="J99" s="388">
        <v>0</v>
      </c>
      <c r="K99" s="367"/>
    </row>
    <row r="100" spans="1:11" ht="29.25" customHeight="1">
      <c r="A100" s="380" t="s">
        <v>15</v>
      </c>
      <c r="B100" s="282" t="s">
        <v>86</v>
      </c>
      <c r="C100" s="283" t="s">
        <v>109</v>
      </c>
      <c r="D100" s="283" t="s">
        <v>134</v>
      </c>
      <c r="E100" s="283" t="s">
        <v>133</v>
      </c>
      <c r="F100" s="283" t="s">
        <v>88</v>
      </c>
      <c r="G100" s="349">
        <f>G101</f>
        <v>0</v>
      </c>
      <c r="H100" s="387">
        <f>H101</f>
        <v>1.5</v>
      </c>
      <c r="I100" s="387">
        <f t="shared" si="13"/>
        <v>-1.5</v>
      </c>
      <c r="J100" s="387">
        <f>J101</f>
        <v>0</v>
      </c>
    </row>
    <row r="101" spans="1:11" ht="26.25" customHeight="1">
      <c r="A101" s="379" t="s">
        <v>313</v>
      </c>
      <c r="B101" s="279" t="s">
        <v>86</v>
      </c>
      <c r="C101" s="280" t="s">
        <v>109</v>
      </c>
      <c r="D101" s="280" t="s">
        <v>104</v>
      </c>
      <c r="E101" s="280" t="s">
        <v>133</v>
      </c>
      <c r="F101" s="280" t="s">
        <v>88</v>
      </c>
      <c r="G101" s="277">
        <f>G102</f>
        <v>0</v>
      </c>
      <c r="H101" s="388">
        <f>H102</f>
        <v>1.5</v>
      </c>
      <c r="I101" s="388">
        <f t="shared" si="13"/>
        <v>-1.5</v>
      </c>
      <c r="J101" s="388">
        <f>J102</f>
        <v>0</v>
      </c>
    </row>
    <row r="102" spans="1:11" ht="25.5" customHeight="1">
      <c r="A102" s="379" t="s">
        <v>311</v>
      </c>
      <c r="B102" s="279" t="s">
        <v>86</v>
      </c>
      <c r="C102" s="280" t="s">
        <v>109</v>
      </c>
      <c r="D102" s="280" t="s">
        <v>104</v>
      </c>
      <c r="E102" s="280" t="s">
        <v>128</v>
      </c>
      <c r="F102" s="280" t="s">
        <v>88</v>
      </c>
      <c r="G102" s="277">
        <v>0</v>
      </c>
      <c r="H102" s="388">
        <f>H103</f>
        <v>1.5</v>
      </c>
      <c r="I102" s="388">
        <f t="shared" si="13"/>
        <v>-1.5</v>
      </c>
      <c r="J102" s="388">
        <f>J103</f>
        <v>0</v>
      </c>
    </row>
    <row r="103" spans="1:11" ht="41.25" customHeight="1">
      <c r="A103" s="366" t="s">
        <v>20</v>
      </c>
      <c r="B103" s="279" t="s">
        <v>86</v>
      </c>
      <c r="C103" s="280" t="s">
        <v>109</v>
      </c>
      <c r="D103" s="280" t="s">
        <v>104</v>
      </c>
      <c r="E103" s="280" t="s">
        <v>128</v>
      </c>
      <c r="F103" s="280" t="s">
        <v>124</v>
      </c>
      <c r="G103" s="277">
        <f t="shared" ref="G103:I105" si="15">G104</f>
        <v>100.12</v>
      </c>
      <c r="H103" s="388">
        <v>1.5</v>
      </c>
      <c r="I103" s="388">
        <f t="shared" si="13"/>
        <v>-1.5</v>
      </c>
      <c r="J103" s="388">
        <v>0</v>
      </c>
    </row>
    <row r="104" spans="1:11" ht="12.75" hidden="1" customHeight="1">
      <c r="A104" s="366" t="s">
        <v>400</v>
      </c>
      <c r="B104" s="279" t="s">
        <v>86</v>
      </c>
      <c r="C104" s="280" t="s">
        <v>109</v>
      </c>
      <c r="D104" s="280" t="s">
        <v>104</v>
      </c>
      <c r="E104" s="280" t="s">
        <v>455</v>
      </c>
      <c r="F104" s="280" t="s">
        <v>88</v>
      </c>
      <c r="G104" s="277">
        <f t="shared" si="15"/>
        <v>100.12</v>
      </c>
      <c r="H104" s="388">
        <f t="shared" si="15"/>
        <v>0</v>
      </c>
      <c r="I104" s="388">
        <f t="shared" si="15"/>
        <v>0</v>
      </c>
      <c r="J104" s="388">
        <f t="shared" ref="J104:J166" si="16">H104+I104</f>
        <v>0</v>
      </c>
    </row>
    <row r="105" spans="1:11" ht="22.5" hidden="1" customHeight="1">
      <c r="A105" s="366" t="s">
        <v>456</v>
      </c>
      <c r="B105" s="279" t="s">
        <v>86</v>
      </c>
      <c r="C105" s="280" t="s">
        <v>109</v>
      </c>
      <c r="D105" s="280" t="s">
        <v>104</v>
      </c>
      <c r="E105" s="280" t="s">
        <v>457</v>
      </c>
      <c r="F105" s="280" t="s">
        <v>88</v>
      </c>
      <c r="G105" s="277">
        <f t="shared" si="15"/>
        <v>100.12</v>
      </c>
      <c r="H105" s="388">
        <f t="shared" si="15"/>
        <v>0</v>
      </c>
      <c r="I105" s="388">
        <f t="shared" si="15"/>
        <v>0</v>
      </c>
      <c r="J105" s="388">
        <f t="shared" si="16"/>
        <v>0</v>
      </c>
    </row>
    <row r="106" spans="1:11" ht="21" hidden="1" customHeight="1">
      <c r="A106" s="366" t="s">
        <v>315</v>
      </c>
      <c r="B106" s="279" t="s">
        <v>86</v>
      </c>
      <c r="C106" s="280" t="s">
        <v>109</v>
      </c>
      <c r="D106" s="280" t="s">
        <v>104</v>
      </c>
      <c r="E106" s="280" t="s">
        <v>457</v>
      </c>
      <c r="F106" s="280" t="s">
        <v>124</v>
      </c>
      <c r="G106" s="277">
        <v>100.12</v>
      </c>
      <c r="H106" s="388">
        <v>0</v>
      </c>
      <c r="I106" s="388"/>
      <c r="J106" s="388">
        <f t="shared" si="16"/>
        <v>0</v>
      </c>
    </row>
    <row r="107" spans="1:11" ht="26.25" hidden="1" customHeight="1">
      <c r="A107" s="276" t="s">
        <v>312</v>
      </c>
      <c r="B107" s="279" t="s">
        <v>86</v>
      </c>
      <c r="C107" s="282" t="s">
        <v>109</v>
      </c>
      <c r="D107" s="282" t="s">
        <v>134</v>
      </c>
      <c r="E107" s="283" t="s">
        <v>305</v>
      </c>
      <c r="F107" s="283" t="s">
        <v>88</v>
      </c>
      <c r="G107" s="277"/>
      <c r="H107" s="387">
        <f>H108</f>
        <v>0</v>
      </c>
      <c r="I107" s="387">
        <f t="shared" ref="I107:I115" si="17">J107-H107</f>
        <v>0</v>
      </c>
      <c r="J107" s="387">
        <f>J108</f>
        <v>0</v>
      </c>
    </row>
    <row r="108" spans="1:11" ht="31.5" hidden="1" customHeight="1">
      <c r="A108" s="364" t="s">
        <v>313</v>
      </c>
      <c r="B108" s="279" t="s">
        <v>86</v>
      </c>
      <c r="C108" s="279" t="s">
        <v>109</v>
      </c>
      <c r="D108" s="279" t="s">
        <v>104</v>
      </c>
      <c r="E108" s="280" t="s">
        <v>256</v>
      </c>
      <c r="F108" s="280" t="s">
        <v>88</v>
      </c>
      <c r="G108" s="277"/>
      <c r="H108" s="388">
        <f>H109</f>
        <v>0</v>
      </c>
      <c r="I108" s="388">
        <f t="shared" si="17"/>
        <v>0</v>
      </c>
      <c r="J108" s="388">
        <f>J109</f>
        <v>0</v>
      </c>
    </row>
    <row r="109" spans="1:11" ht="36.75" hidden="1" customHeight="1">
      <c r="A109" s="369" t="s">
        <v>311</v>
      </c>
      <c r="B109" s="279" t="s">
        <v>86</v>
      </c>
      <c r="C109" s="279" t="s">
        <v>109</v>
      </c>
      <c r="D109" s="279" t="s">
        <v>104</v>
      </c>
      <c r="E109" s="280" t="s">
        <v>256</v>
      </c>
      <c r="F109" s="280" t="s">
        <v>124</v>
      </c>
      <c r="G109" s="277"/>
      <c r="H109" s="388">
        <v>0</v>
      </c>
      <c r="I109" s="388">
        <f t="shared" si="17"/>
        <v>0</v>
      </c>
      <c r="J109" s="388">
        <v>0</v>
      </c>
    </row>
    <row r="110" spans="1:11" ht="39" customHeight="1">
      <c r="A110" s="276" t="s">
        <v>7</v>
      </c>
      <c r="B110" s="282" t="s">
        <v>86</v>
      </c>
      <c r="C110" s="283" t="s">
        <v>26</v>
      </c>
      <c r="D110" s="283" t="s">
        <v>134</v>
      </c>
      <c r="E110" s="283" t="s">
        <v>133</v>
      </c>
      <c r="F110" s="283" t="s">
        <v>88</v>
      </c>
      <c r="G110" s="349">
        <f>G111+G116</f>
        <v>89.2</v>
      </c>
      <c r="H110" s="387">
        <f>H111+H116+H121</f>
        <v>97.42</v>
      </c>
      <c r="I110" s="387">
        <f t="shared" si="17"/>
        <v>-97.42</v>
      </c>
      <c r="J110" s="388">
        <f>J112</f>
        <v>0</v>
      </c>
    </row>
    <row r="111" spans="1:11" ht="39" hidden="1" customHeight="1">
      <c r="A111" s="357" t="s">
        <v>3</v>
      </c>
      <c r="B111" s="279" t="s">
        <v>86</v>
      </c>
      <c r="C111" s="280" t="s">
        <v>26</v>
      </c>
      <c r="D111" s="280" t="s">
        <v>134</v>
      </c>
      <c r="E111" s="280" t="s">
        <v>211</v>
      </c>
      <c r="F111" s="280" t="s">
        <v>88</v>
      </c>
      <c r="G111" s="277">
        <f>G112</f>
        <v>0</v>
      </c>
      <c r="H111" s="388">
        <f>H112</f>
        <v>97.42</v>
      </c>
      <c r="I111" s="387">
        <f t="shared" ca="1" si="17"/>
        <v>-91.2</v>
      </c>
      <c r="J111" s="388">
        <f t="shared" ca="1" si="16"/>
        <v>91.2</v>
      </c>
    </row>
    <row r="112" spans="1:11" ht="63.75" customHeight="1">
      <c r="A112" s="369" t="s">
        <v>8</v>
      </c>
      <c r="B112" s="279" t="s">
        <v>86</v>
      </c>
      <c r="C112" s="280" t="s">
        <v>26</v>
      </c>
      <c r="D112" s="280" t="s">
        <v>26</v>
      </c>
      <c r="E112" s="280" t="s">
        <v>133</v>
      </c>
      <c r="F112" s="280" t="s">
        <v>88</v>
      </c>
      <c r="G112" s="277">
        <f>G113</f>
        <v>0</v>
      </c>
      <c r="H112" s="388">
        <f>H113</f>
        <v>97.42</v>
      </c>
      <c r="I112" s="388">
        <f t="shared" si="17"/>
        <v>-97.42</v>
      </c>
      <c r="J112" s="388">
        <f>J113</f>
        <v>0</v>
      </c>
    </row>
    <row r="113" spans="1:10" ht="39.75" customHeight="1">
      <c r="A113" s="369" t="s">
        <v>127</v>
      </c>
      <c r="B113" s="279" t="s">
        <v>86</v>
      </c>
      <c r="C113" s="280" t="s">
        <v>26</v>
      </c>
      <c r="D113" s="280" t="s">
        <v>26</v>
      </c>
      <c r="E113" s="280" t="s">
        <v>310</v>
      </c>
      <c r="F113" s="280" t="s">
        <v>88</v>
      </c>
      <c r="G113" s="277">
        <f>G114+G115</f>
        <v>0</v>
      </c>
      <c r="H113" s="388">
        <f>H114+H115</f>
        <v>97.42</v>
      </c>
      <c r="I113" s="388">
        <f t="shared" si="17"/>
        <v>-97.42</v>
      </c>
      <c r="J113" s="388">
        <f>J114+J115</f>
        <v>0</v>
      </c>
    </row>
    <row r="114" spans="1:10" ht="37.5" customHeight="1">
      <c r="A114" s="369" t="s">
        <v>127</v>
      </c>
      <c r="B114" s="279" t="s">
        <v>86</v>
      </c>
      <c r="C114" s="280" t="s">
        <v>26</v>
      </c>
      <c r="D114" s="280" t="s">
        <v>26</v>
      </c>
      <c r="E114" s="280" t="s">
        <v>310</v>
      </c>
      <c r="F114" s="280" t="s">
        <v>119</v>
      </c>
      <c r="G114" s="277">
        <v>0</v>
      </c>
      <c r="H114" s="388">
        <v>95.42</v>
      </c>
      <c r="I114" s="388">
        <f t="shared" si="17"/>
        <v>-95.42</v>
      </c>
      <c r="J114" s="388">
        <v>0</v>
      </c>
    </row>
    <row r="115" spans="1:10" ht="36" customHeight="1">
      <c r="A115" s="366" t="s">
        <v>296</v>
      </c>
      <c r="B115" s="279" t="s">
        <v>86</v>
      </c>
      <c r="C115" s="280" t="s">
        <v>26</v>
      </c>
      <c r="D115" s="280" t="s">
        <v>26</v>
      </c>
      <c r="E115" s="280" t="s">
        <v>310</v>
      </c>
      <c r="F115" s="280" t="s">
        <v>124</v>
      </c>
      <c r="G115" s="277">
        <v>0</v>
      </c>
      <c r="H115" s="388">
        <v>2</v>
      </c>
      <c r="I115" s="388">
        <f t="shared" si="17"/>
        <v>-2</v>
      </c>
      <c r="J115" s="388">
        <v>0</v>
      </c>
    </row>
    <row r="116" spans="1:10" ht="14.25" hidden="1" customHeight="1">
      <c r="A116" s="366" t="s">
        <v>27</v>
      </c>
      <c r="B116" s="279" t="s">
        <v>86</v>
      </c>
      <c r="C116" s="280" t="s">
        <v>26</v>
      </c>
      <c r="D116" s="280" t="s">
        <v>26</v>
      </c>
      <c r="E116" s="280" t="s">
        <v>133</v>
      </c>
      <c r="F116" s="280" t="s">
        <v>88</v>
      </c>
      <c r="G116" s="277">
        <f t="shared" ref="G116:I117" si="18">G117</f>
        <v>89.2</v>
      </c>
      <c r="H116" s="388">
        <f t="shared" si="18"/>
        <v>0</v>
      </c>
      <c r="I116" s="388">
        <f t="shared" si="18"/>
        <v>0</v>
      </c>
      <c r="J116" s="388">
        <f t="shared" si="16"/>
        <v>0</v>
      </c>
    </row>
    <row r="117" spans="1:10" ht="24.75" hidden="1" customHeight="1">
      <c r="A117" s="366" t="s">
        <v>458</v>
      </c>
      <c r="B117" s="279" t="s">
        <v>86</v>
      </c>
      <c r="C117" s="280" t="s">
        <v>26</v>
      </c>
      <c r="D117" s="280" t="s">
        <v>26</v>
      </c>
      <c r="E117" s="280" t="s">
        <v>459</v>
      </c>
      <c r="F117" s="280" t="s">
        <v>88</v>
      </c>
      <c r="G117" s="277">
        <f t="shared" si="18"/>
        <v>89.2</v>
      </c>
      <c r="H117" s="388">
        <f t="shared" si="18"/>
        <v>0</v>
      </c>
      <c r="I117" s="388">
        <f t="shared" si="18"/>
        <v>0</v>
      </c>
      <c r="J117" s="388">
        <f t="shared" si="16"/>
        <v>0</v>
      </c>
    </row>
    <row r="118" spans="1:10" ht="13.5" hidden="1" customHeight="1">
      <c r="A118" s="366" t="s">
        <v>460</v>
      </c>
      <c r="B118" s="279" t="s">
        <v>86</v>
      </c>
      <c r="C118" s="280" t="s">
        <v>26</v>
      </c>
      <c r="D118" s="280" t="s">
        <v>26</v>
      </c>
      <c r="E118" s="280" t="s">
        <v>452</v>
      </c>
      <c r="F118" s="280" t="s">
        <v>88</v>
      </c>
      <c r="G118" s="277">
        <f>G119+G120</f>
        <v>89.2</v>
      </c>
      <c r="H118" s="388">
        <f>H119+H120</f>
        <v>0</v>
      </c>
      <c r="I118" s="388">
        <f>I119+I120</f>
        <v>0</v>
      </c>
      <c r="J118" s="388">
        <f t="shared" si="16"/>
        <v>0</v>
      </c>
    </row>
    <row r="119" spans="1:10" ht="36.75" hidden="1" customHeight="1">
      <c r="A119" s="366" t="s">
        <v>127</v>
      </c>
      <c r="B119" s="279" t="s">
        <v>86</v>
      </c>
      <c r="C119" s="280" t="s">
        <v>26</v>
      </c>
      <c r="D119" s="280" t="s">
        <v>26</v>
      </c>
      <c r="E119" s="280" t="s">
        <v>452</v>
      </c>
      <c r="F119" s="280" t="s">
        <v>119</v>
      </c>
      <c r="G119" s="277">
        <v>88.2</v>
      </c>
      <c r="H119" s="388">
        <v>0</v>
      </c>
      <c r="I119" s="388"/>
      <c r="J119" s="388">
        <f t="shared" si="16"/>
        <v>0</v>
      </c>
    </row>
    <row r="120" spans="1:10" ht="36" hidden="1" customHeight="1">
      <c r="A120" s="366" t="s">
        <v>315</v>
      </c>
      <c r="B120" s="279" t="s">
        <v>86</v>
      </c>
      <c r="C120" s="280" t="s">
        <v>26</v>
      </c>
      <c r="D120" s="280" t="s">
        <v>26</v>
      </c>
      <c r="E120" s="280" t="s">
        <v>452</v>
      </c>
      <c r="F120" s="280" t="s">
        <v>124</v>
      </c>
      <c r="G120" s="277">
        <v>1</v>
      </c>
      <c r="H120" s="388">
        <v>0</v>
      </c>
      <c r="I120" s="388"/>
      <c r="J120" s="388">
        <f t="shared" si="16"/>
        <v>0</v>
      </c>
    </row>
    <row r="121" spans="1:10" ht="41.25" customHeight="1">
      <c r="A121" s="276" t="s">
        <v>7</v>
      </c>
      <c r="B121" s="282" t="s">
        <v>86</v>
      </c>
      <c r="C121" s="283" t="s">
        <v>26</v>
      </c>
      <c r="D121" s="283" t="s">
        <v>134</v>
      </c>
      <c r="E121" s="283" t="s">
        <v>305</v>
      </c>
      <c r="F121" s="283" t="s">
        <v>88</v>
      </c>
      <c r="G121" s="349"/>
      <c r="H121" s="387">
        <f>H123</f>
        <v>0</v>
      </c>
      <c r="I121" s="387">
        <f t="shared" ref="I121:I126" si="19">J121-H121</f>
        <v>97.419999999999987</v>
      </c>
      <c r="J121" s="387">
        <f>J123</f>
        <v>97.419999999999987</v>
      </c>
    </row>
    <row r="122" spans="1:10" ht="36" hidden="1" customHeight="1">
      <c r="A122" s="357"/>
      <c r="B122" s="279"/>
      <c r="C122" s="280"/>
      <c r="D122" s="280"/>
      <c r="E122" s="280"/>
      <c r="F122" s="280"/>
      <c r="G122" s="277"/>
      <c r="H122" s="388"/>
      <c r="I122" s="387">
        <f t="shared" si="19"/>
        <v>0</v>
      </c>
      <c r="J122" s="388"/>
    </row>
    <row r="123" spans="1:10" ht="65.25" customHeight="1">
      <c r="A123" s="369" t="s">
        <v>8</v>
      </c>
      <c r="B123" s="279" t="s">
        <v>86</v>
      </c>
      <c r="C123" s="280" t="s">
        <v>26</v>
      </c>
      <c r="D123" s="280" t="s">
        <v>26</v>
      </c>
      <c r="E123" s="280" t="s">
        <v>264</v>
      </c>
      <c r="F123" s="280" t="s">
        <v>88</v>
      </c>
      <c r="G123" s="277"/>
      <c r="H123" s="388">
        <f>H124+H125+H126</f>
        <v>0</v>
      </c>
      <c r="I123" s="388">
        <f t="shared" si="19"/>
        <v>97.419999999999987</v>
      </c>
      <c r="J123" s="388">
        <f>J124+J125+J126</f>
        <v>97.419999999999987</v>
      </c>
    </row>
    <row r="124" spans="1:10" ht="27" customHeight="1">
      <c r="A124" s="369" t="s">
        <v>304</v>
      </c>
      <c r="B124" s="279" t="s">
        <v>86</v>
      </c>
      <c r="C124" s="280" t="s">
        <v>26</v>
      </c>
      <c r="D124" s="280" t="s">
        <v>26</v>
      </c>
      <c r="E124" s="280" t="s">
        <v>264</v>
      </c>
      <c r="F124" s="280" t="s">
        <v>119</v>
      </c>
      <c r="G124" s="277"/>
      <c r="H124" s="388">
        <v>0</v>
      </c>
      <c r="I124" s="388">
        <f t="shared" si="19"/>
        <v>66.599999999999994</v>
      </c>
      <c r="J124" s="388">
        <v>66.599999999999994</v>
      </c>
    </row>
    <row r="125" spans="1:10" ht="36" customHeight="1">
      <c r="A125" s="278" t="s">
        <v>414</v>
      </c>
      <c r="B125" s="279" t="s">
        <v>86</v>
      </c>
      <c r="C125" s="280" t="s">
        <v>26</v>
      </c>
      <c r="D125" s="280" t="s">
        <v>26</v>
      </c>
      <c r="E125" s="280" t="s">
        <v>264</v>
      </c>
      <c r="F125" s="280" t="s">
        <v>301</v>
      </c>
      <c r="G125" s="277"/>
      <c r="H125" s="388">
        <v>0</v>
      </c>
      <c r="I125" s="388">
        <f t="shared" si="19"/>
        <v>28.82</v>
      </c>
      <c r="J125" s="388">
        <v>28.82</v>
      </c>
    </row>
    <row r="126" spans="1:10" ht="36" customHeight="1">
      <c r="A126" s="366" t="s">
        <v>296</v>
      </c>
      <c r="B126" s="279" t="s">
        <v>86</v>
      </c>
      <c r="C126" s="280" t="s">
        <v>26</v>
      </c>
      <c r="D126" s="280" t="s">
        <v>26</v>
      </c>
      <c r="E126" s="280" t="s">
        <v>264</v>
      </c>
      <c r="F126" s="280" t="s">
        <v>124</v>
      </c>
      <c r="G126" s="277"/>
      <c r="H126" s="388">
        <v>0</v>
      </c>
      <c r="I126" s="388">
        <f t="shared" si="19"/>
        <v>2</v>
      </c>
      <c r="J126" s="388">
        <v>2</v>
      </c>
    </row>
    <row r="127" spans="1:10" ht="12.75" hidden="1" customHeight="1">
      <c r="A127" s="348" t="s">
        <v>461</v>
      </c>
      <c r="B127" s="282" t="s">
        <v>86</v>
      </c>
      <c r="C127" s="282" t="s">
        <v>112</v>
      </c>
      <c r="D127" s="282" t="s">
        <v>134</v>
      </c>
      <c r="E127" s="282" t="s">
        <v>133</v>
      </c>
      <c r="F127" s="282" t="s">
        <v>88</v>
      </c>
      <c r="G127" s="349">
        <f>G129+G141+G149</f>
        <v>364.90999999999997</v>
      </c>
      <c r="H127" s="387">
        <f>H129+H141+H149</f>
        <v>142.52000000000001</v>
      </c>
      <c r="I127" s="387">
        <f>I129+I141+I149</f>
        <v>-142.52000000000001</v>
      </c>
      <c r="J127" s="388">
        <f t="shared" si="16"/>
        <v>0</v>
      </c>
    </row>
    <row r="128" spans="1:10" ht="12.75" hidden="1" customHeight="1">
      <c r="A128" s="366" t="s">
        <v>462</v>
      </c>
      <c r="B128" s="279" t="s">
        <v>86</v>
      </c>
      <c r="C128" s="280" t="s">
        <v>112</v>
      </c>
      <c r="D128" s="280" t="s">
        <v>134</v>
      </c>
      <c r="E128" s="280" t="s">
        <v>133</v>
      </c>
      <c r="F128" s="280" t="s">
        <v>88</v>
      </c>
      <c r="G128" s="277">
        <f>G129</f>
        <v>236.57</v>
      </c>
      <c r="H128" s="388">
        <f>H129</f>
        <v>142.52000000000001</v>
      </c>
      <c r="I128" s="388">
        <f>I129</f>
        <v>-142.52000000000001</v>
      </c>
      <c r="J128" s="388">
        <f t="shared" si="16"/>
        <v>0</v>
      </c>
    </row>
    <row r="129" spans="1:10" s="353" customFormat="1" ht="12.75" hidden="1" customHeight="1">
      <c r="A129" s="368" t="s">
        <v>113</v>
      </c>
      <c r="B129" s="282" t="s">
        <v>86</v>
      </c>
      <c r="C129" s="283" t="s">
        <v>112</v>
      </c>
      <c r="D129" s="283" t="s">
        <v>101</v>
      </c>
      <c r="E129" s="283" t="s">
        <v>133</v>
      </c>
      <c r="F129" s="283" t="s">
        <v>88</v>
      </c>
      <c r="G129" s="349">
        <f>G135+G130</f>
        <v>236.57</v>
      </c>
      <c r="H129" s="387">
        <f>H135+H130</f>
        <v>142.52000000000001</v>
      </c>
      <c r="I129" s="387">
        <f>I135+I130</f>
        <v>-142.52000000000001</v>
      </c>
      <c r="J129" s="388">
        <f t="shared" si="16"/>
        <v>0</v>
      </c>
    </row>
    <row r="130" spans="1:10" s="353" customFormat="1" ht="38.25" hidden="1" customHeight="1">
      <c r="A130" s="357" t="s">
        <v>3</v>
      </c>
      <c r="B130" s="279" t="s">
        <v>86</v>
      </c>
      <c r="C130" s="279" t="s">
        <v>112</v>
      </c>
      <c r="D130" s="279" t="s">
        <v>101</v>
      </c>
      <c r="E130" s="279" t="s">
        <v>211</v>
      </c>
      <c r="F130" s="279" t="s">
        <v>88</v>
      </c>
      <c r="G130" s="277">
        <f>G131</f>
        <v>0</v>
      </c>
      <c r="H130" s="388">
        <f>H131</f>
        <v>142.52000000000001</v>
      </c>
      <c r="I130" s="388">
        <f>I131</f>
        <v>-142.52000000000001</v>
      </c>
      <c r="J130" s="388">
        <f t="shared" si="16"/>
        <v>0</v>
      </c>
    </row>
    <row r="131" spans="1:10" s="353" customFormat="1" ht="38.25" customHeight="1">
      <c r="A131" s="276" t="s">
        <v>7</v>
      </c>
      <c r="B131" s="282" t="s">
        <v>86</v>
      </c>
      <c r="C131" s="282" t="s">
        <v>112</v>
      </c>
      <c r="D131" s="282" t="s">
        <v>101</v>
      </c>
      <c r="E131" s="282" t="s">
        <v>133</v>
      </c>
      <c r="F131" s="282" t="s">
        <v>88</v>
      </c>
      <c r="G131" s="349">
        <f>G132</f>
        <v>0</v>
      </c>
      <c r="H131" s="387">
        <f>H132</f>
        <v>142.52000000000001</v>
      </c>
      <c r="I131" s="387">
        <f t="shared" ref="I131:I136" si="20">J131-H131</f>
        <v>-142.52000000000001</v>
      </c>
      <c r="J131" s="387">
        <f>J132</f>
        <v>0</v>
      </c>
    </row>
    <row r="132" spans="1:10" s="353" customFormat="1" ht="65.25" customHeight="1">
      <c r="A132" s="366" t="s">
        <v>9</v>
      </c>
      <c r="B132" s="279" t="s">
        <v>86</v>
      </c>
      <c r="C132" s="279" t="s">
        <v>112</v>
      </c>
      <c r="D132" s="279" t="s">
        <v>101</v>
      </c>
      <c r="E132" s="279" t="s">
        <v>235</v>
      </c>
      <c r="F132" s="279" t="s">
        <v>88</v>
      </c>
      <c r="G132" s="277">
        <f>G133+G134</f>
        <v>0</v>
      </c>
      <c r="H132" s="388">
        <f>H133+H134+H135+H136</f>
        <v>142.52000000000001</v>
      </c>
      <c r="I132" s="388">
        <f t="shared" si="20"/>
        <v>-142.52000000000001</v>
      </c>
      <c r="J132" s="388">
        <f>J133+J134</f>
        <v>0</v>
      </c>
    </row>
    <row r="133" spans="1:10" s="353" customFormat="1" ht="41.25" customHeight="1">
      <c r="A133" s="366" t="s">
        <v>296</v>
      </c>
      <c r="B133" s="279" t="s">
        <v>86</v>
      </c>
      <c r="C133" s="279" t="s">
        <v>112</v>
      </c>
      <c r="D133" s="279" t="s">
        <v>101</v>
      </c>
      <c r="E133" s="279" t="s">
        <v>235</v>
      </c>
      <c r="F133" s="279" t="s">
        <v>124</v>
      </c>
      <c r="G133" s="277">
        <v>0</v>
      </c>
      <c r="H133" s="388">
        <v>132.52000000000001</v>
      </c>
      <c r="I133" s="388">
        <f t="shared" si="20"/>
        <v>-132.52000000000001</v>
      </c>
      <c r="J133" s="388">
        <v>0</v>
      </c>
    </row>
    <row r="134" spans="1:10" s="353" customFormat="1" ht="41.25" customHeight="1">
      <c r="A134" s="379" t="s">
        <v>463</v>
      </c>
      <c r="B134" s="279" t="s">
        <v>86</v>
      </c>
      <c r="C134" s="279" t="s">
        <v>112</v>
      </c>
      <c r="D134" s="279" t="s">
        <v>101</v>
      </c>
      <c r="E134" s="279" t="s">
        <v>235</v>
      </c>
      <c r="F134" s="279" t="s">
        <v>308</v>
      </c>
      <c r="G134" s="277">
        <v>0</v>
      </c>
      <c r="H134" s="388">
        <v>10</v>
      </c>
      <c r="I134" s="388">
        <f t="shared" si="20"/>
        <v>-10</v>
      </c>
      <c r="J134" s="388">
        <v>0</v>
      </c>
    </row>
    <row r="135" spans="1:10" ht="26.25" customHeight="1">
      <c r="A135" s="379" t="s">
        <v>122</v>
      </c>
      <c r="B135" s="279" t="s">
        <v>86</v>
      </c>
      <c r="C135" s="280" t="s">
        <v>112</v>
      </c>
      <c r="D135" s="280" t="s">
        <v>101</v>
      </c>
      <c r="E135" s="279" t="s">
        <v>235</v>
      </c>
      <c r="F135" s="280" t="s">
        <v>125</v>
      </c>
      <c r="G135" s="277">
        <f>G136</f>
        <v>236.57</v>
      </c>
      <c r="H135" s="388">
        <v>0</v>
      </c>
      <c r="I135" s="388">
        <f t="shared" si="20"/>
        <v>0</v>
      </c>
      <c r="J135" s="388">
        <v>0</v>
      </c>
    </row>
    <row r="136" spans="1:10" ht="24.75" customHeight="1">
      <c r="A136" s="379" t="s">
        <v>123</v>
      </c>
      <c r="B136" s="279" t="s">
        <v>86</v>
      </c>
      <c r="C136" s="280" t="s">
        <v>112</v>
      </c>
      <c r="D136" s="280" t="s">
        <v>101</v>
      </c>
      <c r="E136" s="279" t="s">
        <v>235</v>
      </c>
      <c r="F136" s="280" t="s">
        <v>28</v>
      </c>
      <c r="G136" s="277">
        <f>G137+G138</f>
        <v>236.57</v>
      </c>
      <c r="H136" s="388">
        <v>0</v>
      </c>
      <c r="I136" s="388">
        <f t="shared" si="20"/>
        <v>0</v>
      </c>
      <c r="J136" s="388">
        <v>0</v>
      </c>
    </row>
    <row r="137" spans="1:10" ht="12.75" hidden="1" customHeight="1">
      <c r="A137" s="366" t="s">
        <v>127</v>
      </c>
      <c r="B137" s="279" t="s">
        <v>86</v>
      </c>
      <c r="C137" s="280" t="s">
        <v>112</v>
      </c>
      <c r="D137" s="280" t="s">
        <v>101</v>
      </c>
      <c r="E137" s="280" t="s">
        <v>464</v>
      </c>
      <c r="F137" s="280" t="s">
        <v>119</v>
      </c>
      <c r="G137" s="277">
        <v>0</v>
      </c>
      <c r="H137" s="388">
        <v>0</v>
      </c>
      <c r="I137" s="388">
        <v>0</v>
      </c>
      <c r="J137" s="388">
        <f t="shared" si="16"/>
        <v>0</v>
      </c>
    </row>
    <row r="138" spans="1:10" ht="12.75" hidden="1" customHeight="1">
      <c r="A138" s="366" t="s">
        <v>315</v>
      </c>
      <c r="B138" s="279" t="s">
        <v>86</v>
      </c>
      <c r="C138" s="280" t="s">
        <v>112</v>
      </c>
      <c r="D138" s="280" t="s">
        <v>101</v>
      </c>
      <c r="E138" s="280" t="s">
        <v>464</v>
      </c>
      <c r="F138" s="280" t="s">
        <v>124</v>
      </c>
      <c r="G138" s="277">
        <v>236.57</v>
      </c>
      <c r="H138" s="388">
        <v>0</v>
      </c>
      <c r="I138" s="388"/>
      <c r="J138" s="388">
        <f t="shared" si="16"/>
        <v>0</v>
      </c>
    </row>
    <row r="139" spans="1:10" ht="12.75" hidden="1" customHeight="1">
      <c r="A139" s="348" t="s">
        <v>461</v>
      </c>
      <c r="B139" s="282" t="s">
        <v>86</v>
      </c>
      <c r="C139" s="282" t="s">
        <v>112</v>
      </c>
      <c r="D139" s="282" t="s">
        <v>134</v>
      </c>
      <c r="E139" s="282" t="s">
        <v>133</v>
      </c>
      <c r="F139" s="282" t="s">
        <v>88</v>
      </c>
      <c r="G139" s="349">
        <f>G141</f>
        <v>12.18</v>
      </c>
      <c r="H139" s="387">
        <f>H141</f>
        <v>0</v>
      </c>
      <c r="I139" s="387">
        <f>I141</f>
        <v>0</v>
      </c>
      <c r="J139" s="388">
        <f t="shared" si="16"/>
        <v>0</v>
      </c>
    </row>
    <row r="140" spans="1:10" ht="27.75" hidden="1" customHeight="1">
      <c r="A140" s="379" t="s">
        <v>309</v>
      </c>
      <c r="B140" s="279" t="s">
        <v>86</v>
      </c>
      <c r="C140" s="279" t="s">
        <v>112</v>
      </c>
      <c r="D140" s="279" t="s">
        <v>101</v>
      </c>
      <c r="E140" s="279" t="s">
        <v>464</v>
      </c>
      <c r="F140" s="279" t="s">
        <v>308</v>
      </c>
      <c r="G140" s="277">
        <v>0</v>
      </c>
      <c r="H140" s="388">
        <v>0</v>
      </c>
      <c r="I140" s="388"/>
      <c r="J140" s="388">
        <f t="shared" si="16"/>
        <v>0</v>
      </c>
    </row>
    <row r="141" spans="1:10" s="353" customFormat="1" ht="12.75" hidden="1" customHeight="1">
      <c r="A141" s="368" t="s">
        <v>113</v>
      </c>
      <c r="B141" s="282" t="s">
        <v>86</v>
      </c>
      <c r="C141" s="283" t="s">
        <v>112</v>
      </c>
      <c r="D141" s="283" t="s">
        <v>101</v>
      </c>
      <c r="E141" s="283" t="s">
        <v>133</v>
      </c>
      <c r="F141" s="283" t="s">
        <v>88</v>
      </c>
      <c r="G141" s="349">
        <f t="shared" ref="G141:I142" si="21">G142</f>
        <v>12.18</v>
      </c>
      <c r="H141" s="387">
        <f t="shared" si="21"/>
        <v>0</v>
      </c>
      <c r="I141" s="387">
        <f t="shared" si="21"/>
        <v>0</v>
      </c>
      <c r="J141" s="388">
        <f t="shared" si="16"/>
        <v>0</v>
      </c>
    </row>
    <row r="142" spans="1:10" s="353" customFormat="1" ht="13.5" hidden="1" customHeight="1">
      <c r="A142" s="381" t="s">
        <v>465</v>
      </c>
      <c r="B142" s="282" t="s">
        <v>86</v>
      </c>
      <c r="C142" s="283" t="s">
        <v>112</v>
      </c>
      <c r="D142" s="283" t="s">
        <v>101</v>
      </c>
      <c r="E142" s="283" t="s">
        <v>466</v>
      </c>
      <c r="F142" s="283" t="s">
        <v>88</v>
      </c>
      <c r="G142" s="349">
        <f t="shared" si="21"/>
        <v>12.18</v>
      </c>
      <c r="H142" s="387">
        <f t="shared" si="21"/>
        <v>0</v>
      </c>
      <c r="I142" s="387">
        <f t="shared" si="21"/>
        <v>0</v>
      </c>
      <c r="J142" s="388">
        <f t="shared" si="16"/>
        <v>0</v>
      </c>
    </row>
    <row r="143" spans="1:10" ht="12.75" hidden="1" customHeight="1">
      <c r="A143" s="366" t="s">
        <v>451</v>
      </c>
      <c r="B143" s="279" t="s">
        <v>86</v>
      </c>
      <c r="C143" s="280" t="s">
        <v>112</v>
      </c>
      <c r="D143" s="280" t="s">
        <v>101</v>
      </c>
      <c r="E143" s="280" t="s">
        <v>467</v>
      </c>
      <c r="F143" s="280" t="s">
        <v>88</v>
      </c>
      <c r="G143" s="277">
        <f>G144+G145</f>
        <v>12.18</v>
      </c>
      <c r="H143" s="388">
        <f>H144+H145</f>
        <v>0</v>
      </c>
      <c r="I143" s="388">
        <f>I144+I145</f>
        <v>0</v>
      </c>
      <c r="J143" s="388">
        <f t="shared" si="16"/>
        <v>0</v>
      </c>
    </row>
    <row r="144" spans="1:10" ht="39.75" hidden="1" customHeight="1">
      <c r="A144" s="366" t="s">
        <v>127</v>
      </c>
      <c r="B144" s="279" t="s">
        <v>86</v>
      </c>
      <c r="C144" s="280" t="s">
        <v>112</v>
      </c>
      <c r="D144" s="280" t="s">
        <v>101</v>
      </c>
      <c r="E144" s="280" t="s">
        <v>467</v>
      </c>
      <c r="F144" s="280" t="s">
        <v>119</v>
      </c>
      <c r="G144" s="277">
        <v>0</v>
      </c>
      <c r="H144" s="388">
        <v>0</v>
      </c>
      <c r="I144" s="388">
        <v>0</v>
      </c>
      <c r="J144" s="388">
        <f t="shared" si="16"/>
        <v>0</v>
      </c>
    </row>
    <row r="145" spans="1:10" ht="36" hidden="1" customHeight="1">
      <c r="A145" s="366" t="s">
        <v>315</v>
      </c>
      <c r="B145" s="279" t="s">
        <v>86</v>
      </c>
      <c r="C145" s="280" t="s">
        <v>112</v>
      </c>
      <c r="D145" s="280" t="s">
        <v>101</v>
      </c>
      <c r="E145" s="280" t="s">
        <v>467</v>
      </c>
      <c r="F145" s="280" t="s">
        <v>124</v>
      </c>
      <c r="G145" s="277">
        <v>12.18</v>
      </c>
      <c r="H145" s="388">
        <v>0</v>
      </c>
      <c r="I145" s="388"/>
      <c r="J145" s="388">
        <f t="shared" si="16"/>
        <v>0</v>
      </c>
    </row>
    <row r="146" spans="1:10" ht="12.75" hidden="1" customHeight="1">
      <c r="A146" s="348"/>
      <c r="B146" s="282"/>
      <c r="C146" s="283"/>
      <c r="D146" s="283"/>
      <c r="E146" s="283"/>
      <c r="F146" s="283"/>
      <c r="G146" s="349">
        <f>G148</f>
        <v>116.16</v>
      </c>
      <c r="H146" s="387">
        <f>H148</f>
        <v>0</v>
      </c>
      <c r="I146" s="387">
        <f>I148</f>
        <v>0</v>
      </c>
      <c r="J146" s="388">
        <f t="shared" si="16"/>
        <v>0</v>
      </c>
    </row>
    <row r="147" spans="1:10" ht="12.75" hidden="1" customHeight="1">
      <c r="A147" s="379"/>
      <c r="B147" s="279"/>
      <c r="C147" s="279"/>
      <c r="D147" s="279"/>
      <c r="E147" s="279"/>
      <c r="F147" s="279"/>
      <c r="G147" s="277">
        <v>0</v>
      </c>
      <c r="H147" s="388">
        <v>0</v>
      </c>
      <c r="I147" s="388">
        <v>0</v>
      </c>
      <c r="J147" s="388">
        <v>0</v>
      </c>
    </row>
    <row r="148" spans="1:10" s="353" customFormat="1" ht="12.75" hidden="1" customHeight="1">
      <c r="A148" s="381" t="s">
        <v>403</v>
      </c>
      <c r="B148" s="282" t="s">
        <v>86</v>
      </c>
      <c r="C148" s="283" t="s">
        <v>112</v>
      </c>
      <c r="D148" s="283" t="s">
        <v>101</v>
      </c>
      <c r="E148" s="283" t="s">
        <v>133</v>
      </c>
      <c r="F148" s="283" t="s">
        <v>88</v>
      </c>
      <c r="G148" s="349">
        <f t="shared" ref="G148:I149" si="22">G149</f>
        <v>116.16</v>
      </c>
      <c r="H148" s="387">
        <f t="shared" si="22"/>
        <v>0</v>
      </c>
      <c r="I148" s="387">
        <f t="shared" si="22"/>
        <v>0</v>
      </c>
      <c r="J148" s="388">
        <f t="shared" si="16"/>
        <v>0</v>
      </c>
    </row>
    <row r="149" spans="1:10" s="353" customFormat="1" ht="12.75" hidden="1" customHeight="1">
      <c r="A149" s="368" t="s">
        <v>468</v>
      </c>
      <c r="B149" s="282" t="s">
        <v>86</v>
      </c>
      <c r="C149" s="283" t="s">
        <v>112</v>
      </c>
      <c r="D149" s="283" t="s">
        <v>101</v>
      </c>
      <c r="E149" s="283" t="s">
        <v>469</v>
      </c>
      <c r="F149" s="283" t="s">
        <v>88</v>
      </c>
      <c r="G149" s="349">
        <f t="shared" si="22"/>
        <v>116.16</v>
      </c>
      <c r="H149" s="387">
        <f t="shared" si="22"/>
        <v>0</v>
      </c>
      <c r="I149" s="387">
        <f t="shared" si="22"/>
        <v>0</v>
      </c>
      <c r="J149" s="388">
        <f t="shared" si="16"/>
        <v>0</v>
      </c>
    </row>
    <row r="150" spans="1:10" ht="26.25" hidden="1" customHeight="1">
      <c r="A150" s="366" t="s">
        <v>451</v>
      </c>
      <c r="B150" s="279" t="s">
        <v>86</v>
      </c>
      <c r="C150" s="280" t="s">
        <v>112</v>
      </c>
      <c r="D150" s="280" t="s">
        <v>101</v>
      </c>
      <c r="E150" s="280" t="s">
        <v>470</v>
      </c>
      <c r="F150" s="280" t="s">
        <v>88</v>
      </c>
      <c r="G150" s="277">
        <f>G151+G152</f>
        <v>116.16</v>
      </c>
      <c r="H150" s="388">
        <f>H151+H152+H153</f>
        <v>0</v>
      </c>
      <c r="I150" s="388">
        <f>I151+I152+I153</f>
        <v>0</v>
      </c>
      <c r="J150" s="388">
        <f t="shared" si="16"/>
        <v>0</v>
      </c>
    </row>
    <row r="151" spans="1:10" ht="12.75" hidden="1" customHeight="1">
      <c r="A151" s="366" t="s">
        <v>127</v>
      </c>
      <c r="B151" s="279" t="s">
        <v>86</v>
      </c>
      <c r="C151" s="280" t="s">
        <v>112</v>
      </c>
      <c r="D151" s="280" t="s">
        <v>101</v>
      </c>
      <c r="E151" s="280" t="s">
        <v>470</v>
      </c>
      <c r="F151" s="280" t="s">
        <v>119</v>
      </c>
      <c r="G151" s="277">
        <v>0</v>
      </c>
      <c r="H151" s="388">
        <v>0</v>
      </c>
      <c r="I151" s="388">
        <v>0</v>
      </c>
      <c r="J151" s="388">
        <f t="shared" si="16"/>
        <v>0</v>
      </c>
    </row>
    <row r="152" spans="1:10" ht="36.75" hidden="1" customHeight="1">
      <c r="A152" s="366" t="s">
        <v>315</v>
      </c>
      <c r="B152" s="279" t="s">
        <v>86</v>
      </c>
      <c r="C152" s="280" t="s">
        <v>112</v>
      </c>
      <c r="D152" s="280" t="s">
        <v>101</v>
      </c>
      <c r="E152" s="280" t="s">
        <v>470</v>
      </c>
      <c r="F152" s="280" t="s">
        <v>124</v>
      </c>
      <c r="G152" s="277">
        <v>116.16</v>
      </c>
      <c r="H152" s="388">
        <v>0</v>
      </c>
      <c r="I152" s="388"/>
      <c r="J152" s="388">
        <f t="shared" si="16"/>
        <v>0</v>
      </c>
    </row>
    <row r="153" spans="1:10" ht="28.5" hidden="1" customHeight="1">
      <c r="A153" s="379" t="s">
        <v>309</v>
      </c>
      <c r="B153" s="279" t="s">
        <v>86</v>
      </c>
      <c r="C153" s="279" t="s">
        <v>112</v>
      </c>
      <c r="D153" s="279" t="s">
        <v>101</v>
      </c>
      <c r="E153" s="279" t="s">
        <v>470</v>
      </c>
      <c r="F153" s="279" t="s">
        <v>308</v>
      </c>
      <c r="G153" s="277">
        <v>0</v>
      </c>
      <c r="H153" s="388">
        <v>0</v>
      </c>
      <c r="I153" s="388"/>
      <c r="J153" s="388">
        <f t="shared" si="16"/>
        <v>0</v>
      </c>
    </row>
    <row r="154" spans="1:10" ht="41.25" customHeight="1">
      <c r="A154" s="276" t="s">
        <v>7</v>
      </c>
      <c r="B154" s="282" t="s">
        <v>86</v>
      </c>
      <c r="C154" s="282" t="s">
        <v>112</v>
      </c>
      <c r="D154" s="282" t="s">
        <v>101</v>
      </c>
      <c r="E154" s="282" t="s">
        <v>305</v>
      </c>
      <c r="F154" s="282" t="s">
        <v>88</v>
      </c>
      <c r="G154" s="277"/>
      <c r="H154" s="387">
        <f>H155</f>
        <v>0</v>
      </c>
      <c r="I154" s="387">
        <f>J154-H154</f>
        <v>142.52000000000001</v>
      </c>
      <c r="J154" s="387">
        <f>J155</f>
        <v>142.52000000000001</v>
      </c>
    </row>
    <row r="155" spans="1:10" ht="63.75" customHeight="1">
      <c r="A155" s="366" t="s">
        <v>9</v>
      </c>
      <c r="B155" s="279" t="s">
        <v>86</v>
      </c>
      <c r="C155" s="279" t="s">
        <v>112</v>
      </c>
      <c r="D155" s="279" t="s">
        <v>101</v>
      </c>
      <c r="E155" s="279" t="s">
        <v>265</v>
      </c>
      <c r="F155" s="279" t="s">
        <v>88</v>
      </c>
      <c r="G155" s="277"/>
      <c r="H155" s="388">
        <f>H156+H157</f>
        <v>0</v>
      </c>
      <c r="I155" s="388">
        <f>J155-H155</f>
        <v>142.52000000000001</v>
      </c>
      <c r="J155" s="388">
        <f>J156+J157</f>
        <v>142.52000000000001</v>
      </c>
    </row>
    <row r="156" spans="1:10" ht="38.25" customHeight="1">
      <c r="A156" s="366" t="s">
        <v>296</v>
      </c>
      <c r="B156" s="279" t="s">
        <v>86</v>
      </c>
      <c r="C156" s="279" t="s">
        <v>112</v>
      </c>
      <c r="D156" s="279" t="s">
        <v>101</v>
      </c>
      <c r="E156" s="279" t="s">
        <v>265</v>
      </c>
      <c r="F156" s="279" t="s">
        <v>124</v>
      </c>
      <c r="G156" s="277"/>
      <c r="H156" s="388">
        <v>0</v>
      </c>
      <c r="I156" s="388">
        <f>J156-H156</f>
        <v>132.52000000000001</v>
      </c>
      <c r="J156" s="388">
        <v>132.52000000000001</v>
      </c>
    </row>
    <row r="157" spans="1:10" ht="33" customHeight="1">
      <c r="A157" s="379" t="s">
        <v>415</v>
      </c>
      <c r="B157" s="279" t="s">
        <v>86</v>
      </c>
      <c r="C157" s="279" t="s">
        <v>112</v>
      </c>
      <c r="D157" s="279" t="s">
        <v>101</v>
      </c>
      <c r="E157" s="279" t="s">
        <v>265</v>
      </c>
      <c r="F157" s="279" t="s">
        <v>308</v>
      </c>
      <c r="G157" s="277"/>
      <c r="H157" s="388">
        <v>0</v>
      </c>
      <c r="I157" s="388">
        <f>J157-H157</f>
        <v>10</v>
      </c>
      <c r="J157" s="388">
        <v>10</v>
      </c>
    </row>
    <row r="158" spans="1:10" ht="12.75" customHeight="1">
      <c r="A158" s="368" t="s">
        <v>471</v>
      </c>
      <c r="B158" s="282" t="s">
        <v>86</v>
      </c>
      <c r="C158" s="283" t="s">
        <v>115</v>
      </c>
      <c r="D158" s="283" t="s">
        <v>134</v>
      </c>
      <c r="E158" s="283" t="s">
        <v>133</v>
      </c>
      <c r="F158" s="283" t="s">
        <v>88</v>
      </c>
      <c r="G158" s="349">
        <f>G159</f>
        <v>769.69</v>
      </c>
      <c r="H158" s="387">
        <f>H159+H162</f>
        <v>687.29</v>
      </c>
      <c r="I158" s="387">
        <f>I159+I162</f>
        <v>-687.29</v>
      </c>
      <c r="J158" s="387">
        <f>J159+J162</f>
        <v>0</v>
      </c>
    </row>
    <row r="159" spans="1:10" ht="42" customHeight="1">
      <c r="A159" s="369" t="s">
        <v>10</v>
      </c>
      <c r="B159" s="279" t="s">
        <v>86</v>
      </c>
      <c r="C159" s="280" t="s">
        <v>115</v>
      </c>
      <c r="D159" s="280" t="s">
        <v>101</v>
      </c>
      <c r="E159" s="382" t="s">
        <v>235</v>
      </c>
      <c r="F159" s="280" t="s">
        <v>88</v>
      </c>
      <c r="G159" s="277">
        <f>G160+G165</f>
        <v>769.69</v>
      </c>
      <c r="H159" s="388">
        <f>H160+H161</f>
        <v>0</v>
      </c>
      <c r="I159" s="388">
        <f t="shared" ref="I159:I168" si="23">J159-H159</f>
        <v>0</v>
      </c>
      <c r="J159" s="388">
        <f>J160+J161</f>
        <v>0</v>
      </c>
    </row>
    <row r="160" spans="1:10" ht="45.75" customHeight="1">
      <c r="A160" s="369" t="s">
        <v>127</v>
      </c>
      <c r="B160" s="279" t="s">
        <v>86</v>
      </c>
      <c r="C160" s="280" t="s">
        <v>115</v>
      </c>
      <c r="D160" s="280" t="s">
        <v>101</v>
      </c>
      <c r="E160" s="382" t="s">
        <v>235</v>
      </c>
      <c r="F160" s="280" t="s">
        <v>119</v>
      </c>
      <c r="G160" s="277">
        <f>G162</f>
        <v>0</v>
      </c>
      <c r="H160" s="388">
        <v>0</v>
      </c>
      <c r="I160" s="388">
        <f t="shared" si="23"/>
        <v>0</v>
      </c>
      <c r="J160" s="388">
        <v>0</v>
      </c>
    </row>
    <row r="161" spans="1:10" ht="42" customHeight="1">
      <c r="A161" s="366" t="s">
        <v>296</v>
      </c>
      <c r="B161" s="279" t="s">
        <v>86</v>
      </c>
      <c r="C161" s="280" t="s">
        <v>115</v>
      </c>
      <c r="D161" s="280" t="s">
        <v>101</v>
      </c>
      <c r="E161" s="382" t="s">
        <v>235</v>
      </c>
      <c r="F161" s="280" t="s">
        <v>124</v>
      </c>
      <c r="G161" s="277"/>
      <c r="H161" s="388">
        <v>0</v>
      </c>
      <c r="I161" s="388">
        <f t="shared" si="23"/>
        <v>0</v>
      </c>
      <c r="J161" s="388">
        <v>0</v>
      </c>
    </row>
    <row r="162" spans="1:10" ht="42" customHeight="1">
      <c r="A162" s="276" t="s">
        <v>7</v>
      </c>
      <c r="B162" s="282" t="s">
        <v>86</v>
      </c>
      <c r="C162" s="283" t="s">
        <v>115</v>
      </c>
      <c r="D162" s="283" t="s">
        <v>109</v>
      </c>
      <c r="E162" s="284" t="s">
        <v>133</v>
      </c>
      <c r="F162" s="283" t="s">
        <v>88</v>
      </c>
      <c r="G162" s="349">
        <f>G163</f>
        <v>0</v>
      </c>
      <c r="H162" s="387">
        <f>H163</f>
        <v>687.29</v>
      </c>
      <c r="I162" s="387">
        <f t="shared" si="23"/>
        <v>-687.29</v>
      </c>
      <c r="J162" s="387">
        <f>J163</f>
        <v>0</v>
      </c>
    </row>
    <row r="163" spans="1:10" ht="51" customHeight="1">
      <c r="A163" s="369" t="s">
        <v>340</v>
      </c>
      <c r="B163" s="279" t="s">
        <v>86</v>
      </c>
      <c r="C163" s="280" t="s">
        <v>115</v>
      </c>
      <c r="D163" s="280" t="s">
        <v>109</v>
      </c>
      <c r="E163" s="382" t="s">
        <v>29</v>
      </c>
      <c r="F163" s="280" t="s">
        <v>88</v>
      </c>
      <c r="G163" s="277">
        <f>G164</f>
        <v>0</v>
      </c>
      <c r="H163" s="388">
        <f>H164+H167</f>
        <v>687.29</v>
      </c>
      <c r="I163" s="388">
        <f t="shared" si="23"/>
        <v>-687.29</v>
      </c>
      <c r="J163" s="388">
        <f>J164</f>
        <v>0</v>
      </c>
    </row>
    <row r="164" spans="1:10" ht="39.75" customHeight="1">
      <c r="A164" s="369" t="s">
        <v>127</v>
      </c>
      <c r="B164" s="279" t="s">
        <v>86</v>
      </c>
      <c r="C164" s="280" t="s">
        <v>115</v>
      </c>
      <c r="D164" s="280" t="s">
        <v>109</v>
      </c>
      <c r="E164" s="382" t="s">
        <v>29</v>
      </c>
      <c r="F164" s="280" t="s">
        <v>119</v>
      </c>
      <c r="G164" s="277">
        <v>0</v>
      </c>
      <c r="H164" s="388">
        <v>272.95</v>
      </c>
      <c r="I164" s="388">
        <f t="shared" si="23"/>
        <v>-272.95</v>
      </c>
      <c r="J164" s="388">
        <v>0</v>
      </c>
    </row>
    <row r="165" spans="1:10" ht="77.25" hidden="1" customHeight="1">
      <c r="A165" s="366" t="s">
        <v>472</v>
      </c>
      <c r="B165" s="279" t="s">
        <v>86</v>
      </c>
      <c r="C165" s="280" t="s">
        <v>115</v>
      </c>
      <c r="D165" s="280" t="s">
        <v>109</v>
      </c>
      <c r="E165" s="280" t="s">
        <v>473</v>
      </c>
      <c r="F165" s="280" t="s">
        <v>88</v>
      </c>
      <c r="G165" s="277">
        <f>G166</f>
        <v>769.69</v>
      </c>
      <c r="H165" s="388">
        <f>H166</f>
        <v>414.34</v>
      </c>
      <c r="I165" s="388">
        <f t="shared" ca="1" si="23"/>
        <v>-193</v>
      </c>
      <c r="J165" s="388">
        <f t="shared" ca="1" si="16"/>
        <v>25</v>
      </c>
    </row>
    <row r="166" spans="1:10" ht="24" hidden="1" customHeight="1">
      <c r="A166" s="366" t="s">
        <v>451</v>
      </c>
      <c r="B166" s="279" t="s">
        <v>86</v>
      </c>
      <c r="C166" s="280" t="s">
        <v>115</v>
      </c>
      <c r="D166" s="280" t="s">
        <v>109</v>
      </c>
      <c r="E166" s="280" t="s">
        <v>474</v>
      </c>
      <c r="F166" s="280" t="s">
        <v>88</v>
      </c>
      <c r="G166" s="277">
        <f>G167</f>
        <v>769.69</v>
      </c>
      <c r="H166" s="388">
        <f>H167</f>
        <v>414.34</v>
      </c>
      <c r="I166" s="388">
        <f t="shared" ca="1" si="23"/>
        <v>-193</v>
      </c>
      <c r="J166" s="388">
        <f t="shared" ca="1" si="16"/>
        <v>25</v>
      </c>
    </row>
    <row r="167" spans="1:10" ht="43.5" customHeight="1">
      <c r="A167" s="369" t="s">
        <v>296</v>
      </c>
      <c r="B167" s="279" t="s">
        <v>86</v>
      </c>
      <c r="C167" s="280" t="s">
        <v>115</v>
      </c>
      <c r="D167" s="280" t="s">
        <v>109</v>
      </c>
      <c r="E167" s="382" t="s">
        <v>29</v>
      </c>
      <c r="F167" s="280" t="s">
        <v>124</v>
      </c>
      <c r="G167" s="277">
        <v>769.69</v>
      </c>
      <c r="H167" s="388">
        <v>414.34</v>
      </c>
      <c r="I167" s="388">
        <f t="shared" si="23"/>
        <v>-414.34</v>
      </c>
      <c r="J167" s="388">
        <v>0</v>
      </c>
    </row>
    <row r="168" spans="1:10" ht="63.75" customHeight="1">
      <c r="A168" s="276" t="s">
        <v>7</v>
      </c>
      <c r="B168" s="282" t="s">
        <v>86</v>
      </c>
      <c r="C168" s="282" t="s">
        <v>115</v>
      </c>
      <c r="D168" s="282" t="s">
        <v>109</v>
      </c>
      <c r="E168" s="282" t="s">
        <v>305</v>
      </c>
      <c r="F168" s="282" t="s">
        <v>88</v>
      </c>
      <c r="G168" s="277"/>
      <c r="H168" s="387">
        <f>H169</f>
        <v>0</v>
      </c>
      <c r="I168" s="387">
        <f t="shared" si="23"/>
        <v>687.29</v>
      </c>
      <c r="J168" s="387">
        <f>J169</f>
        <v>687.29</v>
      </c>
    </row>
    <row r="169" spans="1:10" ht="69.75" customHeight="1">
      <c r="A169" s="369" t="s">
        <v>340</v>
      </c>
      <c r="B169" s="279" t="s">
        <v>86</v>
      </c>
      <c r="C169" s="279" t="s">
        <v>115</v>
      </c>
      <c r="D169" s="279" t="s">
        <v>109</v>
      </c>
      <c r="E169" s="279" t="s">
        <v>263</v>
      </c>
      <c r="F169" s="279" t="s">
        <v>88</v>
      </c>
      <c r="G169" s="277"/>
      <c r="H169" s="388">
        <f>H170+H171+H172</f>
        <v>0</v>
      </c>
      <c r="I169" s="388">
        <f>I170+I171+I172</f>
        <v>687.29</v>
      </c>
      <c r="J169" s="388">
        <f>J170+J171+J172</f>
        <v>687.29</v>
      </c>
    </row>
    <row r="170" spans="1:10" ht="34.5" customHeight="1">
      <c r="A170" s="369" t="s">
        <v>304</v>
      </c>
      <c r="B170" s="279" t="s">
        <v>86</v>
      </c>
      <c r="C170" s="279" t="s">
        <v>115</v>
      </c>
      <c r="D170" s="279" t="s">
        <v>109</v>
      </c>
      <c r="E170" s="279" t="s">
        <v>263</v>
      </c>
      <c r="F170" s="279" t="s">
        <v>119</v>
      </c>
      <c r="G170" s="277"/>
      <c r="H170" s="388">
        <v>0</v>
      </c>
      <c r="I170" s="388">
        <f t="shared" ref="I170:I175" si="24">J170-H170</f>
        <v>234.73</v>
      </c>
      <c r="J170" s="388">
        <v>234.73</v>
      </c>
    </row>
    <row r="171" spans="1:10" ht="59.25" customHeight="1">
      <c r="A171" s="278" t="s">
        <v>414</v>
      </c>
      <c r="B171" s="279" t="s">
        <v>86</v>
      </c>
      <c r="C171" s="280" t="s">
        <v>115</v>
      </c>
      <c r="D171" s="280" t="s">
        <v>109</v>
      </c>
      <c r="E171" s="279" t="s">
        <v>263</v>
      </c>
      <c r="F171" s="280" t="s">
        <v>301</v>
      </c>
      <c r="G171" s="277"/>
      <c r="H171" s="388">
        <v>0</v>
      </c>
      <c r="I171" s="388">
        <f t="shared" si="24"/>
        <v>38.22</v>
      </c>
      <c r="J171" s="388">
        <v>38.22</v>
      </c>
    </row>
    <row r="172" spans="1:10" ht="59.25" customHeight="1">
      <c r="A172" s="278" t="s">
        <v>296</v>
      </c>
      <c r="B172" s="279" t="s">
        <v>86</v>
      </c>
      <c r="C172" s="280" t="s">
        <v>115</v>
      </c>
      <c r="D172" s="280" t="s">
        <v>109</v>
      </c>
      <c r="E172" s="279" t="s">
        <v>263</v>
      </c>
      <c r="F172" s="280" t="s">
        <v>124</v>
      </c>
      <c r="G172" s="277"/>
      <c r="H172" s="388">
        <v>0</v>
      </c>
      <c r="I172" s="388">
        <f t="shared" si="24"/>
        <v>414.34</v>
      </c>
      <c r="J172" s="388">
        <v>414.34</v>
      </c>
    </row>
    <row r="173" spans="1:10" ht="40.5" customHeight="1">
      <c r="A173" s="286" t="s">
        <v>117</v>
      </c>
      <c r="B173" s="287" t="s">
        <v>86</v>
      </c>
      <c r="C173" s="287" t="s">
        <v>131</v>
      </c>
      <c r="D173" s="287" t="s">
        <v>131</v>
      </c>
      <c r="E173" s="287" t="s">
        <v>133</v>
      </c>
      <c r="F173" s="287" t="s">
        <v>88</v>
      </c>
      <c r="G173" s="277"/>
      <c r="H173" s="388">
        <f>H174</f>
        <v>62</v>
      </c>
      <c r="I173" s="388">
        <f t="shared" si="24"/>
        <v>-62</v>
      </c>
      <c r="J173" s="388">
        <f>J174</f>
        <v>0</v>
      </c>
    </row>
    <row r="174" spans="1:10" ht="33.75" customHeight="1">
      <c r="A174" s="273" t="s">
        <v>117</v>
      </c>
      <c r="B174" s="272" t="s">
        <v>86</v>
      </c>
      <c r="C174" s="272" t="s">
        <v>131</v>
      </c>
      <c r="D174" s="272" t="s">
        <v>131</v>
      </c>
      <c r="E174" s="272" t="s">
        <v>135</v>
      </c>
      <c r="F174" s="272" t="s">
        <v>136</v>
      </c>
      <c r="G174" s="277"/>
      <c r="H174" s="388">
        <v>62</v>
      </c>
      <c r="I174" s="388">
        <f t="shared" si="24"/>
        <v>-62</v>
      </c>
      <c r="J174" s="388">
        <v>0</v>
      </c>
    </row>
    <row r="175" spans="1:10" ht="12.75" customHeight="1">
      <c r="A175" s="383" t="s">
        <v>56</v>
      </c>
      <c r="B175" s="282"/>
      <c r="C175" s="282"/>
      <c r="D175" s="282"/>
      <c r="E175" s="282"/>
      <c r="F175" s="282"/>
      <c r="G175" s="349" t="e">
        <f>G158+G127+G110+G94+G82+G74+G9+G64</f>
        <v>#REF!</v>
      </c>
      <c r="H175" s="387">
        <f>H8</f>
        <v>2473.25</v>
      </c>
      <c r="I175" s="387">
        <f t="shared" si="24"/>
        <v>41.550000000000182</v>
      </c>
      <c r="J175" s="387">
        <f>J8</f>
        <v>2514.8000000000002</v>
      </c>
    </row>
    <row r="177" spans="9:11">
      <c r="I177" s="384"/>
    </row>
    <row r="178" spans="9:11">
      <c r="I178" s="384"/>
    </row>
    <row r="180" spans="9:11">
      <c r="I180" s="384"/>
      <c r="K180" s="384"/>
    </row>
  </sheetData>
  <mergeCells count="14">
    <mergeCell ref="I4:I5"/>
    <mergeCell ref="J4:J5"/>
    <mergeCell ref="E4:E5"/>
    <mergeCell ref="F4:F5"/>
    <mergeCell ref="A4:A5"/>
    <mergeCell ref="B4:B5"/>
    <mergeCell ref="C4:C5"/>
    <mergeCell ref="D4:D5"/>
    <mergeCell ref="K7:K34"/>
    <mergeCell ref="A1:E1"/>
    <mergeCell ref="F1:J1"/>
    <mergeCell ref="A2:J2"/>
    <mergeCell ref="K2:M2"/>
    <mergeCell ref="H4:H5"/>
  </mergeCells>
  <phoneticPr fontId="4" type="noConversion"/>
  <pageMargins left="0.67" right="0.43307086614173229" top="0.62992125984251968" bottom="0.31496062992125984" header="0.55118110236220474" footer="0.31496062992125984"/>
  <pageSetup paperSize="9"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7"/>
  <sheetViews>
    <sheetView workbookViewId="0">
      <selection activeCell="A3" sqref="A3:C3"/>
    </sheetView>
  </sheetViews>
  <sheetFormatPr defaultRowHeight="12.75"/>
  <cols>
    <col min="1" max="1" width="14.5703125" customWidth="1"/>
    <col min="2" max="2" width="58.5703125" customWidth="1"/>
    <col min="3" max="3" width="45.7109375" customWidth="1"/>
  </cols>
  <sheetData>
    <row r="1" spans="1:10" ht="117" customHeight="1">
      <c r="A1" s="1"/>
      <c r="B1" s="1"/>
      <c r="C1" s="110" t="s">
        <v>376</v>
      </c>
      <c r="D1" s="2"/>
      <c r="E1" s="2"/>
      <c r="F1" s="2"/>
      <c r="G1" s="2"/>
      <c r="H1" s="2"/>
      <c r="I1" s="2"/>
      <c r="J1" s="2"/>
    </row>
    <row r="2" spans="1:10" ht="18.75">
      <c r="A2" s="1"/>
      <c r="B2" s="1"/>
      <c r="C2" s="1"/>
    </row>
    <row r="3" spans="1:10" ht="90.75" customHeight="1">
      <c r="A3" s="410" t="s">
        <v>349</v>
      </c>
      <c r="B3" s="410"/>
      <c r="C3" s="410"/>
    </row>
    <row r="4" spans="1:10" s="3" customFormat="1" ht="64.900000000000006" customHeight="1">
      <c r="A4" s="210" t="s">
        <v>30</v>
      </c>
      <c r="B4" s="210" t="s">
        <v>31</v>
      </c>
      <c r="C4" s="210" t="s">
        <v>32</v>
      </c>
      <c r="D4" s="85"/>
      <c r="E4" s="85"/>
    </row>
    <row r="5" spans="1:10" ht="34.5" customHeight="1">
      <c r="A5" s="411" t="s">
        <v>346</v>
      </c>
      <c r="B5" s="412"/>
      <c r="C5" s="413"/>
      <c r="D5" s="86"/>
      <c r="E5" s="76"/>
    </row>
    <row r="6" spans="1:10" ht="56.25">
      <c r="A6" s="106">
        <v>801</v>
      </c>
      <c r="B6" s="107" t="s">
        <v>138</v>
      </c>
      <c r="C6" s="104" t="s">
        <v>137</v>
      </c>
    </row>
    <row r="7" spans="1:10" ht="57" thickBot="1">
      <c r="A7" s="108">
        <v>801</v>
      </c>
      <c r="B7" s="109" t="s">
        <v>139</v>
      </c>
      <c r="C7" s="105" t="s">
        <v>140</v>
      </c>
    </row>
  </sheetData>
  <mergeCells count="2">
    <mergeCell ref="A3:C3"/>
    <mergeCell ref="A5:C5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7"/>
  <sheetViews>
    <sheetView view="pageBreakPreview" zoomScale="60" zoomScaleNormal="100" workbookViewId="0">
      <selection activeCell="B1" sqref="B1:C1"/>
    </sheetView>
  </sheetViews>
  <sheetFormatPr defaultRowHeight="15"/>
  <cols>
    <col min="1" max="1" width="31.140625" style="3" customWidth="1"/>
    <col min="2" max="2" width="52.140625" style="3" customWidth="1"/>
    <col min="3" max="3" width="17" style="3" customWidth="1"/>
    <col min="4" max="16384" width="9.140625" style="3"/>
  </cols>
  <sheetData>
    <row r="1" spans="1:3" ht="100.5" customHeight="1">
      <c r="A1" s="254"/>
      <c r="B1" s="414" t="s">
        <v>390</v>
      </c>
      <c r="C1" s="414"/>
    </row>
    <row r="2" spans="1:3" ht="30.75" customHeight="1">
      <c r="A2" s="254"/>
      <c r="B2" s="254"/>
    </row>
    <row r="3" spans="1:3" ht="82.5" customHeight="1" thickBot="1">
      <c r="A3" s="415" t="s">
        <v>391</v>
      </c>
      <c r="B3" s="415"/>
      <c r="C3" s="415"/>
    </row>
    <row r="4" spans="1:3" ht="43.5" customHeight="1">
      <c r="A4" s="249" t="s">
        <v>383</v>
      </c>
      <c r="B4" s="252" t="s">
        <v>384</v>
      </c>
      <c r="C4" s="253" t="s">
        <v>385</v>
      </c>
    </row>
    <row r="5" spans="1:3" ht="45">
      <c r="A5" s="255" t="s">
        <v>386</v>
      </c>
      <c r="B5" s="260" t="s">
        <v>143</v>
      </c>
      <c r="C5" s="261">
        <v>100</v>
      </c>
    </row>
    <row r="6" spans="1:3" ht="30">
      <c r="A6" s="255" t="s">
        <v>387</v>
      </c>
      <c r="B6" s="260" t="s">
        <v>147</v>
      </c>
      <c r="C6" s="261">
        <v>100</v>
      </c>
    </row>
    <row r="7" spans="1:3" ht="30.75" thickBot="1">
      <c r="A7" s="256" t="s">
        <v>388</v>
      </c>
      <c r="B7" s="262" t="s">
        <v>389</v>
      </c>
      <c r="C7" s="261">
        <v>100</v>
      </c>
    </row>
  </sheetData>
  <mergeCells count="2">
    <mergeCell ref="B1:C1"/>
    <mergeCell ref="A3:C3"/>
  </mergeCells>
  <phoneticPr fontId="4" type="noConversion"/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65"/>
  <sheetViews>
    <sheetView view="pageBreakPreview" zoomScale="75" zoomScaleSheetLayoutView="100" workbookViewId="0">
      <selection activeCell="A26" sqref="A26"/>
    </sheetView>
  </sheetViews>
  <sheetFormatPr defaultRowHeight="12.75"/>
  <cols>
    <col min="1" max="1" width="17.42578125" customWidth="1"/>
    <col min="2" max="2" width="31.7109375" style="12" customWidth="1"/>
    <col min="3" max="3" width="53.42578125" style="15" customWidth="1"/>
    <col min="4" max="5" width="18.5703125" style="15" customWidth="1"/>
    <col min="6" max="6" width="28.28515625" style="12" customWidth="1"/>
  </cols>
  <sheetData>
    <row r="1" spans="1:6" s="4" customFormat="1" ht="90.75" customHeight="1">
      <c r="B1" s="8"/>
      <c r="C1" s="9"/>
      <c r="D1" s="9"/>
      <c r="E1" s="396" t="s">
        <v>378</v>
      </c>
      <c r="F1" s="396"/>
    </row>
    <row r="2" spans="1:6" s="43" customFormat="1" ht="45" customHeight="1">
      <c r="A2" s="418" t="s">
        <v>347</v>
      </c>
      <c r="B2" s="419"/>
      <c r="C2" s="419"/>
      <c r="D2" s="419"/>
      <c r="E2" s="419"/>
      <c r="F2" s="419"/>
    </row>
    <row r="3" spans="1:6" s="43" customFormat="1" ht="56.25">
      <c r="A3" s="34" t="s">
        <v>36</v>
      </c>
      <c r="B3" s="34" t="s">
        <v>248</v>
      </c>
      <c r="C3" s="34" t="s">
        <v>32</v>
      </c>
      <c r="D3" s="34"/>
      <c r="E3" s="34" t="s">
        <v>245</v>
      </c>
      <c r="F3" s="34" t="s">
        <v>249</v>
      </c>
    </row>
    <row r="4" spans="1:6" s="11" customFormat="1" ht="15.75">
      <c r="A4" s="33">
        <v>1</v>
      </c>
      <c r="B4" s="33">
        <v>2</v>
      </c>
      <c r="C4" s="33">
        <v>3</v>
      </c>
      <c r="D4" s="10"/>
      <c r="E4" s="33">
        <v>4</v>
      </c>
      <c r="F4" s="33">
        <v>5</v>
      </c>
    </row>
    <row r="5" spans="1:6" s="43" customFormat="1" ht="37.5">
      <c r="A5" s="87" t="s">
        <v>88</v>
      </c>
      <c r="B5" s="34" t="s">
        <v>39</v>
      </c>
      <c r="C5" s="88" t="s">
        <v>167</v>
      </c>
      <c r="D5" s="89">
        <f>D6+D27</f>
        <v>202.55</v>
      </c>
      <c r="E5" s="89">
        <f>F5-D5</f>
        <v>0</v>
      </c>
      <c r="F5" s="89">
        <f>F6+F27</f>
        <v>202.55</v>
      </c>
    </row>
    <row r="6" spans="1:6" s="43" customFormat="1" ht="18.75" hidden="1">
      <c r="A6" s="90"/>
      <c r="B6" s="34"/>
      <c r="C6" s="91" t="s">
        <v>168</v>
      </c>
      <c r="D6" s="92">
        <f>D7+D11+D16+D19+D25</f>
        <v>190.71</v>
      </c>
      <c r="E6" s="92">
        <f t="shared" ref="E6:E51" si="0">F6-D6</f>
        <v>0</v>
      </c>
      <c r="F6" s="92">
        <f>F7+F11+F16+F19+F25</f>
        <v>190.71</v>
      </c>
    </row>
    <row r="7" spans="1:6" s="43" customFormat="1" ht="18.75">
      <c r="A7" s="80" t="s">
        <v>88</v>
      </c>
      <c r="B7" s="93" t="s">
        <v>40</v>
      </c>
      <c r="C7" s="91" t="s">
        <v>41</v>
      </c>
      <c r="D7" s="92">
        <f>D8+D9+D10</f>
        <v>26</v>
      </c>
      <c r="E7" s="92">
        <f t="shared" si="0"/>
        <v>0</v>
      </c>
      <c r="F7" s="92">
        <f>F8+F9+F10</f>
        <v>26</v>
      </c>
    </row>
    <row r="8" spans="1:6" s="43" customFormat="1" ht="135">
      <c r="A8" s="45">
        <v>182</v>
      </c>
      <c r="B8" s="93" t="s">
        <v>169</v>
      </c>
      <c r="C8" s="94" t="s">
        <v>170</v>
      </c>
      <c r="D8" s="92">
        <v>23</v>
      </c>
      <c r="E8" s="92">
        <f t="shared" si="0"/>
        <v>0</v>
      </c>
      <c r="F8" s="92">
        <v>23</v>
      </c>
    </row>
    <row r="9" spans="1:6" s="43" customFormat="1" ht="206.25">
      <c r="A9" s="45">
        <v>182</v>
      </c>
      <c r="B9" s="93" t="s">
        <v>171</v>
      </c>
      <c r="C9" s="77" t="s">
        <v>172</v>
      </c>
      <c r="D9" s="92">
        <v>3</v>
      </c>
      <c r="E9" s="92">
        <f t="shared" si="0"/>
        <v>0</v>
      </c>
      <c r="F9" s="92">
        <v>3</v>
      </c>
    </row>
    <row r="10" spans="1:6" s="43" customFormat="1" ht="93.75">
      <c r="A10" s="45">
        <v>182</v>
      </c>
      <c r="B10" s="93" t="s">
        <v>173</v>
      </c>
      <c r="C10" s="77" t="s">
        <v>174</v>
      </c>
      <c r="D10" s="92">
        <v>0</v>
      </c>
      <c r="E10" s="92">
        <f t="shared" si="0"/>
        <v>0</v>
      </c>
      <c r="F10" s="92">
        <v>0</v>
      </c>
    </row>
    <row r="11" spans="1:6" s="43" customFormat="1" ht="56.25" hidden="1">
      <c r="A11" s="80" t="s">
        <v>89</v>
      </c>
      <c r="B11" s="93" t="s">
        <v>77</v>
      </c>
      <c r="C11" s="91" t="s">
        <v>42</v>
      </c>
      <c r="D11" s="92">
        <f>D15+D14+D13+D12</f>
        <v>0</v>
      </c>
      <c r="E11" s="92">
        <f t="shared" si="0"/>
        <v>0</v>
      </c>
      <c r="F11" s="92">
        <f>F15+F14+F13+F12</f>
        <v>0</v>
      </c>
    </row>
    <row r="12" spans="1:6" s="43" customFormat="1" ht="56.25" hidden="1">
      <c r="A12" s="45">
        <v>100</v>
      </c>
      <c r="B12" s="93" t="s">
        <v>90</v>
      </c>
      <c r="C12" s="95" t="s">
        <v>175</v>
      </c>
      <c r="D12" s="45">
        <v>0</v>
      </c>
      <c r="E12" s="45">
        <f t="shared" si="0"/>
        <v>0</v>
      </c>
      <c r="F12" s="45">
        <v>0</v>
      </c>
    </row>
    <row r="13" spans="1:6" s="43" customFormat="1" ht="93.75" hidden="1">
      <c r="A13" s="45">
        <v>100</v>
      </c>
      <c r="B13" s="93" t="s">
        <v>91</v>
      </c>
      <c r="C13" s="95" t="s">
        <v>176</v>
      </c>
      <c r="D13" s="45">
        <v>0</v>
      </c>
      <c r="E13" s="45">
        <f t="shared" si="0"/>
        <v>0</v>
      </c>
      <c r="F13" s="45">
        <v>0</v>
      </c>
    </row>
    <row r="14" spans="1:6" s="43" customFormat="1" ht="93.75" hidden="1">
      <c r="A14" s="45">
        <v>100</v>
      </c>
      <c r="B14" s="93" t="s">
        <v>92</v>
      </c>
      <c r="C14" s="95" t="s">
        <v>177</v>
      </c>
      <c r="D14" s="92">
        <v>0</v>
      </c>
      <c r="E14" s="92">
        <f t="shared" si="0"/>
        <v>0</v>
      </c>
      <c r="F14" s="92">
        <v>0</v>
      </c>
    </row>
    <row r="15" spans="1:6" s="43" customFormat="1" ht="93.75" hidden="1">
      <c r="A15" s="45">
        <v>100</v>
      </c>
      <c r="B15" s="93" t="s">
        <v>93</v>
      </c>
      <c r="C15" s="95" t="s">
        <v>177</v>
      </c>
      <c r="D15" s="92">
        <v>0</v>
      </c>
      <c r="E15" s="92">
        <f t="shared" si="0"/>
        <v>0</v>
      </c>
      <c r="F15" s="92">
        <v>0</v>
      </c>
    </row>
    <row r="16" spans="1:6" s="46" customFormat="1" ht="18.75">
      <c r="A16" s="80" t="s">
        <v>88</v>
      </c>
      <c r="B16" s="45" t="s">
        <v>43</v>
      </c>
      <c r="C16" s="91" t="s">
        <v>44</v>
      </c>
      <c r="D16" s="92">
        <f>D17</f>
        <v>11.36</v>
      </c>
      <c r="E16" s="92">
        <f t="shared" si="0"/>
        <v>0</v>
      </c>
      <c r="F16" s="92">
        <f>F17</f>
        <v>11.36</v>
      </c>
    </row>
    <row r="17" spans="1:7" s="43" customFormat="1" ht="18.75">
      <c r="A17" s="80" t="s">
        <v>94</v>
      </c>
      <c r="B17" s="45" t="s">
        <v>45</v>
      </c>
      <c r="C17" s="91" t="s">
        <v>46</v>
      </c>
      <c r="D17" s="92">
        <v>11.36</v>
      </c>
      <c r="E17" s="92">
        <f t="shared" si="0"/>
        <v>0</v>
      </c>
      <c r="F17" s="92">
        <v>11.36</v>
      </c>
    </row>
    <row r="18" spans="1:7" s="43" customFormat="1" ht="18.75">
      <c r="A18" s="45">
        <v>182</v>
      </c>
      <c r="B18" s="45" t="s">
        <v>178</v>
      </c>
      <c r="C18" s="91" t="s">
        <v>46</v>
      </c>
      <c r="D18" s="92">
        <v>11.36</v>
      </c>
      <c r="E18" s="92">
        <f t="shared" si="0"/>
        <v>0</v>
      </c>
      <c r="F18" s="92">
        <v>11.36</v>
      </c>
    </row>
    <row r="19" spans="1:7" s="46" customFormat="1" ht="18.75">
      <c r="A19" s="80" t="s">
        <v>88</v>
      </c>
      <c r="B19" s="45" t="s">
        <v>47</v>
      </c>
      <c r="C19" s="91" t="s">
        <v>48</v>
      </c>
      <c r="D19" s="92">
        <f>D20+D22</f>
        <v>140.43</v>
      </c>
      <c r="E19" s="92">
        <f t="shared" si="0"/>
        <v>0</v>
      </c>
      <c r="F19" s="92">
        <f>F20+F22</f>
        <v>140.43</v>
      </c>
    </row>
    <row r="20" spans="1:7" s="46" customFormat="1" ht="18.75">
      <c r="A20" s="80" t="s">
        <v>94</v>
      </c>
      <c r="B20" s="45" t="s">
        <v>179</v>
      </c>
      <c r="C20" s="91" t="s">
        <v>180</v>
      </c>
      <c r="D20" s="92">
        <v>32.14</v>
      </c>
      <c r="E20" s="92">
        <f t="shared" si="0"/>
        <v>0</v>
      </c>
      <c r="F20" s="92">
        <v>32.14</v>
      </c>
    </row>
    <row r="21" spans="1:7" s="46" customFormat="1" ht="75">
      <c r="A21" s="45">
        <v>182</v>
      </c>
      <c r="B21" s="45" t="s">
        <v>381</v>
      </c>
      <c r="C21" s="95" t="s">
        <v>181</v>
      </c>
      <c r="D21" s="92">
        <v>32.14</v>
      </c>
      <c r="E21" s="92">
        <f t="shared" si="0"/>
        <v>0</v>
      </c>
      <c r="F21" s="92">
        <v>32.14</v>
      </c>
    </row>
    <row r="22" spans="1:7" s="43" customFormat="1" ht="18.75">
      <c r="A22" s="80" t="s">
        <v>94</v>
      </c>
      <c r="B22" s="45" t="s">
        <v>182</v>
      </c>
      <c r="C22" s="91" t="s">
        <v>183</v>
      </c>
      <c r="D22" s="92">
        <f>D23+D24</f>
        <v>108.29</v>
      </c>
      <c r="E22" s="92">
        <f t="shared" si="0"/>
        <v>0</v>
      </c>
      <c r="F22" s="92">
        <f>F23+F24</f>
        <v>108.29</v>
      </c>
    </row>
    <row r="23" spans="1:7" s="43" customFormat="1" ht="75">
      <c r="A23" s="80" t="s">
        <v>94</v>
      </c>
      <c r="B23" s="45" t="s">
        <v>380</v>
      </c>
      <c r="C23" s="77" t="s">
        <v>250</v>
      </c>
      <c r="D23" s="92">
        <v>83.12</v>
      </c>
      <c r="E23" s="92">
        <f t="shared" si="0"/>
        <v>0</v>
      </c>
      <c r="F23" s="92">
        <v>83.12</v>
      </c>
    </row>
    <row r="24" spans="1:7" s="43" customFormat="1" ht="74.25" customHeight="1">
      <c r="A24" s="80" t="s">
        <v>94</v>
      </c>
      <c r="B24" s="45" t="s">
        <v>246</v>
      </c>
      <c r="C24" s="95" t="s">
        <v>247</v>
      </c>
      <c r="D24" s="92">
        <v>25.17</v>
      </c>
      <c r="E24" s="92">
        <f t="shared" si="0"/>
        <v>0</v>
      </c>
      <c r="F24" s="92">
        <v>25.17</v>
      </c>
    </row>
    <row r="25" spans="1:7" s="219" customFormat="1" ht="34.5" customHeight="1">
      <c r="A25" s="121" t="s">
        <v>88</v>
      </c>
      <c r="B25" s="220" t="s">
        <v>2</v>
      </c>
      <c r="C25" s="95" t="s">
        <v>282</v>
      </c>
      <c r="D25" s="92">
        <f>D26</f>
        <v>12.92</v>
      </c>
      <c r="E25" s="92">
        <f t="shared" si="0"/>
        <v>0</v>
      </c>
      <c r="F25" s="92">
        <f>F26</f>
        <v>12.92</v>
      </c>
      <c r="G25" s="46"/>
    </row>
    <row r="26" spans="1:7" s="219" customFormat="1" ht="136.5" customHeight="1">
      <c r="A26" s="121" t="s">
        <v>86</v>
      </c>
      <c r="B26" s="220">
        <v>1.08040200100001E+16</v>
      </c>
      <c r="C26" s="95" t="s">
        <v>283</v>
      </c>
      <c r="D26" s="92">
        <v>12.92</v>
      </c>
      <c r="E26" s="92">
        <f t="shared" si="0"/>
        <v>0</v>
      </c>
      <c r="F26" s="92">
        <v>12.92</v>
      </c>
      <c r="G26" s="46"/>
    </row>
    <row r="27" spans="1:7" s="43" customFormat="1" ht="34.5" hidden="1" customHeight="1">
      <c r="A27" s="80"/>
      <c r="B27" s="45"/>
      <c r="C27" s="91" t="s">
        <v>49</v>
      </c>
      <c r="D27" s="92">
        <f>D28</f>
        <v>11.84</v>
      </c>
      <c r="E27" s="92">
        <f t="shared" si="0"/>
        <v>0</v>
      </c>
      <c r="F27" s="92">
        <f>F28</f>
        <v>11.84</v>
      </c>
    </row>
    <row r="28" spans="1:7" s="46" customFormat="1" ht="56.25">
      <c r="A28" s="80" t="s">
        <v>88</v>
      </c>
      <c r="B28" s="45" t="s">
        <v>50</v>
      </c>
      <c r="C28" s="91" t="s">
        <v>51</v>
      </c>
      <c r="D28" s="92">
        <f>D29</f>
        <v>11.84</v>
      </c>
      <c r="E28" s="92">
        <f t="shared" si="0"/>
        <v>0</v>
      </c>
      <c r="F28" s="92">
        <f>F29</f>
        <v>11.84</v>
      </c>
    </row>
    <row r="29" spans="1:7" s="43" customFormat="1" ht="168.75">
      <c r="A29" s="80" t="s">
        <v>88</v>
      </c>
      <c r="B29" s="45" t="s">
        <v>95</v>
      </c>
      <c r="C29" s="77" t="s">
        <v>184</v>
      </c>
      <c r="D29" s="92">
        <f>D30+D32</f>
        <v>11.84</v>
      </c>
      <c r="E29" s="92">
        <f t="shared" si="0"/>
        <v>0</v>
      </c>
      <c r="F29" s="92">
        <f>F30+F32</f>
        <v>11.84</v>
      </c>
    </row>
    <row r="30" spans="1:7" s="43" customFormat="1" ht="112.5" hidden="1">
      <c r="A30" s="80" t="s">
        <v>88</v>
      </c>
      <c r="B30" s="45" t="s">
        <v>185</v>
      </c>
      <c r="C30" s="96" t="s">
        <v>186</v>
      </c>
      <c r="D30" s="92">
        <v>0</v>
      </c>
      <c r="E30" s="92">
        <f t="shared" si="0"/>
        <v>0</v>
      </c>
      <c r="F30" s="92">
        <v>0</v>
      </c>
    </row>
    <row r="31" spans="1:7" s="43" customFormat="1" ht="130.5" hidden="1" customHeight="1">
      <c r="A31" s="80" t="s">
        <v>187</v>
      </c>
      <c r="B31" s="45" t="s">
        <v>188</v>
      </c>
      <c r="C31" s="77" t="s">
        <v>189</v>
      </c>
      <c r="D31" s="92">
        <v>0</v>
      </c>
      <c r="E31" s="92">
        <f t="shared" si="0"/>
        <v>0</v>
      </c>
      <c r="F31" s="92">
        <v>0</v>
      </c>
    </row>
    <row r="32" spans="1:7" s="43" customFormat="1" ht="150">
      <c r="A32" s="80" t="s">
        <v>88</v>
      </c>
      <c r="B32" s="45" t="s">
        <v>190</v>
      </c>
      <c r="C32" s="94" t="s">
        <v>191</v>
      </c>
      <c r="D32" s="92">
        <f>D33</f>
        <v>11.84</v>
      </c>
      <c r="E32" s="92">
        <f t="shared" si="0"/>
        <v>0</v>
      </c>
      <c r="F32" s="92">
        <f>F33</f>
        <v>11.84</v>
      </c>
    </row>
    <row r="33" spans="1:6" s="43" customFormat="1" ht="112.5">
      <c r="A33" s="80" t="s">
        <v>86</v>
      </c>
      <c r="B33" s="45" t="s">
        <v>141</v>
      </c>
      <c r="C33" s="77" t="s">
        <v>192</v>
      </c>
      <c r="D33" s="92">
        <v>11.84</v>
      </c>
      <c r="E33" s="92">
        <f t="shared" si="0"/>
        <v>0</v>
      </c>
      <c r="F33" s="92">
        <v>11.84</v>
      </c>
    </row>
    <row r="34" spans="1:6" s="46" customFormat="1" ht="37.5" hidden="1">
      <c r="A34" s="80" t="s">
        <v>88</v>
      </c>
      <c r="B34" s="45" t="s">
        <v>52</v>
      </c>
      <c r="C34" s="94" t="s">
        <v>193</v>
      </c>
      <c r="D34" s="92">
        <f t="shared" ref="D34:F36" si="1">D35</f>
        <v>0</v>
      </c>
      <c r="E34" s="92">
        <f t="shared" ca="1" si="0"/>
        <v>0</v>
      </c>
      <c r="F34" s="92">
        <f t="shared" ca="1" si="1"/>
        <v>0</v>
      </c>
    </row>
    <row r="35" spans="1:6" s="43" customFormat="1" ht="18.75" hidden="1">
      <c r="A35" s="80" t="s">
        <v>88</v>
      </c>
      <c r="B35" s="45" t="s">
        <v>96</v>
      </c>
      <c r="C35" s="90" t="s">
        <v>97</v>
      </c>
      <c r="D35" s="92">
        <f t="shared" si="1"/>
        <v>0</v>
      </c>
      <c r="E35" s="92">
        <f t="shared" ca="1" si="0"/>
        <v>0</v>
      </c>
      <c r="F35" s="92">
        <f t="shared" ca="1" si="1"/>
        <v>0</v>
      </c>
    </row>
    <row r="36" spans="1:6" s="43" customFormat="1" ht="37.5" hidden="1">
      <c r="A36" s="80" t="s">
        <v>88</v>
      </c>
      <c r="B36" s="45" t="s">
        <v>194</v>
      </c>
      <c r="C36" s="245" t="s">
        <v>195</v>
      </c>
      <c r="D36" s="92">
        <f t="shared" si="1"/>
        <v>0</v>
      </c>
      <c r="E36" s="92">
        <f t="shared" ca="1" si="0"/>
        <v>0</v>
      </c>
      <c r="F36" s="92">
        <f t="shared" ca="1" si="1"/>
        <v>0</v>
      </c>
    </row>
    <row r="37" spans="1:6" s="43" customFormat="1" ht="56.25" hidden="1">
      <c r="A37" s="80" t="s">
        <v>86</v>
      </c>
      <c r="B37" s="45" t="s">
        <v>142</v>
      </c>
      <c r="C37" s="77" t="s">
        <v>143</v>
      </c>
      <c r="D37" s="92">
        <v>0</v>
      </c>
      <c r="E37" s="92">
        <f t="shared" ca="1" si="0"/>
        <v>0</v>
      </c>
      <c r="F37" s="92">
        <f ca="1">D37+E37</f>
        <v>0</v>
      </c>
    </row>
    <row r="38" spans="1:6" s="46" customFormat="1" ht="37.5" hidden="1">
      <c r="A38" s="80" t="s">
        <v>88</v>
      </c>
      <c r="B38" s="45" t="s">
        <v>196</v>
      </c>
      <c r="C38" s="91" t="s">
        <v>53</v>
      </c>
      <c r="D38" s="92">
        <f t="shared" ref="D38:F39" si="2">D39</f>
        <v>0</v>
      </c>
      <c r="E38" s="92">
        <f t="shared" ca="1" si="0"/>
        <v>0</v>
      </c>
      <c r="F38" s="92">
        <f t="shared" ca="1" si="2"/>
        <v>0</v>
      </c>
    </row>
    <row r="39" spans="1:6" s="43" customFormat="1" ht="93.75" hidden="1">
      <c r="A39" s="80" t="s">
        <v>88</v>
      </c>
      <c r="B39" s="45" t="s">
        <v>197</v>
      </c>
      <c r="C39" s="77" t="s">
        <v>198</v>
      </c>
      <c r="D39" s="92">
        <f t="shared" si="2"/>
        <v>0</v>
      </c>
      <c r="E39" s="92">
        <f t="shared" ca="1" si="0"/>
        <v>0</v>
      </c>
      <c r="F39" s="92">
        <f t="shared" ca="1" si="2"/>
        <v>0</v>
      </c>
    </row>
    <row r="40" spans="1:6" s="43" customFormat="1" ht="32.25" hidden="1" customHeight="1">
      <c r="A40" s="80" t="s">
        <v>187</v>
      </c>
      <c r="B40" s="45" t="s">
        <v>199</v>
      </c>
      <c r="C40" s="77" t="s">
        <v>200</v>
      </c>
      <c r="D40" s="92">
        <v>0</v>
      </c>
      <c r="E40" s="92">
        <f t="shared" ca="1" si="0"/>
        <v>0</v>
      </c>
      <c r="F40" s="92">
        <f ca="1">D40+E40</f>
        <v>0</v>
      </c>
    </row>
    <row r="41" spans="1:6" s="47" customFormat="1" ht="18.75">
      <c r="A41" s="87" t="s">
        <v>88</v>
      </c>
      <c r="B41" s="34" t="s">
        <v>54</v>
      </c>
      <c r="C41" s="88" t="s">
        <v>201</v>
      </c>
      <c r="D41" s="89">
        <f>D42</f>
        <v>2270.7000000000003</v>
      </c>
      <c r="E41" s="89">
        <f t="shared" si="0"/>
        <v>41.549999999999727</v>
      </c>
      <c r="F41" s="89">
        <f>F42</f>
        <v>2312.25</v>
      </c>
    </row>
    <row r="42" spans="1:6" s="48" customFormat="1" ht="56.25">
      <c r="A42" s="80" t="s">
        <v>88</v>
      </c>
      <c r="B42" s="45" t="s">
        <v>202</v>
      </c>
      <c r="C42" s="91" t="s">
        <v>55</v>
      </c>
      <c r="D42" s="92">
        <f>D43+D49</f>
        <v>2270.7000000000003</v>
      </c>
      <c r="E42" s="92">
        <f t="shared" si="0"/>
        <v>41.549999999999727</v>
      </c>
      <c r="F42" s="92">
        <f>F43+F49</f>
        <v>2312.25</v>
      </c>
    </row>
    <row r="43" spans="1:6" s="48" customFormat="1" ht="37.5">
      <c r="A43" s="80" t="s">
        <v>88</v>
      </c>
      <c r="B43" s="45" t="s">
        <v>78</v>
      </c>
      <c r="C43" s="91" t="s">
        <v>79</v>
      </c>
      <c r="D43" s="92">
        <f>D44</f>
        <v>1967.9</v>
      </c>
      <c r="E43" s="92">
        <f t="shared" si="0"/>
        <v>-34</v>
      </c>
      <c r="F43" s="92">
        <f>F44</f>
        <v>1933.9</v>
      </c>
    </row>
    <row r="44" spans="1:6" s="48" customFormat="1" ht="37.5">
      <c r="A44" s="80" t="s">
        <v>88</v>
      </c>
      <c r="B44" s="45" t="s">
        <v>98</v>
      </c>
      <c r="C44" s="77" t="s">
        <v>99</v>
      </c>
      <c r="D44" s="92">
        <f>D45</f>
        <v>1967.9</v>
      </c>
      <c r="E44" s="92">
        <f t="shared" si="0"/>
        <v>-34</v>
      </c>
      <c r="F44" s="92">
        <f>F45</f>
        <v>1933.9</v>
      </c>
    </row>
    <row r="45" spans="1:6" s="48" customFormat="1" ht="36.75" customHeight="1">
      <c r="A45" s="45">
        <v>801</v>
      </c>
      <c r="B45" s="45" t="s">
        <v>87</v>
      </c>
      <c r="C45" s="77" t="s">
        <v>203</v>
      </c>
      <c r="D45" s="92">
        <v>1967.9</v>
      </c>
      <c r="E45" s="92">
        <f t="shared" si="0"/>
        <v>-34</v>
      </c>
      <c r="F45" s="92">
        <v>1933.9</v>
      </c>
    </row>
    <row r="46" spans="1:6" s="48" customFormat="1" ht="0.75" hidden="1" customHeight="1">
      <c r="A46" s="80" t="s">
        <v>88</v>
      </c>
      <c r="B46" s="103" t="s">
        <v>236</v>
      </c>
      <c r="C46" s="196" t="s">
        <v>237</v>
      </c>
      <c r="D46" s="92">
        <v>0</v>
      </c>
      <c r="E46" s="92">
        <f t="shared" si="0"/>
        <v>0</v>
      </c>
      <c r="F46" s="92">
        <f>F47</f>
        <v>0</v>
      </c>
    </row>
    <row r="47" spans="1:6" s="48" customFormat="1" ht="14.25" hidden="1" customHeight="1">
      <c r="A47" s="121" t="s">
        <v>88</v>
      </c>
      <c r="B47" s="45" t="s">
        <v>238</v>
      </c>
      <c r="C47" s="94" t="s">
        <v>239</v>
      </c>
      <c r="D47" s="92">
        <v>0</v>
      </c>
      <c r="E47" s="92">
        <f t="shared" si="0"/>
        <v>0</v>
      </c>
      <c r="F47" s="92">
        <f>F48</f>
        <v>0</v>
      </c>
    </row>
    <row r="48" spans="1:6" s="48" customFormat="1" ht="18" hidden="1" customHeight="1">
      <c r="A48" s="197" t="s">
        <v>86</v>
      </c>
      <c r="B48" s="198" t="s">
        <v>240</v>
      </c>
      <c r="C48" s="143" t="s">
        <v>156</v>
      </c>
      <c r="D48" s="92">
        <v>0</v>
      </c>
      <c r="E48" s="92">
        <f t="shared" si="0"/>
        <v>0</v>
      </c>
      <c r="F48" s="92">
        <v>0</v>
      </c>
    </row>
    <row r="49" spans="1:7" s="4" customFormat="1" ht="39" customHeight="1">
      <c r="A49" s="121" t="s">
        <v>88</v>
      </c>
      <c r="B49" s="45" t="s">
        <v>284</v>
      </c>
      <c r="C49" s="77" t="s">
        <v>285</v>
      </c>
      <c r="D49" s="92">
        <f>D50+D51</f>
        <v>302.8</v>
      </c>
      <c r="E49" s="92">
        <f t="shared" si="0"/>
        <v>75.549999999999955</v>
      </c>
      <c r="F49" s="92">
        <f>F50+F51</f>
        <v>378.34999999999997</v>
      </c>
      <c r="G49" s="43"/>
    </row>
    <row r="50" spans="1:7" s="4" customFormat="1" ht="191.25" customHeight="1">
      <c r="A50" s="121" t="s">
        <v>86</v>
      </c>
      <c r="B50" s="45" t="s">
        <v>286</v>
      </c>
      <c r="C50" s="77" t="s">
        <v>287</v>
      </c>
      <c r="D50" s="92">
        <v>45.7</v>
      </c>
      <c r="E50" s="92">
        <f t="shared" si="0"/>
        <v>2.5</v>
      </c>
      <c r="F50" s="92">
        <v>48.2</v>
      </c>
      <c r="G50" s="43"/>
    </row>
    <row r="51" spans="1:7" s="4" customFormat="1" ht="228" customHeight="1">
      <c r="A51" s="121" t="s">
        <v>86</v>
      </c>
      <c r="B51" s="45" t="s">
        <v>288</v>
      </c>
      <c r="C51" s="77" t="s">
        <v>289</v>
      </c>
      <c r="D51" s="92">
        <v>257.10000000000002</v>
      </c>
      <c r="E51" s="92">
        <f t="shared" si="0"/>
        <v>73.049999999999955</v>
      </c>
      <c r="F51" s="92">
        <v>330.15</v>
      </c>
      <c r="G51" s="43"/>
    </row>
    <row r="52" spans="1:7" s="225" customFormat="1" ht="27" hidden="1" customHeight="1">
      <c r="A52" s="221" t="s">
        <v>88</v>
      </c>
      <c r="B52" s="222" t="s">
        <v>236</v>
      </c>
      <c r="C52" s="223" t="s">
        <v>290</v>
      </c>
      <c r="D52" s="247">
        <v>0</v>
      </c>
      <c r="E52" s="247">
        <f>E53</f>
        <v>0</v>
      </c>
      <c r="F52" s="247">
        <f>F53</f>
        <v>0</v>
      </c>
      <c r="G52" s="224"/>
    </row>
    <row r="53" spans="1:7" s="4" customFormat="1" ht="51.75" hidden="1" customHeight="1">
      <c r="A53" s="121" t="s">
        <v>88</v>
      </c>
      <c r="B53" s="45" t="s">
        <v>238</v>
      </c>
      <c r="C53" s="94" t="s">
        <v>239</v>
      </c>
      <c r="D53" s="92">
        <v>0</v>
      </c>
      <c r="E53" s="92">
        <f>E54</f>
        <v>0</v>
      </c>
      <c r="F53" s="92">
        <f>D53+E53</f>
        <v>0</v>
      </c>
      <c r="G53" s="43"/>
    </row>
    <row r="54" spans="1:7" s="4" customFormat="1" ht="92.25" hidden="1" customHeight="1">
      <c r="A54" s="197" t="s">
        <v>86</v>
      </c>
      <c r="B54" s="198" t="s">
        <v>240</v>
      </c>
      <c r="C54" s="143" t="s">
        <v>156</v>
      </c>
      <c r="D54" s="226">
        <v>0</v>
      </c>
      <c r="E54" s="226">
        <v>0</v>
      </c>
      <c r="F54" s="226">
        <f>D54+E54</f>
        <v>0</v>
      </c>
      <c r="G54" s="43"/>
    </row>
    <row r="55" spans="1:7" s="46" customFormat="1" ht="18.75">
      <c r="A55" s="34"/>
      <c r="B55" s="34"/>
      <c r="C55" s="88" t="s">
        <v>204</v>
      </c>
      <c r="D55" s="89">
        <f>D41+D5</f>
        <v>2473.2500000000005</v>
      </c>
      <c r="E55" s="89">
        <f>E41+E5</f>
        <v>41.549999999999727</v>
      </c>
      <c r="F55" s="89">
        <f>F41+F5</f>
        <v>2514.8000000000002</v>
      </c>
    </row>
    <row r="56" spans="1:7" s="84" customFormat="1" ht="15">
      <c r="A56" s="137" t="s">
        <v>205</v>
      </c>
      <c r="B56" s="138"/>
      <c r="C56" s="139"/>
      <c r="D56" s="139"/>
      <c r="E56" s="139"/>
      <c r="F56" s="138"/>
    </row>
    <row r="57" spans="1:7" s="35" customFormat="1" ht="39.75" customHeight="1">
      <c r="A57" s="416"/>
      <c r="B57" s="416"/>
      <c r="C57" s="416"/>
      <c r="D57" s="416"/>
      <c r="E57" s="416"/>
      <c r="F57" s="416"/>
    </row>
    <row r="58" spans="1:7" s="35" customFormat="1" ht="33.6" customHeight="1">
      <c r="A58" s="417"/>
      <c r="B58" s="417"/>
      <c r="C58" s="417"/>
      <c r="D58" s="417"/>
      <c r="E58" s="417"/>
      <c r="F58" s="38"/>
    </row>
    <row r="59" spans="1:7" s="35" customFormat="1" ht="18">
      <c r="A59" s="49"/>
      <c r="B59" s="50"/>
      <c r="C59" s="50"/>
      <c r="D59" s="50"/>
      <c r="E59" s="50"/>
      <c r="F59" s="38"/>
    </row>
    <row r="60" spans="1:7" ht="12.75" customHeight="1">
      <c r="A60" s="13"/>
      <c r="B60" s="98"/>
      <c r="C60" s="99"/>
      <c r="D60" s="99"/>
      <c r="E60" s="99"/>
      <c r="F60" s="100"/>
    </row>
    <row r="61" spans="1:7" ht="12.75" customHeight="1">
      <c r="A61" s="13"/>
      <c r="B61" s="99"/>
      <c r="C61" s="99"/>
      <c r="D61" s="99"/>
      <c r="E61" s="99"/>
      <c r="F61" s="100"/>
    </row>
    <row r="62" spans="1:7" ht="12.75" customHeight="1">
      <c r="A62" s="13"/>
      <c r="B62" s="98"/>
      <c r="C62" s="99"/>
      <c r="D62" s="99"/>
      <c r="E62" s="99"/>
      <c r="F62" s="100"/>
    </row>
    <row r="63" spans="1:7">
      <c r="A63" s="13"/>
      <c r="B63" s="99"/>
      <c r="C63" s="99"/>
      <c r="D63" s="99"/>
      <c r="E63" s="99"/>
      <c r="F63" s="100"/>
    </row>
    <row r="64" spans="1:7" ht="26.25" customHeight="1">
      <c r="A64" s="13"/>
      <c r="B64" s="14"/>
      <c r="C64" s="14"/>
      <c r="D64" s="14"/>
      <c r="E64" s="14"/>
      <c r="F64" s="14"/>
    </row>
    <row r="65" spans="1:1">
      <c r="A65" s="13"/>
    </row>
  </sheetData>
  <mergeCells count="4">
    <mergeCell ref="A57:F57"/>
    <mergeCell ref="A58:E58"/>
    <mergeCell ref="E1:F1"/>
    <mergeCell ref="A2:F2"/>
  </mergeCells>
  <phoneticPr fontId="4" type="noConversion"/>
  <pageMargins left="0.62992125984251968" right="0.19685039370078741" top="0.51181102362204722" bottom="0.43307086614173229" header="0.51181102362204722" footer="0.43307086614173229"/>
  <pageSetup paperSize="9" scale="56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I120"/>
  <sheetViews>
    <sheetView view="pageBreakPreview" topLeftCell="A10" zoomScaleNormal="90" zoomScaleSheetLayoutView="100" workbookViewId="0">
      <selection activeCell="C26" sqref="C26"/>
    </sheetView>
  </sheetViews>
  <sheetFormatPr defaultRowHeight="12.75"/>
  <cols>
    <col min="1" max="1" width="89" style="17" customWidth="1"/>
    <col min="2" max="2" width="14" style="7" customWidth="1"/>
    <col min="3" max="3" width="15.28515625" style="16" customWidth="1"/>
    <col min="4" max="4" width="17.28515625" style="4" customWidth="1"/>
  </cols>
  <sheetData>
    <row r="1" spans="1:9" ht="90" customHeight="1">
      <c r="B1" s="420" t="s">
        <v>379</v>
      </c>
      <c r="C1" s="420"/>
      <c r="D1" s="420"/>
    </row>
    <row r="2" spans="1:9" ht="12" customHeight="1">
      <c r="C2" s="20"/>
      <c r="D2" s="20"/>
    </row>
    <row r="3" spans="1:9" ht="64.5" customHeight="1">
      <c r="A3" s="393" t="s">
        <v>348</v>
      </c>
      <c r="B3" s="393"/>
      <c r="C3" s="393"/>
      <c r="D3" s="393"/>
    </row>
    <row r="4" spans="1:9" s="18" customFormat="1" ht="15.75">
      <c r="A4" s="19"/>
      <c r="B4" s="31"/>
      <c r="C4" s="19"/>
      <c r="D4" s="37" t="s">
        <v>76</v>
      </c>
    </row>
    <row r="5" spans="1:9" s="53" customFormat="1" ht="62.25" customHeight="1">
      <c r="A5" s="45" t="s">
        <v>58</v>
      </c>
      <c r="B5" s="45" t="s">
        <v>81</v>
      </c>
      <c r="C5" s="45" t="s">
        <v>37</v>
      </c>
      <c r="D5" s="45" t="s">
        <v>38</v>
      </c>
    </row>
    <row r="6" spans="1:9" s="53" customFormat="1" ht="18.75">
      <c r="A6" s="45">
        <v>1</v>
      </c>
      <c r="B6" s="52">
        <v>2</v>
      </c>
      <c r="C6" s="45">
        <v>3</v>
      </c>
      <c r="D6" s="45">
        <v>4</v>
      </c>
      <c r="E6" s="57"/>
      <c r="F6" s="57"/>
      <c r="G6" s="58"/>
      <c r="H6" s="59"/>
      <c r="I6" s="56"/>
    </row>
    <row r="7" spans="1:9" s="35" customFormat="1" ht="18.75">
      <c r="A7" s="115" t="s">
        <v>100</v>
      </c>
      <c r="B7" s="140" t="s">
        <v>64</v>
      </c>
      <c r="C7" s="97">
        <f>C8+C9+C10</f>
        <v>0</v>
      </c>
      <c r="D7" s="97">
        <f>D8+D9+D10</f>
        <v>1370.3</v>
      </c>
      <c r="E7" s="57"/>
      <c r="F7" s="57"/>
      <c r="G7" s="61"/>
      <c r="H7" s="59"/>
      <c r="I7" s="60"/>
    </row>
    <row r="8" spans="1:9" s="35" customFormat="1" ht="37.5">
      <c r="A8" s="77" t="s">
        <v>215</v>
      </c>
      <c r="B8" s="55" t="s">
        <v>216</v>
      </c>
      <c r="C8" s="81">
        <v>0</v>
      </c>
      <c r="D8" s="81">
        <v>580.4</v>
      </c>
      <c r="E8" s="57"/>
      <c r="F8" s="57"/>
      <c r="G8" s="61"/>
      <c r="H8" s="59"/>
      <c r="I8" s="60"/>
    </row>
    <row r="9" spans="1:9" s="35" customFormat="1" ht="56.25">
      <c r="A9" s="77" t="s">
        <v>57</v>
      </c>
      <c r="B9" s="55" t="s">
        <v>65</v>
      </c>
      <c r="C9" s="81">
        <v>0</v>
      </c>
      <c r="D9" s="81">
        <v>779.9</v>
      </c>
      <c r="E9" s="57"/>
      <c r="F9" s="57"/>
      <c r="G9" s="58"/>
      <c r="H9" s="58"/>
      <c r="I9" s="60"/>
    </row>
    <row r="10" spans="1:9" s="35" customFormat="1" ht="18.75">
      <c r="A10" s="101" t="s">
        <v>21</v>
      </c>
      <c r="B10" s="55" t="s">
        <v>206</v>
      </c>
      <c r="C10" s="81">
        <v>0</v>
      </c>
      <c r="D10" s="81">
        <v>10</v>
      </c>
      <c r="E10" s="57"/>
      <c r="F10" s="57"/>
      <c r="G10" s="58"/>
      <c r="H10" s="59"/>
      <c r="I10" s="60"/>
    </row>
    <row r="11" spans="1:9" s="228" customFormat="1" ht="19.5" customHeight="1">
      <c r="A11" s="227" t="s">
        <v>291</v>
      </c>
      <c r="B11" s="120" t="s">
        <v>293</v>
      </c>
      <c r="C11" s="97">
        <f>C12</f>
        <v>2.5</v>
      </c>
      <c r="D11" s="97">
        <f>D12</f>
        <v>48.2</v>
      </c>
    </row>
    <row r="12" spans="1:9" s="228" customFormat="1" ht="19.5" customHeight="1">
      <c r="A12" s="229" t="s">
        <v>292</v>
      </c>
      <c r="B12" s="121" t="s">
        <v>293</v>
      </c>
      <c r="C12" s="81">
        <v>2.5</v>
      </c>
      <c r="D12" s="81">
        <v>48.2</v>
      </c>
    </row>
    <row r="13" spans="1:9" s="35" customFormat="1" ht="18.75">
      <c r="A13" s="212" t="s">
        <v>105</v>
      </c>
      <c r="B13" s="140" t="s">
        <v>66</v>
      </c>
      <c r="C13" s="97">
        <f>C14+C15+C16</f>
        <v>0</v>
      </c>
      <c r="D13" s="97">
        <f>D14+D15+D16</f>
        <v>2</v>
      </c>
      <c r="E13" s="57"/>
      <c r="F13" s="57"/>
      <c r="G13" s="58"/>
      <c r="H13" s="58"/>
      <c r="I13" s="60"/>
    </row>
    <row r="14" spans="1:9" s="35" customFormat="1" ht="37.5">
      <c r="A14" s="78" t="s">
        <v>251</v>
      </c>
      <c r="B14" s="55" t="s">
        <v>275</v>
      </c>
      <c r="C14" s="81">
        <v>0</v>
      </c>
      <c r="D14" s="81">
        <v>2</v>
      </c>
      <c r="E14" s="57"/>
      <c r="F14" s="57"/>
      <c r="G14" s="58"/>
      <c r="H14" s="58"/>
      <c r="I14" s="60"/>
    </row>
    <row r="15" spans="1:9" s="35" customFormat="1" ht="18.75" hidden="1">
      <c r="A15" s="119" t="s">
        <v>214</v>
      </c>
      <c r="B15" s="55" t="s">
        <v>217</v>
      </c>
      <c r="C15" s="81"/>
      <c r="D15" s="81"/>
      <c r="E15" s="57"/>
      <c r="F15" s="57"/>
      <c r="G15" s="58"/>
      <c r="H15" s="58"/>
      <c r="I15" s="60"/>
    </row>
    <row r="16" spans="1:9" s="35" customFormat="1" ht="37.5" hidden="1">
      <c r="A16" s="51" t="s">
        <v>126</v>
      </c>
      <c r="B16" s="55" t="s">
        <v>67</v>
      </c>
      <c r="C16" s="81"/>
      <c r="D16" s="81"/>
      <c r="E16" s="57"/>
      <c r="F16" s="62"/>
      <c r="G16" s="58"/>
      <c r="H16" s="58"/>
      <c r="I16" s="60"/>
    </row>
    <row r="17" spans="1:9" s="35" customFormat="1" ht="18.75">
      <c r="A17" s="213" t="s">
        <v>106</v>
      </c>
      <c r="B17" s="87" t="s">
        <v>68</v>
      </c>
      <c r="C17" s="97">
        <f>C18</f>
        <v>120</v>
      </c>
      <c r="D17" s="97">
        <f>D18</f>
        <v>120</v>
      </c>
      <c r="E17" s="57"/>
      <c r="F17" s="57"/>
      <c r="G17" s="58"/>
      <c r="H17" s="59"/>
      <c r="I17" s="60"/>
    </row>
    <row r="18" spans="1:9" s="35" customFormat="1" ht="18.75">
      <c r="A18" s="78" t="s">
        <v>252</v>
      </c>
      <c r="B18" s="80" t="s">
        <v>276</v>
      </c>
      <c r="C18" s="81">
        <v>120</v>
      </c>
      <c r="D18" s="81">
        <v>120</v>
      </c>
      <c r="E18" s="57"/>
      <c r="F18" s="57"/>
      <c r="G18" s="58"/>
      <c r="H18" s="59"/>
      <c r="I18" s="60"/>
    </row>
    <row r="19" spans="1:9" s="35" customFormat="1" ht="18.75">
      <c r="A19" s="214" t="s">
        <v>108</v>
      </c>
      <c r="B19" s="87" t="s">
        <v>69</v>
      </c>
      <c r="C19" s="97">
        <f>C20</f>
        <v>0</v>
      </c>
      <c r="D19" s="97">
        <f>D20</f>
        <v>1.5</v>
      </c>
      <c r="E19" s="63"/>
      <c r="F19" s="57"/>
      <c r="G19" s="58"/>
      <c r="H19" s="59"/>
      <c r="I19" s="60"/>
    </row>
    <row r="20" spans="1:9" s="35" customFormat="1" ht="18.75">
      <c r="A20" s="78" t="s">
        <v>110</v>
      </c>
      <c r="B20" s="80" t="s">
        <v>70</v>
      </c>
      <c r="C20" s="81">
        <v>0</v>
      </c>
      <c r="D20" s="81">
        <v>1.5</v>
      </c>
      <c r="E20" s="57"/>
      <c r="F20" s="62"/>
      <c r="G20" s="58"/>
      <c r="H20" s="58"/>
      <c r="I20" s="60"/>
    </row>
    <row r="21" spans="1:9" s="35" customFormat="1" ht="18.75">
      <c r="A21" s="115" t="s">
        <v>25</v>
      </c>
      <c r="B21" s="87" t="s">
        <v>207</v>
      </c>
      <c r="C21" s="97">
        <f>C22</f>
        <v>0</v>
      </c>
      <c r="D21" s="97">
        <f>D22</f>
        <v>97.42</v>
      </c>
      <c r="E21" s="57"/>
      <c r="F21" s="62"/>
      <c r="G21" s="58"/>
      <c r="H21" s="58"/>
      <c r="I21" s="60"/>
    </row>
    <row r="22" spans="1:9" s="35" customFormat="1" ht="18.75">
      <c r="A22" s="77" t="s">
        <v>27</v>
      </c>
      <c r="B22" s="80" t="s">
        <v>208</v>
      </c>
      <c r="C22" s="81">
        <v>0</v>
      </c>
      <c r="D22" s="81">
        <v>97.42</v>
      </c>
      <c r="E22" s="57"/>
      <c r="F22" s="62"/>
      <c r="G22" s="58"/>
      <c r="H22" s="58"/>
      <c r="I22" s="60"/>
    </row>
    <row r="23" spans="1:9" s="35" customFormat="1" ht="18.75">
      <c r="A23" s="214" t="s">
        <v>111</v>
      </c>
      <c r="B23" s="87" t="s">
        <v>71</v>
      </c>
      <c r="C23" s="97">
        <f>C24</f>
        <v>0</v>
      </c>
      <c r="D23" s="97">
        <f>D24</f>
        <v>142.52000000000001</v>
      </c>
      <c r="E23" s="57"/>
      <c r="F23" s="57"/>
      <c r="G23" s="58"/>
      <c r="H23" s="59"/>
      <c r="I23" s="60"/>
    </row>
    <row r="24" spans="1:9" s="35" customFormat="1" ht="18.75">
      <c r="A24" s="78" t="s">
        <v>113</v>
      </c>
      <c r="B24" s="80" t="s">
        <v>72</v>
      </c>
      <c r="C24" s="81">
        <v>0</v>
      </c>
      <c r="D24" s="81">
        <v>142.52000000000001</v>
      </c>
      <c r="E24" s="62"/>
      <c r="F24" s="62"/>
      <c r="G24" s="58"/>
      <c r="H24" s="59"/>
      <c r="I24" s="60"/>
    </row>
    <row r="25" spans="1:9" s="35" customFormat="1" ht="18.75">
      <c r="A25" s="214" t="s">
        <v>341</v>
      </c>
      <c r="B25" s="87" t="s">
        <v>73</v>
      </c>
      <c r="C25" s="97">
        <f>C27</f>
        <v>-120</v>
      </c>
      <c r="D25" s="97">
        <f>D26+D27</f>
        <v>691.31</v>
      </c>
      <c r="E25" s="62"/>
      <c r="F25" s="57"/>
      <c r="G25" s="58"/>
      <c r="H25" s="59"/>
      <c r="I25" s="60"/>
    </row>
    <row r="26" spans="1:9" s="35" customFormat="1" ht="18.75">
      <c r="A26" s="214" t="s">
        <v>114</v>
      </c>
      <c r="B26" s="87" t="s">
        <v>342</v>
      </c>
      <c r="C26" s="97"/>
      <c r="D26" s="97">
        <v>206.01</v>
      </c>
      <c r="E26" s="62"/>
      <c r="F26" s="57"/>
      <c r="G26" s="58"/>
      <c r="H26" s="59"/>
      <c r="I26" s="60"/>
    </row>
    <row r="27" spans="1:9" s="35" customFormat="1" ht="18.75">
      <c r="A27" s="79" t="s">
        <v>74</v>
      </c>
      <c r="B27" s="80" t="s">
        <v>75</v>
      </c>
      <c r="C27" s="81">
        <v>-120</v>
      </c>
      <c r="D27" s="81">
        <v>485.3</v>
      </c>
      <c r="E27" s="64"/>
      <c r="F27" s="65"/>
      <c r="G27" s="58"/>
      <c r="H27" s="59"/>
      <c r="I27" s="60"/>
    </row>
    <row r="28" spans="1:9" s="35" customFormat="1" ht="18.75">
      <c r="A28" s="214" t="s">
        <v>116</v>
      </c>
      <c r="B28" s="87" t="s">
        <v>131</v>
      </c>
      <c r="C28" s="97">
        <f>C29</f>
        <v>0</v>
      </c>
      <c r="D28" s="97">
        <f>D29</f>
        <v>0</v>
      </c>
      <c r="E28" s="64"/>
      <c r="F28" s="65"/>
      <c r="G28" s="58"/>
      <c r="H28" s="59"/>
      <c r="I28" s="60"/>
    </row>
    <row r="29" spans="1:9" s="35" customFormat="1" ht="18.75">
      <c r="A29" s="78" t="s">
        <v>117</v>
      </c>
      <c r="B29" s="80">
        <v>99</v>
      </c>
      <c r="C29" s="81">
        <v>0</v>
      </c>
      <c r="D29" s="111">
        <v>0</v>
      </c>
      <c r="E29" s="64"/>
      <c r="F29" s="65"/>
      <c r="G29" s="58"/>
      <c r="H29" s="59"/>
      <c r="I29" s="60"/>
    </row>
    <row r="30" spans="1:9" s="35" customFormat="1" ht="18.75">
      <c r="A30" s="214" t="s">
        <v>118</v>
      </c>
      <c r="B30" s="140"/>
      <c r="C30" s="97">
        <f>C7+C11+C13+C17+C19+C21+C23+C25+C28</f>
        <v>2.5</v>
      </c>
      <c r="D30" s="97">
        <f>D7+D11+D13+D17+D19+D21+D23+D25+D28</f>
        <v>2473.25</v>
      </c>
    </row>
    <row r="31" spans="1:9" s="35" customFormat="1" ht="18.75">
      <c r="A31" s="66"/>
      <c r="B31" s="112"/>
      <c r="C31" s="113"/>
      <c r="D31" s="114"/>
    </row>
    <row r="32" spans="1:9" s="35" customFormat="1" ht="18.75">
      <c r="A32" s="66"/>
      <c r="B32" s="67"/>
      <c r="C32" s="68"/>
      <c r="D32" s="69"/>
    </row>
    <row r="33" spans="1:4" s="35" customFormat="1" ht="18.75">
      <c r="A33" s="66"/>
      <c r="B33" s="67"/>
      <c r="C33" s="68"/>
      <c r="D33" s="69"/>
    </row>
    <row r="34" spans="1:4" s="35" customFormat="1" ht="18.75">
      <c r="A34" s="66"/>
      <c r="B34" s="67"/>
      <c r="C34" s="68"/>
      <c r="D34" s="69"/>
    </row>
    <row r="35" spans="1:4" s="35" customFormat="1" ht="18.75">
      <c r="A35" s="66"/>
      <c r="B35" s="67"/>
      <c r="C35" s="68"/>
      <c r="D35" s="69"/>
    </row>
    <row r="36" spans="1:4" s="35" customFormat="1" ht="18.75">
      <c r="A36" s="66"/>
      <c r="B36" s="67"/>
      <c r="C36" s="68"/>
      <c r="D36" s="69"/>
    </row>
    <row r="37" spans="1:4" s="35" customFormat="1" ht="18.75">
      <c r="A37" s="66"/>
      <c r="B37" s="67"/>
      <c r="C37" s="68"/>
      <c r="D37" s="69"/>
    </row>
    <row r="38" spans="1:4" s="35" customFormat="1" ht="18.75">
      <c r="A38" s="66"/>
      <c r="B38" s="67"/>
      <c r="C38" s="68"/>
      <c r="D38" s="69"/>
    </row>
    <row r="39" spans="1:4" s="35" customFormat="1" ht="18.75">
      <c r="A39" s="66"/>
      <c r="B39" s="67"/>
      <c r="C39" s="68"/>
      <c r="D39" s="69"/>
    </row>
    <row r="40" spans="1:4" s="35" customFormat="1" ht="18.75">
      <c r="A40" s="66"/>
      <c r="B40" s="67"/>
      <c r="C40" s="68"/>
      <c r="D40" s="69"/>
    </row>
    <row r="41" spans="1:4" s="35" customFormat="1" ht="18.75">
      <c r="A41" s="66"/>
      <c r="B41" s="67"/>
      <c r="C41" s="68"/>
      <c r="D41" s="69"/>
    </row>
    <row r="42" spans="1:4" s="35" customFormat="1" ht="18.75">
      <c r="A42" s="66"/>
      <c r="B42" s="67"/>
      <c r="C42" s="68"/>
      <c r="D42" s="69"/>
    </row>
    <row r="43" spans="1:4" s="35" customFormat="1" ht="18.75">
      <c r="A43" s="66"/>
      <c r="B43" s="67"/>
      <c r="C43" s="68"/>
      <c r="D43" s="69"/>
    </row>
    <row r="44" spans="1:4" s="35" customFormat="1" ht="18.75">
      <c r="A44" s="66"/>
      <c r="B44" s="67"/>
      <c r="C44" s="68"/>
      <c r="D44" s="69"/>
    </row>
    <row r="45" spans="1:4" s="35" customFormat="1" ht="18.75">
      <c r="A45" s="66"/>
      <c r="B45" s="67"/>
      <c r="C45" s="68"/>
      <c r="D45" s="69"/>
    </row>
    <row r="46" spans="1:4" s="35" customFormat="1" ht="18.75">
      <c r="A46" s="66"/>
      <c r="B46" s="67"/>
      <c r="C46" s="68"/>
      <c r="D46" s="69"/>
    </row>
    <row r="47" spans="1:4" s="35" customFormat="1" ht="18.75">
      <c r="A47" s="66"/>
      <c r="B47" s="67"/>
      <c r="C47" s="68"/>
      <c r="D47" s="69"/>
    </row>
    <row r="48" spans="1:4" s="35" customFormat="1" ht="18.75">
      <c r="A48" s="66"/>
      <c r="B48" s="67"/>
      <c r="C48" s="68"/>
      <c r="D48" s="69"/>
    </row>
    <row r="49" spans="1:4" s="35" customFormat="1" ht="18.75">
      <c r="A49" s="66"/>
      <c r="B49" s="67"/>
      <c r="C49" s="68"/>
      <c r="D49" s="69"/>
    </row>
    <row r="50" spans="1:4" s="35" customFormat="1" ht="18.75">
      <c r="A50" s="66"/>
      <c r="B50" s="67"/>
      <c r="C50" s="68"/>
      <c r="D50" s="69"/>
    </row>
    <row r="51" spans="1:4" s="35" customFormat="1" ht="18.75">
      <c r="A51" s="66"/>
      <c r="B51" s="67"/>
      <c r="C51" s="68"/>
      <c r="D51" s="69"/>
    </row>
    <row r="52" spans="1:4" s="35" customFormat="1" ht="18.75">
      <c r="A52" s="66"/>
      <c r="B52" s="67"/>
      <c r="C52" s="68"/>
      <c r="D52" s="69"/>
    </row>
    <row r="53" spans="1:4" s="35" customFormat="1" ht="18.75">
      <c r="A53" s="66"/>
      <c r="B53" s="67"/>
      <c r="C53" s="68"/>
      <c r="D53" s="69"/>
    </row>
    <row r="54" spans="1:4" s="35" customFormat="1" ht="18.75">
      <c r="A54" s="66"/>
      <c r="B54" s="67"/>
      <c r="C54" s="68"/>
      <c r="D54" s="69"/>
    </row>
    <row r="55" spans="1:4" s="35" customFormat="1" ht="18.75">
      <c r="A55" s="66"/>
      <c r="B55" s="67"/>
      <c r="C55" s="68"/>
      <c r="D55" s="69"/>
    </row>
    <row r="56" spans="1:4" s="35" customFormat="1" ht="18.75">
      <c r="A56" s="66"/>
      <c r="B56" s="67"/>
      <c r="C56" s="68"/>
      <c r="D56" s="69"/>
    </row>
    <row r="57" spans="1:4" s="35" customFormat="1" ht="18.75">
      <c r="A57" s="66"/>
      <c r="B57" s="67"/>
      <c r="C57" s="68"/>
      <c r="D57" s="69"/>
    </row>
    <row r="58" spans="1:4" s="35" customFormat="1" ht="18.75">
      <c r="A58" s="66"/>
      <c r="B58" s="67"/>
      <c r="C58" s="68"/>
      <c r="D58" s="69"/>
    </row>
    <row r="59" spans="1:4" s="35" customFormat="1" ht="18.75">
      <c r="A59" s="66"/>
      <c r="B59" s="67"/>
      <c r="C59" s="68"/>
      <c r="D59" s="69"/>
    </row>
    <row r="60" spans="1:4" s="35" customFormat="1" ht="18.75">
      <c r="A60" s="66"/>
      <c r="B60" s="67"/>
      <c r="C60" s="68"/>
      <c r="D60" s="69"/>
    </row>
    <row r="61" spans="1:4" s="35" customFormat="1" ht="18.75">
      <c r="A61" s="66"/>
      <c r="B61" s="67"/>
      <c r="C61" s="68"/>
      <c r="D61" s="69"/>
    </row>
    <row r="62" spans="1:4" s="35" customFormat="1" ht="18.75">
      <c r="A62" s="66"/>
      <c r="B62" s="67"/>
      <c r="C62" s="68"/>
      <c r="D62" s="69"/>
    </row>
    <row r="63" spans="1:4" s="35" customFormat="1" ht="18.75">
      <c r="A63" s="66"/>
      <c r="B63" s="67"/>
      <c r="C63" s="68"/>
      <c r="D63" s="69"/>
    </row>
    <row r="64" spans="1:4" s="35" customFormat="1" ht="18.75">
      <c r="A64" s="66"/>
      <c r="B64" s="67"/>
      <c r="C64" s="68"/>
      <c r="D64" s="69"/>
    </row>
    <row r="65" spans="1:4" s="35" customFormat="1" ht="18.75">
      <c r="A65" s="66"/>
      <c r="B65" s="67"/>
      <c r="C65" s="68"/>
      <c r="D65" s="69"/>
    </row>
    <row r="66" spans="1:4" s="35" customFormat="1" ht="18.75">
      <c r="A66" s="66"/>
      <c r="B66" s="67"/>
      <c r="C66" s="68"/>
      <c r="D66" s="69"/>
    </row>
    <row r="67" spans="1:4" s="35" customFormat="1" ht="18.75">
      <c r="A67" s="66"/>
      <c r="B67" s="67"/>
      <c r="C67" s="68"/>
      <c r="D67" s="69"/>
    </row>
    <row r="68" spans="1:4" s="35" customFormat="1" ht="18.75">
      <c r="A68" s="70"/>
      <c r="B68" s="71"/>
      <c r="C68" s="68"/>
      <c r="D68" s="69"/>
    </row>
    <row r="69" spans="1:4" s="35" customFormat="1" ht="18.75">
      <c r="A69" s="72"/>
      <c r="B69" s="71"/>
      <c r="C69" s="68"/>
      <c r="D69" s="69"/>
    </row>
    <row r="70" spans="1:4" s="35" customFormat="1" ht="18.75">
      <c r="A70" s="72"/>
      <c r="B70" s="71"/>
      <c r="C70" s="68"/>
      <c r="D70" s="69"/>
    </row>
    <row r="71" spans="1:4" s="35" customFormat="1" ht="18.75">
      <c r="A71" s="72"/>
      <c r="B71" s="71"/>
      <c r="C71" s="68"/>
      <c r="D71" s="69"/>
    </row>
    <row r="72" spans="1:4" s="35" customFormat="1" ht="18.75">
      <c r="A72" s="72"/>
      <c r="B72" s="71"/>
      <c r="C72" s="68"/>
      <c r="D72" s="69"/>
    </row>
    <row r="73" spans="1:4" s="35" customFormat="1" ht="18.75">
      <c r="A73" s="72"/>
      <c r="B73" s="71"/>
      <c r="C73" s="68"/>
      <c r="D73" s="69"/>
    </row>
    <row r="74" spans="1:4" s="35" customFormat="1" ht="18.75">
      <c r="A74" s="72"/>
      <c r="B74" s="71"/>
      <c r="C74" s="68"/>
      <c r="D74" s="69"/>
    </row>
    <row r="75" spans="1:4" s="35" customFormat="1" ht="18.75">
      <c r="A75" s="72"/>
      <c r="B75" s="71"/>
      <c r="C75" s="68"/>
      <c r="D75" s="69"/>
    </row>
    <row r="76" spans="1:4" s="35" customFormat="1" ht="18.75">
      <c r="A76" s="72"/>
      <c r="B76" s="71"/>
      <c r="C76" s="68"/>
      <c r="D76" s="69"/>
    </row>
    <row r="77" spans="1:4" s="35" customFormat="1" ht="18.75">
      <c r="A77" s="72"/>
      <c r="B77" s="71"/>
      <c r="C77" s="68"/>
      <c r="D77" s="69"/>
    </row>
    <row r="78" spans="1:4" s="35" customFormat="1" ht="18.75">
      <c r="A78" s="72"/>
      <c r="B78" s="71"/>
      <c r="C78" s="68"/>
      <c r="D78" s="69"/>
    </row>
    <row r="79" spans="1:4" s="35" customFormat="1" ht="18.75">
      <c r="A79" s="72"/>
      <c r="B79" s="71"/>
      <c r="C79" s="68"/>
      <c r="D79" s="69"/>
    </row>
    <row r="80" spans="1:4" s="35" customFormat="1" ht="18.75">
      <c r="A80" s="72"/>
      <c r="B80" s="71"/>
      <c r="C80" s="68"/>
      <c r="D80" s="69"/>
    </row>
    <row r="81" spans="1:4" s="35" customFormat="1" ht="18.75">
      <c r="A81" s="72"/>
      <c r="B81" s="71"/>
      <c r="C81" s="68"/>
      <c r="D81" s="69"/>
    </row>
    <row r="82" spans="1:4" s="35" customFormat="1" ht="18.75">
      <c r="A82" s="72"/>
      <c r="B82" s="71"/>
      <c r="C82" s="68"/>
      <c r="D82" s="69"/>
    </row>
    <row r="83" spans="1:4" s="35" customFormat="1" ht="18.75">
      <c r="A83" s="72"/>
      <c r="B83" s="71"/>
      <c r="C83" s="68"/>
      <c r="D83" s="69"/>
    </row>
    <row r="84" spans="1:4" s="35" customFormat="1" ht="18.75">
      <c r="A84" s="72"/>
      <c r="B84" s="71"/>
      <c r="C84" s="68"/>
      <c r="D84" s="69"/>
    </row>
    <row r="85" spans="1:4" s="35" customFormat="1" ht="18.75">
      <c r="A85" s="72"/>
      <c r="B85" s="71"/>
      <c r="C85" s="68"/>
      <c r="D85" s="69"/>
    </row>
    <row r="86" spans="1:4" s="35" customFormat="1" ht="18.75">
      <c r="A86" s="72"/>
      <c r="B86" s="71"/>
      <c r="C86" s="68"/>
      <c r="D86" s="69"/>
    </row>
    <row r="87" spans="1:4" s="35" customFormat="1" ht="18.75">
      <c r="A87" s="72"/>
      <c r="B87" s="71"/>
      <c r="C87" s="68"/>
      <c r="D87" s="69"/>
    </row>
    <row r="88" spans="1:4" s="35" customFormat="1" ht="18.75">
      <c r="A88" s="72"/>
      <c r="B88" s="71"/>
      <c r="C88" s="68"/>
      <c r="D88" s="69"/>
    </row>
    <row r="89" spans="1:4" s="35" customFormat="1" ht="18.75">
      <c r="A89" s="72"/>
      <c r="B89" s="71"/>
      <c r="C89" s="68"/>
      <c r="D89" s="69"/>
    </row>
    <row r="90" spans="1:4" s="35" customFormat="1" ht="18.75">
      <c r="A90" s="72"/>
      <c r="B90" s="71"/>
      <c r="C90" s="68"/>
      <c r="D90" s="69"/>
    </row>
    <row r="91" spans="1:4" s="35" customFormat="1" ht="18.75">
      <c r="A91" s="72"/>
      <c r="B91" s="71"/>
      <c r="C91" s="68"/>
      <c r="D91" s="69"/>
    </row>
    <row r="92" spans="1:4" s="35" customFormat="1" ht="18.75">
      <c r="A92" s="72"/>
      <c r="B92" s="71"/>
      <c r="C92" s="68"/>
      <c r="D92" s="69"/>
    </row>
    <row r="93" spans="1:4" s="35" customFormat="1" ht="18.75">
      <c r="A93" s="72"/>
      <c r="B93" s="71"/>
      <c r="C93" s="68"/>
      <c r="D93" s="69"/>
    </row>
    <row r="94" spans="1:4" s="35" customFormat="1" ht="18.75">
      <c r="A94" s="72"/>
      <c r="B94" s="71"/>
      <c r="C94" s="68"/>
      <c r="D94" s="69"/>
    </row>
    <row r="95" spans="1:4" s="35" customFormat="1" ht="18.75">
      <c r="A95" s="72"/>
      <c r="B95" s="71"/>
      <c r="C95" s="68"/>
      <c r="D95" s="69"/>
    </row>
    <row r="96" spans="1:4" s="35" customFormat="1" ht="18.75">
      <c r="A96" s="72"/>
      <c r="B96" s="71"/>
      <c r="C96" s="68"/>
      <c r="D96" s="69"/>
    </row>
    <row r="97" spans="1:4" s="35" customFormat="1" ht="18.75">
      <c r="A97" s="72"/>
      <c r="B97" s="71"/>
      <c r="C97" s="68"/>
      <c r="D97" s="69"/>
    </row>
    <row r="98" spans="1:4">
      <c r="A98" s="63"/>
      <c r="B98" s="73"/>
      <c r="C98" s="74"/>
      <c r="D98" s="75"/>
    </row>
    <row r="99" spans="1:4">
      <c r="A99" s="63"/>
      <c r="B99" s="73"/>
      <c r="C99" s="74"/>
      <c r="D99" s="75"/>
    </row>
    <row r="100" spans="1:4">
      <c r="A100" s="63"/>
      <c r="B100" s="73"/>
      <c r="C100" s="74"/>
      <c r="D100" s="75"/>
    </row>
    <row r="101" spans="1:4">
      <c r="A101" s="63"/>
      <c r="B101" s="73"/>
      <c r="C101" s="74"/>
      <c r="D101" s="75"/>
    </row>
    <row r="102" spans="1:4">
      <c r="A102" s="63"/>
      <c r="B102" s="73"/>
      <c r="C102" s="74"/>
      <c r="D102" s="75"/>
    </row>
    <row r="103" spans="1:4">
      <c r="A103" s="63"/>
      <c r="B103" s="73"/>
      <c r="C103" s="74"/>
      <c r="D103" s="75"/>
    </row>
    <row r="104" spans="1:4">
      <c r="A104" s="63"/>
      <c r="B104" s="73"/>
      <c r="C104" s="74"/>
      <c r="D104" s="75"/>
    </row>
    <row r="105" spans="1:4">
      <c r="A105" s="63"/>
      <c r="B105" s="73"/>
      <c r="C105" s="74"/>
      <c r="D105" s="75"/>
    </row>
    <row r="106" spans="1:4">
      <c r="A106" s="63"/>
      <c r="B106" s="73"/>
      <c r="C106" s="74"/>
      <c r="D106" s="75"/>
    </row>
    <row r="107" spans="1:4">
      <c r="A107" s="63"/>
      <c r="B107" s="73"/>
      <c r="C107" s="74"/>
      <c r="D107" s="75"/>
    </row>
    <row r="108" spans="1:4">
      <c r="A108" s="63"/>
      <c r="B108" s="73"/>
      <c r="C108" s="74"/>
      <c r="D108" s="75"/>
    </row>
    <row r="109" spans="1:4">
      <c r="A109" s="63"/>
      <c r="B109" s="73"/>
      <c r="C109" s="74"/>
      <c r="D109" s="75"/>
    </row>
    <row r="110" spans="1:4">
      <c r="A110" s="63"/>
      <c r="B110" s="73"/>
      <c r="C110" s="74"/>
      <c r="D110" s="75"/>
    </row>
    <row r="111" spans="1:4">
      <c r="A111" s="63"/>
      <c r="B111" s="73"/>
      <c r="C111" s="74"/>
      <c r="D111" s="75"/>
    </row>
    <row r="112" spans="1:4">
      <c r="A112" s="63"/>
      <c r="B112" s="73"/>
      <c r="C112" s="74"/>
      <c r="D112" s="75"/>
    </row>
    <row r="113" spans="1:4">
      <c r="A113" s="63"/>
      <c r="B113" s="73"/>
      <c r="C113" s="74"/>
      <c r="D113" s="75"/>
    </row>
    <row r="114" spans="1:4">
      <c r="A114" s="63"/>
      <c r="B114" s="73"/>
      <c r="C114" s="74"/>
      <c r="D114" s="75"/>
    </row>
    <row r="115" spans="1:4">
      <c r="A115" s="63"/>
      <c r="B115" s="73"/>
      <c r="C115" s="74"/>
      <c r="D115" s="75"/>
    </row>
    <row r="116" spans="1:4">
      <c r="A116" s="63"/>
      <c r="B116" s="73"/>
      <c r="C116" s="74"/>
      <c r="D116" s="75"/>
    </row>
    <row r="117" spans="1:4">
      <c r="B117" s="32"/>
    </row>
    <row r="118" spans="1:4">
      <c r="B118" s="32"/>
    </row>
    <row r="119" spans="1:4">
      <c r="B119" s="32"/>
    </row>
    <row r="120" spans="1:4">
      <c r="B120" s="32"/>
    </row>
  </sheetData>
  <mergeCells count="2">
    <mergeCell ref="A3:D3"/>
    <mergeCell ref="B1:D1"/>
  </mergeCells>
  <phoneticPr fontId="4" type="noConversion"/>
  <pageMargins left="0.74803149606299213" right="0.39370078740157483" top="0.27559055118110237" bottom="0.19685039370078741" header="0.27559055118110237" footer="0.27559055118110237"/>
  <pageSetup paperSize="9" scale="6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Q24"/>
  <sheetViews>
    <sheetView workbookViewId="0">
      <selection activeCell="B9" sqref="B9"/>
    </sheetView>
  </sheetViews>
  <sheetFormatPr defaultRowHeight="12.75"/>
  <cols>
    <col min="1" max="1" width="9.140625" style="36"/>
    <col min="2" max="2" width="83" customWidth="1"/>
  </cols>
  <sheetData>
    <row r="1" spans="1:17">
      <c r="A1" s="421" t="s">
        <v>80</v>
      </c>
      <c r="B1" s="421"/>
    </row>
    <row r="2" spans="1:17" ht="36.75" customHeight="1">
      <c r="A2" s="136">
        <v>1</v>
      </c>
      <c r="B2" s="134" t="s">
        <v>345</v>
      </c>
      <c r="C2" s="127"/>
      <c r="D2" s="127"/>
      <c r="E2" s="127"/>
    </row>
    <row r="3" spans="1:17" ht="40.5" customHeight="1">
      <c r="A3" s="136">
        <v>2</v>
      </c>
      <c r="B3" s="133" t="s">
        <v>349</v>
      </c>
      <c r="C3" s="128"/>
      <c r="D3" s="128"/>
    </row>
    <row r="4" spans="1:17" ht="38.25" customHeight="1">
      <c r="A4" s="136">
        <v>3</v>
      </c>
      <c r="B4" s="135" t="s">
        <v>350</v>
      </c>
      <c r="C4" s="129"/>
      <c r="D4" s="129"/>
      <c r="E4" s="129"/>
      <c r="F4" s="129"/>
      <c r="G4" s="129"/>
    </row>
    <row r="5" spans="1:17" ht="51.75" customHeight="1">
      <c r="A5" s="136">
        <v>4</v>
      </c>
      <c r="B5" s="134" t="s">
        <v>351</v>
      </c>
      <c r="C5" s="127"/>
      <c r="D5" s="127"/>
      <c r="E5" s="127"/>
    </row>
    <row r="6" spans="1:17" ht="52.5" customHeight="1">
      <c r="A6" s="136">
        <v>5</v>
      </c>
      <c r="B6" s="134" t="s">
        <v>352</v>
      </c>
      <c r="C6" s="127"/>
      <c r="D6" s="127"/>
      <c r="E6" s="127"/>
    </row>
    <row r="7" spans="1:17" ht="35.25" customHeight="1">
      <c r="A7" s="136">
        <v>6</v>
      </c>
      <c r="B7" s="134" t="s">
        <v>328</v>
      </c>
      <c r="C7" s="127"/>
      <c r="D7" s="127"/>
      <c r="E7" s="127"/>
      <c r="F7" s="127"/>
      <c r="G7" s="127"/>
      <c r="H7" s="129"/>
    </row>
    <row r="8" spans="1:17" ht="33.75" customHeight="1">
      <c r="A8" s="207"/>
      <c r="B8" s="208"/>
      <c r="C8" s="130"/>
      <c r="D8" s="130"/>
      <c r="E8" s="130"/>
      <c r="F8" s="130"/>
      <c r="G8" s="130"/>
      <c r="H8" s="130"/>
      <c r="I8" s="130"/>
      <c r="J8" s="131"/>
    </row>
    <row r="9" spans="1:17" ht="39" customHeight="1">
      <c r="A9" s="207"/>
      <c r="B9" s="209"/>
      <c r="C9" s="132"/>
      <c r="D9" s="132"/>
      <c r="E9" s="132"/>
      <c r="F9" s="132"/>
      <c r="G9" s="132"/>
      <c r="H9" s="132"/>
      <c r="I9" s="132"/>
      <c r="J9" s="132"/>
    </row>
    <row r="10" spans="1:17" ht="96" customHeight="1">
      <c r="A10" s="207"/>
      <c r="B10" s="194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</row>
    <row r="11" spans="1:17" ht="109.5" customHeight="1">
      <c r="A11" s="207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</row>
    <row r="12" spans="1:17" ht="27" customHeight="1">
      <c r="A12" s="82"/>
      <c r="B12" s="83"/>
    </row>
    <row r="13" spans="1:17" ht="27" customHeight="1">
      <c r="A13" s="82"/>
      <c r="B13" s="83"/>
    </row>
    <row r="14" spans="1:17" ht="27" customHeight="1">
      <c r="A14" s="82"/>
      <c r="B14" s="83"/>
    </row>
    <row r="15" spans="1:17" ht="27" customHeight="1">
      <c r="A15" s="82"/>
      <c r="B15" s="83"/>
    </row>
    <row r="16" spans="1:17" ht="27" customHeight="1">
      <c r="A16" s="82"/>
      <c r="B16" s="83"/>
    </row>
    <row r="17" spans="1:2" ht="27" customHeight="1">
      <c r="A17" s="82"/>
      <c r="B17" s="83"/>
    </row>
    <row r="18" spans="1:2" ht="27" customHeight="1">
      <c r="A18" s="82"/>
      <c r="B18" s="83"/>
    </row>
    <row r="19" spans="1:2" ht="27" customHeight="1">
      <c r="A19" s="82"/>
      <c r="B19" s="83"/>
    </row>
    <row r="20" spans="1:2" ht="27" customHeight="1">
      <c r="A20" s="82"/>
      <c r="B20" s="83"/>
    </row>
    <row r="21" spans="1:2" ht="27" customHeight="1">
      <c r="A21" s="82"/>
      <c r="B21" s="83"/>
    </row>
    <row r="22" spans="1:2" ht="27" customHeight="1">
      <c r="A22" s="82"/>
      <c r="B22" s="83"/>
    </row>
    <row r="23" spans="1:2" ht="27" customHeight="1">
      <c r="A23" s="82"/>
      <c r="B23" s="83"/>
    </row>
    <row r="24" spans="1:2" ht="27" customHeight="1">
      <c r="A24" s="82"/>
      <c r="B24" s="83"/>
    </row>
  </sheetData>
  <mergeCells count="1">
    <mergeCell ref="A1:B1"/>
  </mergeCells>
  <phoneticPr fontId="4" type="noConversion"/>
  <pageMargins left="0.70866141732283472" right="0.70866141732283472" top="0.33" bottom="0.27" header="0.31496062992125984" footer="0.31496062992125984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C27"/>
  <sheetViews>
    <sheetView view="pageBreakPreview" zoomScale="75" zoomScaleNormal="75" workbookViewId="0">
      <selection activeCell="C22" sqref="C22"/>
    </sheetView>
  </sheetViews>
  <sheetFormatPr defaultRowHeight="12.75"/>
  <cols>
    <col min="1" max="1" width="7.140625" style="21" customWidth="1"/>
    <col min="2" max="2" width="25.85546875" style="22" customWidth="1"/>
    <col min="3" max="3" width="95" style="23" customWidth="1"/>
    <col min="4" max="16384" width="9.140625" style="24"/>
  </cols>
  <sheetData>
    <row r="1" spans="1:3" s="11" customFormat="1" ht="37.5" customHeight="1">
      <c r="A1" s="422" t="s">
        <v>353</v>
      </c>
      <c r="B1" s="422"/>
      <c r="C1" s="422"/>
    </row>
    <row r="2" spans="1:3" s="28" customFormat="1" ht="18.75">
      <c r="A2" s="205"/>
      <c r="B2" s="205"/>
      <c r="C2" s="206"/>
    </row>
    <row r="3" spans="1:3" s="30" customFormat="1" ht="35.25" customHeight="1">
      <c r="A3" s="54" t="s">
        <v>59</v>
      </c>
      <c r="B3" s="103" t="s">
        <v>233</v>
      </c>
      <c r="C3" s="55" t="s">
        <v>268</v>
      </c>
    </row>
    <row r="4" spans="1:3" s="29" customFormat="1" ht="50.25" customHeight="1">
      <c r="A4" s="125">
        <v>1</v>
      </c>
      <c r="B4" s="123" t="s">
        <v>257</v>
      </c>
      <c r="C4" s="195" t="s">
        <v>355</v>
      </c>
    </row>
    <row r="5" spans="1:3" s="29" customFormat="1" ht="48.75" customHeight="1">
      <c r="A5" s="126">
        <v>2</v>
      </c>
      <c r="B5" s="215" t="s">
        <v>269</v>
      </c>
      <c r="C5" s="216" t="s">
        <v>356</v>
      </c>
    </row>
    <row r="6" spans="1:3" s="29" customFormat="1" ht="93" customHeight="1">
      <c r="A6" s="119">
        <v>3</v>
      </c>
      <c r="B6" s="117" t="s">
        <v>270</v>
      </c>
      <c r="C6" s="141" t="s">
        <v>357</v>
      </c>
    </row>
    <row r="7" spans="1:3" s="29" customFormat="1" ht="102" customHeight="1">
      <c r="A7" s="119">
        <v>4</v>
      </c>
      <c r="B7" s="117" t="s">
        <v>271</v>
      </c>
      <c r="C7" s="141" t="s">
        <v>358</v>
      </c>
    </row>
    <row r="8" spans="1:3" s="29" customFormat="1" ht="98.25" customHeight="1">
      <c r="A8" s="119">
        <v>5</v>
      </c>
      <c r="B8" s="117" t="s">
        <v>272</v>
      </c>
      <c r="C8" s="141" t="s">
        <v>359</v>
      </c>
    </row>
    <row r="9" spans="1:3" s="28" customFormat="1" ht="45" customHeight="1">
      <c r="A9" s="126">
        <v>6</v>
      </c>
      <c r="B9" s="215" t="s">
        <v>253</v>
      </c>
      <c r="C9" s="216" t="s">
        <v>360</v>
      </c>
    </row>
    <row r="10" spans="1:3" ht="81.75" customHeight="1">
      <c r="A10" s="119">
        <v>7</v>
      </c>
      <c r="B10" s="117" t="s">
        <v>256</v>
      </c>
      <c r="C10" s="118" t="s">
        <v>361</v>
      </c>
    </row>
    <row r="11" spans="1:3" ht="82.5" customHeight="1">
      <c r="A11" s="119">
        <v>8</v>
      </c>
      <c r="B11" s="117" t="s">
        <v>254</v>
      </c>
      <c r="C11" s="118" t="s">
        <v>362</v>
      </c>
    </row>
    <row r="12" spans="1:3" ht="90" customHeight="1">
      <c r="A12" s="119">
        <v>9</v>
      </c>
      <c r="B12" s="117" t="s">
        <v>255</v>
      </c>
      <c r="C12" s="118" t="s">
        <v>363</v>
      </c>
    </row>
    <row r="13" spans="1:3" s="28" customFormat="1" ht="117.75" customHeight="1">
      <c r="A13" s="119">
        <v>10</v>
      </c>
      <c r="B13" s="117" t="s">
        <v>258</v>
      </c>
      <c r="C13" s="204" t="s">
        <v>364</v>
      </c>
    </row>
    <row r="14" spans="1:3" ht="81.75" customHeight="1">
      <c r="A14" s="119">
        <v>11</v>
      </c>
      <c r="B14" s="117" t="s">
        <v>259</v>
      </c>
      <c r="C14" s="204" t="s">
        <v>365</v>
      </c>
    </row>
    <row r="15" spans="1:3" s="28" customFormat="1" ht="45" customHeight="1">
      <c r="A15" s="126">
        <v>12</v>
      </c>
      <c r="B15" s="215" t="s">
        <v>262</v>
      </c>
      <c r="C15" s="216" t="s">
        <v>366</v>
      </c>
    </row>
    <row r="16" spans="1:3" ht="56.25">
      <c r="A16" s="119">
        <v>13</v>
      </c>
      <c r="B16" s="117" t="s">
        <v>264</v>
      </c>
      <c r="C16" s="118" t="s">
        <v>367</v>
      </c>
    </row>
    <row r="17" spans="1:3" ht="84.75" customHeight="1">
      <c r="A17" s="119">
        <v>14</v>
      </c>
      <c r="B17" s="117" t="s">
        <v>265</v>
      </c>
      <c r="C17" s="118" t="s">
        <v>368</v>
      </c>
    </row>
    <row r="18" spans="1:3" ht="96" customHeight="1">
      <c r="A18" s="119">
        <v>15</v>
      </c>
      <c r="B18" s="117" t="s">
        <v>263</v>
      </c>
      <c r="C18" s="77" t="s">
        <v>369</v>
      </c>
    </row>
    <row r="19" spans="1:3" s="28" customFormat="1" ht="58.5">
      <c r="A19" s="126">
        <v>16</v>
      </c>
      <c r="B19" s="217" t="s">
        <v>260</v>
      </c>
      <c r="C19" s="218" t="s">
        <v>370</v>
      </c>
    </row>
    <row r="20" spans="1:3" ht="106.5" customHeight="1">
      <c r="A20" s="119">
        <v>17</v>
      </c>
      <c r="B20" s="102" t="s">
        <v>273</v>
      </c>
      <c r="C20" s="200" t="s">
        <v>371</v>
      </c>
    </row>
    <row r="21" spans="1:3" ht="96.75" customHeight="1">
      <c r="A21" s="119">
        <v>18</v>
      </c>
      <c r="B21" s="102" t="s">
        <v>261</v>
      </c>
      <c r="C21" s="200" t="s">
        <v>372</v>
      </c>
    </row>
    <row r="22" spans="1:3" ht="63" customHeight="1">
      <c r="A22" s="125">
        <v>19</v>
      </c>
      <c r="B22" s="211" t="s">
        <v>277</v>
      </c>
      <c r="C22" s="195" t="s">
        <v>354</v>
      </c>
    </row>
    <row r="23" spans="1:3" ht="70.5" customHeight="1">
      <c r="A23" s="119">
        <v>20</v>
      </c>
      <c r="B23" s="144" t="s">
        <v>278</v>
      </c>
      <c r="C23" s="101" t="s">
        <v>127</v>
      </c>
    </row>
    <row r="24" spans="1:3" ht="51" customHeight="1">
      <c r="A24" s="119">
        <v>21</v>
      </c>
      <c r="B24" s="144" t="s">
        <v>279</v>
      </c>
      <c r="C24" s="101" t="s">
        <v>120</v>
      </c>
    </row>
    <row r="25" spans="1:3" s="28" customFormat="1" ht="56.25" customHeight="1">
      <c r="A25" s="125">
        <v>22</v>
      </c>
      <c r="B25" s="123" t="s">
        <v>266</v>
      </c>
      <c r="C25" s="124" t="s">
        <v>209</v>
      </c>
    </row>
    <row r="26" spans="1:3" s="28" customFormat="1" ht="43.5" customHeight="1">
      <c r="A26" s="119">
        <v>23</v>
      </c>
      <c r="B26" s="117" t="s">
        <v>280</v>
      </c>
      <c r="C26" s="119" t="s">
        <v>274</v>
      </c>
    </row>
    <row r="27" spans="1:3" s="29" customFormat="1" ht="24" customHeight="1">
      <c r="A27" s="119">
        <v>24</v>
      </c>
      <c r="B27" s="117" t="s">
        <v>281</v>
      </c>
      <c r="C27" s="142" t="s">
        <v>22</v>
      </c>
    </row>
  </sheetData>
  <mergeCells count="1">
    <mergeCell ref="A1:C1"/>
  </mergeCells>
  <phoneticPr fontId="4" type="noConversion"/>
  <pageMargins left="0.75" right="0.75" top="1" bottom="1" header="0.5" footer="0.5"/>
  <pageSetup paperSize="9" scale="68" orientation="portrait" r:id="rId1"/>
  <headerFooter alignWithMargins="0"/>
  <rowBreaks count="1" manualBreakCount="1">
    <brk id="13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M49"/>
  <sheetViews>
    <sheetView view="pageBreakPreview" zoomScale="75" workbookViewId="0">
      <selection activeCell="K21" sqref="K21"/>
    </sheetView>
  </sheetViews>
  <sheetFormatPr defaultColWidth="8.85546875" defaultRowHeight="12.75"/>
  <cols>
    <col min="1" max="1" width="9.42578125" style="150" customWidth="1"/>
    <col min="2" max="2" width="54.5703125" style="180" customWidth="1"/>
    <col min="3" max="8" width="0" style="181" hidden="1" customWidth="1"/>
    <col min="9" max="9" width="19" style="150" customWidth="1"/>
    <col min="10" max="10" width="20" style="150" customWidth="1"/>
    <col min="11" max="11" width="21" style="150" customWidth="1"/>
    <col min="12" max="12" width="14" style="150" bestFit="1" customWidth="1"/>
    <col min="13" max="16384" width="8.85546875" style="150"/>
  </cols>
  <sheetData>
    <row r="1" spans="1:13" s="146" customFormat="1" ht="100.5" customHeight="1">
      <c r="B1" s="147"/>
      <c r="C1" s="148"/>
      <c r="D1" s="148"/>
      <c r="E1" s="148"/>
      <c r="F1" s="148"/>
      <c r="G1" s="148"/>
      <c r="H1" s="148"/>
      <c r="J1" s="149"/>
      <c r="K1" s="423" t="s">
        <v>327</v>
      </c>
      <c r="L1" s="423"/>
    </row>
    <row r="2" spans="1:13" ht="99.75" customHeight="1">
      <c r="A2" s="424" t="s">
        <v>373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</row>
    <row r="3" spans="1:13" ht="17.45" customHeight="1">
      <c r="B3" s="151"/>
      <c r="C3" s="152"/>
      <c r="D3" s="152"/>
      <c r="E3" s="152"/>
      <c r="F3" s="152"/>
      <c r="G3" s="152"/>
      <c r="H3" s="150"/>
    </row>
    <row r="4" spans="1:13" ht="17.25" customHeight="1">
      <c r="B4" s="153"/>
      <c r="C4" s="154"/>
      <c r="D4" s="154"/>
      <c r="E4" s="154"/>
      <c r="F4" s="154"/>
      <c r="G4" s="154"/>
      <c r="H4" s="146"/>
      <c r="K4" s="425" t="s">
        <v>76</v>
      </c>
      <c r="L4" s="425"/>
    </row>
    <row r="5" spans="1:13" ht="31.7" customHeight="1">
      <c r="A5" s="426" t="s">
        <v>59</v>
      </c>
      <c r="B5" s="426" t="s">
        <v>218</v>
      </c>
      <c r="C5" s="156">
        <v>2008</v>
      </c>
      <c r="D5" s="156">
        <v>2010</v>
      </c>
      <c r="E5" s="156">
        <v>2010</v>
      </c>
      <c r="F5" s="156" t="s">
        <v>219</v>
      </c>
      <c r="G5" s="156" t="s">
        <v>220</v>
      </c>
      <c r="H5" s="155">
        <v>2011</v>
      </c>
      <c r="I5" s="427" t="s">
        <v>221</v>
      </c>
      <c r="J5" s="428"/>
      <c r="K5" s="428"/>
      <c r="L5" s="429"/>
    </row>
    <row r="6" spans="1:13" ht="91.5" customHeight="1">
      <c r="A6" s="426"/>
      <c r="B6" s="426"/>
      <c r="C6" s="156"/>
      <c r="D6" s="156"/>
      <c r="E6" s="156"/>
      <c r="F6" s="156"/>
      <c r="G6" s="156"/>
      <c r="H6" s="155"/>
      <c r="I6" s="155" t="s">
        <v>222</v>
      </c>
      <c r="J6" s="155" t="s">
        <v>223</v>
      </c>
      <c r="K6" s="157" t="s">
        <v>224</v>
      </c>
      <c r="L6" s="157" t="s">
        <v>225</v>
      </c>
    </row>
    <row r="7" spans="1:13" s="146" customFormat="1" ht="20.25" customHeight="1">
      <c r="A7" s="158">
        <v>1</v>
      </c>
      <c r="B7" s="158">
        <v>2</v>
      </c>
      <c r="C7" s="159"/>
      <c r="D7" s="159"/>
      <c r="E7" s="159"/>
      <c r="F7" s="159"/>
      <c r="G7" s="159"/>
      <c r="H7" s="158"/>
      <c r="I7" s="158">
        <v>3</v>
      </c>
      <c r="J7" s="158">
        <v>4</v>
      </c>
      <c r="K7" s="158">
        <v>5</v>
      </c>
      <c r="L7" s="158">
        <v>6</v>
      </c>
    </row>
    <row r="8" spans="1:13" ht="16.5">
      <c r="A8" s="160"/>
      <c r="B8" s="161" t="s">
        <v>226</v>
      </c>
      <c r="C8" s="162"/>
      <c r="D8" s="162"/>
      <c r="E8" s="162"/>
      <c r="F8" s="162"/>
      <c r="G8" s="162"/>
      <c r="H8" s="162"/>
      <c r="I8" s="189">
        <f t="shared" ref="I8:L9" si="0">I9</f>
        <v>-1392.2</v>
      </c>
      <c r="J8" s="189">
        <f t="shared" si="0"/>
        <v>0</v>
      </c>
      <c r="K8" s="189">
        <f t="shared" si="0"/>
        <v>0</v>
      </c>
      <c r="L8" s="189">
        <f t="shared" si="0"/>
        <v>-1392.2</v>
      </c>
    </row>
    <row r="9" spans="1:13" s="166" customFormat="1" ht="18.600000000000001" customHeight="1">
      <c r="A9" s="163">
        <v>1</v>
      </c>
      <c r="B9" s="164" t="s">
        <v>227</v>
      </c>
      <c r="C9" s="165"/>
      <c r="D9" s="165"/>
      <c r="E9" s="165"/>
      <c r="F9" s="165"/>
      <c r="G9" s="165"/>
      <c r="H9" s="165"/>
      <c r="I9" s="190">
        <f t="shared" si="0"/>
        <v>-1392.2</v>
      </c>
      <c r="J9" s="190">
        <f t="shared" si="0"/>
        <v>0</v>
      </c>
      <c r="K9" s="190">
        <f t="shared" si="0"/>
        <v>0</v>
      </c>
      <c r="L9" s="190">
        <f t="shared" si="0"/>
        <v>-1392.2</v>
      </c>
    </row>
    <row r="10" spans="1:13" ht="51" customHeight="1">
      <c r="A10" s="167" t="s">
        <v>228</v>
      </c>
      <c r="B10" s="161" t="s">
        <v>241</v>
      </c>
      <c r="C10" s="162"/>
      <c r="D10" s="162"/>
      <c r="E10" s="162"/>
      <c r="F10" s="162"/>
      <c r="G10" s="162"/>
      <c r="H10" s="162"/>
      <c r="I10" s="189">
        <f>J10+K10+L10</f>
        <v>-1392.2</v>
      </c>
      <c r="J10" s="189">
        <v>0</v>
      </c>
      <c r="K10" s="189">
        <v>0</v>
      </c>
      <c r="L10" s="189">
        <v>-1392.2</v>
      </c>
      <c r="M10" s="169"/>
    </row>
    <row r="11" spans="1:13" ht="37.5" customHeight="1">
      <c r="A11" s="170"/>
      <c r="B11" s="171"/>
      <c r="C11" s="172"/>
      <c r="D11" s="172"/>
      <c r="E11" s="172"/>
      <c r="F11" s="172"/>
      <c r="G11" s="172"/>
      <c r="H11" s="172"/>
      <c r="I11" s="173"/>
      <c r="J11" s="173"/>
      <c r="K11" s="173"/>
      <c r="L11" s="174"/>
      <c r="M11" s="174"/>
    </row>
    <row r="12" spans="1:13" ht="15.75">
      <c r="A12" s="170"/>
      <c r="B12" s="147"/>
      <c r="C12" s="148"/>
      <c r="D12" s="148"/>
      <c r="E12" s="148"/>
      <c r="F12" s="148"/>
      <c r="G12" s="148"/>
      <c r="H12" s="148"/>
      <c r="I12" s="174"/>
      <c r="J12" s="175"/>
      <c r="K12" s="174"/>
      <c r="L12" s="174"/>
      <c r="M12" s="174"/>
    </row>
    <row r="13" spans="1:13" ht="15.75">
      <c r="A13" s="170"/>
      <c r="B13" s="147"/>
      <c r="C13" s="148"/>
      <c r="D13" s="148"/>
      <c r="E13" s="148"/>
      <c r="F13" s="148"/>
      <c r="G13" s="148"/>
      <c r="H13" s="148"/>
      <c r="I13" s="174"/>
      <c r="J13" s="174"/>
      <c r="K13" s="174"/>
      <c r="L13" s="174"/>
      <c r="M13" s="174"/>
    </row>
    <row r="14" spans="1:13" ht="15.75">
      <c r="A14" s="170"/>
      <c r="B14" s="147"/>
      <c r="C14" s="148"/>
      <c r="D14" s="148"/>
      <c r="E14" s="148"/>
      <c r="F14" s="148"/>
      <c r="G14" s="148"/>
      <c r="H14" s="148"/>
      <c r="I14" s="174"/>
      <c r="J14" s="174"/>
      <c r="K14" s="174"/>
      <c r="L14" s="174"/>
      <c r="M14" s="174"/>
    </row>
    <row r="15" spans="1:13" ht="15.75">
      <c r="A15" s="170"/>
      <c r="B15" s="147"/>
      <c r="C15" s="148"/>
      <c r="D15" s="148"/>
      <c r="E15" s="148"/>
      <c r="F15" s="148"/>
      <c r="G15" s="148"/>
      <c r="H15" s="148"/>
      <c r="I15" s="174"/>
      <c r="J15" s="174"/>
      <c r="K15" s="174"/>
      <c r="L15" s="174"/>
      <c r="M15" s="174"/>
    </row>
    <row r="16" spans="1:13" ht="15.75">
      <c r="A16" s="170"/>
      <c r="B16" s="147"/>
      <c r="C16" s="148"/>
      <c r="D16" s="148"/>
      <c r="E16" s="148"/>
      <c r="F16" s="148"/>
      <c r="G16" s="148"/>
      <c r="H16" s="148"/>
      <c r="I16" s="174"/>
      <c r="J16" s="174"/>
      <c r="K16" s="174"/>
      <c r="L16" s="174"/>
      <c r="M16" s="174"/>
    </row>
    <row r="17" spans="1:13" ht="15.75">
      <c r="A17" s="176"/>
      <c r="B17" s="147"/>
      <c r="C17" s="148"/>
      <c r="D17" s="148"/>
      <c r="E17" s="148"/>
      <c r="F17" s="148"/>
      <c r="G17" s="148"/>
      <c r="H17" s="148"/>
      <c r="I17" s="174"/>
      <c r="J17" s="174"/>
      <c r="K17" s="174"/>
      <c r="L17" s="174"/>
      <c r="M17" s="174"/>
    </row>
    <row r="18" spans="1:13" ht="15.75">
      <c r="A18" s="177"/>
      <c r="B18" s="147"/>
      <c r="C18" s="148"/>
      <c r="D18" s="148"/>
      <c r="E18" s="148"/>
      <c r="F18" s="148"/>
      <c r="G18" s="148"/>
      <c r="H18" s="148"/>
      <c r="I18" s="174"/>
      <c r="J18" s="174"/>
      <c r="K18" s="174"/>
      <c r="L18" s="174"/>
      <c r="M18" s="174"/>
    </row>
    <row r="19" spans="1:13" ht="15.75">
      <c r="A19" s="177"/>
      <c r="B19" s="147"/>
      <c r="C19" s="148"/>
      <c r="D19" s="148"/>
      <c r="E19" s="148"/>
      <c r="F19" s="148"/>
      <c r="G19" s="148"/>
      <c r="H19" s="148"/>
      <c r="I19" s="174"/>
      <c r="J19" s="174"/>
      <c r="K19" s="174"/>
      <c r="L19" s="174"/>
      <c r="M19" s="174"/>
    </row>
    <row r="20" spans="1:13" ht="15.75">
      <c r="A20" s="178"/>
      <c r="B20" s="147"/>
      <c r="C20" s="148"/>
      <c r="D20" s="148"/>
      <c r="E20" s="148"/>
      <c r="F20" s="148"/>
      <c r="G20" s="148"/>
      <c r="H20" s="148"/>
      <c r="I20" s="174"/>
      <c r="J20" s="174"/>
      <c r="K20" s="174"/>
      <c r="L20" s="174"/>
      <c r="M20" s="174"/>
    </row>
    <row r="21" spans="1:13" ht="15.75">
      <c r="A21" s="178"/>
      <c r="B21" s="147"/>
      <c r="C21" s="148"/>
      <c r="D21" s="148"/>
      <c r="E21" s="148"/>
      <c r="F21" s="148"/>
      <c r="G21" s="148"/>
      <c r="H21" s="148"/>
      <c r="I21" s="174"/>
      <c r="J21" s="174"/>
      <c r="K21" s="174"/>
      <c r="L21" s="174"/>
      <c r="M21" s="174"/>
    </row>
    <row r="22" spans="1:13" ht="15.75">
      <c r="A22" s="178"/>
      <c r="B22" s="147"/>
      <c r="C22" s="148"/>
      <c r="D22" s="148"/>
      <c r="E22" s="148"/>
      <c r="F22" s="148"/>
      <c r="G22" s="148"/>
      <c r="H22" s="148"/>
      <c r="I22" s="174"/>
      <c r="J22" s="174"/>
      <c r="K22" s="174"/>
      <c r="L22" s="174"/>
      <c r="M22" s="174"/>
    </row>
    <row r="23" spans="1:13" ht="15.75">
      <c r="A23" s="178"/>
      <c r="B23" s="147"/>
      <c r="C23" s="148"/>
      <c r="D23" s="148"/>
      <c r="E23" s="148"/>
      <c r="F23" s="148"/>
      <c r="G23" s="148"/>
      <c r="H23" s="148"/>
      <c r="I23" s="174"/>
      <c r="J23" s="174"/>
      <c r="K23" s="174"/>
      <c r="L23" s="174"/>
      <c r="M23" s="174"/>
    </row>
    <row r="24" spans="1:13" ht="15.75">
      <c r="A24" s="178"/>
      <c r="B24" s="147"/>
      <c r="C24" s="148"/>
      <c r="D24" s="148"/>
      <c r="E24" s="148"/>
      <c r="F24" s="148"/>
      <c r="G24" s="148"/>
      <c r="H24" s="148"/>
      <c r="I24" s="174"/>
      <c r="J24" s="174"/>
      <c r="K24" s="174"/>
      <c r="L24" s="174"/>
      <c r="M24" s="174"/>
    </row>
    <row r="25" spans="1:13" ht="15.75">
      <c r="A25" s="179"/>
      <c r="B25" s="147"/>
      <c r="C25" s="148"/>
      <c r="D25" s="148"/>
      <c r="E25" s="148"/>
      <c r="F25" s="148"/>
      <c r="G25" s="148"/>
      <c r="H25" s="148"/>
    </row>
    <row r="26" spans="1:13" ht="15.75">
      <c r="A26" s="179"/>
      <c r="B26" s="147"/>
      <c r="C26" s="148"/>
      <c r="D26" s="148"/>
      <c r="E26" s="148"/>
      <c r="F26" s="148"/>
      <c r="G26" s="148"/>
      <c r="H26" s="148"/>
    </row>
    <row r="27" spans="1:13" ht="15.75">
      <c r="A27" s="179"/>
      <c r="B27" s="147"/>
      <c r="C27" s="148"/>
      <c r="D27" s="148"/>
      <c r="E27" s="148"/>
      <c r="F27" s="148"/>
      <c r="G27" s="148"/>
      <c r="H27" s="148"/>
    </row>
    <row r="28" spans="1:13" ht="15.75">
      <c r="A28" s="179"/>
      <c r="B28" s="147"/>
      <c r="C28" s="148"/>
      <c r="D28" s="148"/>
      <c r="E28" s="148"/>
      <c r="F28" s="148"/>
      <c r="G28" s="148"/>
      <c r="H28" s="148"/>
    </row>
    <row r="29" spans="1:13" ht="15.75">
      <c r="A29" s="179"/>
      <c r="B29" s="147"/>
      <c r="C29" s="148"/>
      <c r="D29" s="148"/>
      <c r="E29" s="148"/>
      <c r="F29" s="148"/>
      <c r="G29" s="148"/>
      <c r="H29" s="148"/>
    </row>
    <row r="30" spans="1:13" ht="15.75">
      <c r="A30" s="179"/>
      <c r="B30" s="147"/>
      <c r="C30" s="148"/>
      <c r="D30" s="148"/>
      <c r="E30" s="148"/>
      <c r="F30" s="148"/>
      <c r="G30" s="148"/>
      <c r="H30" s="148"/>
    </row>
    <row r="31" spans="1:13" ht="15.75">
      <c r="A31" s="179"/>
      <c r="B31" s="147"/>
      <c r="C31" s="148"/>
      <c r="D31" s="148"/>
      <c r="E31" s="148"/>
      <c r="F31" s="148"/>
      <c r="G31" s="148"/>
      <c r="H31" s="148"/>
    </row>
    <row r="32" spans="1:13" ht="15.75">
      <c r="A32" s="179"/>
      <c r="B32" s="147"/>
      <c r="C32" s="148"/>
      <c r="D32" s="148"/>
      <c r="E32" s="148"/>
      <c r="F32" s="148"/>
      <c r="G32" s="148"/>
      <c r="H32" s="148"/>
    </row>
    <row r="33" spans="1:8" ht="15.75">
      <c r="A33" s="179"/>
      <c r="B33" s="147"/>
      <c r="C33" s="148"/>
      <c r="D33" s="148"/>
      <c r="E33" s="148"/>
      <c r="F33" s="148"/>
      <c r="G33" s="148"/>
      <c r="H33" s="148"/>
    </row>
    <row r="34" spans="1:8" ht="15.75">
      <c r="A34" s="179"/>
      <c r="B34" s="147"/>
      <c r="C34" s="148"/>
      <c r="D34" s="148"/>
      <c r="E34" s="148"/>
      <c r="F34" s="148"/>
      <c r="G34" s="148"/>
      <c r="H34" s="148"/>
    </row>
    <row r="35" spans="1:8" ht="15.75">
      <c r="A35" s="179"/>
      <c r="B35" s="147"/>
      <c r="C35" s="148"/>
      <c r="D35" s="148"/>
      <c r="E35" s="148"/>
      <c r="F35" s="148"/>
      <c r="G35" s="148"/>
      <c r="H35" s="148"/>
    </row>
    <row r="36" spans="1:8" ht="15.75">
      <c r="A36" s="179"/>
      <c r="B36" s="147"/>
      <c r="C36" s="148"/>
      <c r="D36" s="148"/>
      <c r="E36" s="148"/>
      <c r="F36" s="148"/>
      <c r="G36" s="148"/>
      <c r="H36" s="148"/>
    </row>
    <row r="37" spans="1:8" ht="15.75">
      <c r="A37" s="179"/>
      <c r="B37" s="147"/>
      <c r="C37" s="148"/>
      <c r="D37" s="148"/>
      <c r="E37" s="148"/>
      <c r="F37" s="148"/>
      <c r="G37" s="148"/>
      <c r="H37" s="148"/>
    </row>
    <row r="38" spans="1:8" ht="15.75">
      <c r="A38" s="179"/>
      <c r="B38" s="147"/>
      <c r="C38" s="148"/>
      <c r="D38" s="148"/>
      <c r="E38" s="148"/>
      <c r="F38" s="148"/>
      <c r="G38" s="148"/>
      <c r="H38" s="148"/>
    </row>
    <row r="39" spans="1:8" ht="15.75">
      <c r="A39" s="146"/>
      <c r="B39" s="147"/>
      <c r="C39" s="148"/>
      <c r="D39" s="148"/>
      <c r="E39" s="148"/>
      <c r="F39" s="148"/>
      <c r="G39" s="148"/>
      <c r="H39" s="148"/>
    </row>
    <row r="40" spans="1:8" ht="15.75">
      <c r="B40" s="147"/>
      <c r="C40" s="148"/>
      <c r="D40" s="148"/>
      <c r="E40" s="148"/>
      <c r="F40" s="148"/>
      <c r="G40" s="148"/>
      <c r="H40" s="148"/>
    </row>
    <row r="41" spans="1:8" ht="15.75">
      <c r="B41" s="147"/>
      <c r="C41" s="148"/>
      <c r="D41" s="148"/>
      <c r="E41" s="148"/>
      <c r="F41" s="148"/>
      <c r="G41" s="148"/>
      <c r="H41" s="148"/>
    </row>
    <row r="42" spans="1:8" ht="15.75">
      <c r="B42" s="147"/>
      <c r="C42" s="148"/>
      <c r="D42" s="148"/>
      <c r="E42" s="148"/>
      <c r="F42" s="148"/>
      <c r="G42" s="148"/>
      <c r="H42" s="148"/>
    </row>
    <row r="43" spans="1:8" ht="15.75">
      <c r="B43" s="147"/>
      <c r="C43" s="148"/>
      <c r="D43" s="148"/>
      <c r="E43" s="148"/>
      <c r="F43" s="148"/>
      <c r="G43" s="148"/>
      <c r="H43" s="148"/>
    </row>
    <row r="44" spans="1:8" ht="15.75">
      <c r="B44" s="147"/>
      <c r="C44" s="148"/>
      <c r="D44" s="148"/>
      <c r="E44" s="148"/>
      <c r="F44" s="148"/>
      <c r="G44" s="148"/>
      <c r="H44" s="148"/>
    </row>
    <row r="45" spans="1:8" ht="15.75">
      <c r="B45" s="147"/>
      <c r="C45" s="148"/>
      <c r="D45" s="148"/>
      <c r="E45" s="148"/>
      <c r="F45" s="148"/>
      <c r="G45" s="148"/>
      <c r="H45" s="148"/>
    </row>
    <row r="46" spans="1:8" ht="15.75">
      <c r="B46" s="147"/>
      <c r="C46" s="148"/>
      <c r="D46" s="148"/>
      <c r="E46" s="148"/>
      <c r="F46" s="148"/>
      <c r="G46" s="148"/>
      <c r="H46" s="148"/>
    </row>
    <row r="47" spans="1:8" ht="15.75">
      <c r="B47" s="147"/>
      <c r="C47" s="148"/>
      <c r="D47" s="148"/>
      <c r="E47" s="148"/>
      <c r="F47" s="148"/>
      <c r="G47" s="148"/>
      <c r="H47" s="148"/>
    </row>
    <row r="48" spans="1:8" ht="15.75">
      <c r="B48" s="147"/>
      <c r="C48" s="148"/>
      <c r="D48" s="148"/>
      <c r="E48" s="148"/>
      <c r="F48" s="148"/>
      <c r="G48" s="148"/>
      <c r="H48" s="148"/>
    </row>
    <row r="49" spans="2:8" ht="15.75">
      <c r="B49" s="147"/>
      <c r="C49" s="148"/>
      <c r="D49" s="148"/>
      <c r="E49" s="148"/>
      <c r="F49" s="148"/>
      <c r="G49" s="148"/>
      <c r="H49" s="148"/>
    </row>
  </sheetData>
  <mergeCells count="6">
    <mergeCell ref="K1:L1"/>
    <mergeCell ref="A2:L2"/>
    <mergeCell ref="K4:L4"/>
    <mergeCell ref="A5:A6"/>
    <mergeCell ref="B5:B6"/>
    <mergeCell ref="I5:L5"/>
  </mergeCells>
  <phoneticPr fontId="4" type="noConversion"/>
  <pageMargins left="0.75" right="0.75" top="1" bottom="1" header="0.5" footer="0.5"/>
  <pageSetup paperSize="9" scale="9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P53"/>
  <sheetViews>
    <sheetView view="pageBreakPreview" zoomScale="60" zoomScaleNormal="75" workbookViewId="0">
      <selection activeCell="R13" sqref="R13"/>
    </sheetView>
  </sheetViews>
  <sheetFormatPr defaultColWidth="8.85546875" defaultRowHeight="12.75"/>
  <cols>
    <col min="1" max="1" width="9.42578125" style="150" customWidth="1"/>
    <col min="2" max="2" width="54.5703125" style="180" customWidth="1"/>
    <col min="3" max="8" width="0" style="181" hidden="1" customWidth="1"/>
    <col min="9" max="9" width="19" style="150" customWidth="1"/>
    <col min="10" max="10" width="20" style="150" customWidth="1"/>
    <col min="11" max="11" width="21" style="150" customWidth="1"/>
    <col min="12" max="12" width="14" style="150" bestFit="1" customWidth="1"/>
    <col min="13" max="16" width="23" style="150" customWidth="1"/>
    <col min="17" max="16384" width="8.85546875" style="150"/>
  </cols>
  <sheetData>
    <row r="1" spans="1:16" ht="79.5" customHeight="1">
      <c r="J1" s="182"/>
      <c r="K1" s="432"/>
      <c r="L1" s="432"/>
      <c r="O1" s="430" t="s">
        <v>374</v>
      </c>
      <c r="P1" s="430"/>
    </row>
    <row r="2" spans="1:16" ht="15.6" customHeight="1">
      <c r="B2" s="153"/>
      <c r="C2" s="154"/>
      <c r="D2" s="183"/>
      <c r="E2" s="183"/>
      <c r="F2" s="183"/>
      <c r="G2" s="183"/>
      <c r="H2" s="183"/>
      <c r="J2" s="431"/>
      <c r="K2" s="431"/>
    </row>
    <row r="3" spans="1:16" ht="14.1" customHeight="1">
      <c r="B3" s="153"/>
      <c r="C3" s="154"/>
      <c r="D3" s="184"/>
      <c r="E3" s="184"/>
      <c r="F3" s="184"/>
      <c r="G3" s="184"/>
      <c r="H3" s="184"/>
      <c r="I3" s="431"/>
      <c r="J3" s="431"/>
      <c r="K3" s="431"/>
    </row>
    <row r="4" spans="1:16" ht="13.5" customHeight="1">
      <c r="B4" s="153"/>
      <c r="C4" s="154"/>
      <c r="D4" s="184"/>
      <c r="E4" s="184"/>
      <c r="F4" s="184"/>
      <c r="G4" s="184"/>
      <c r="H4" s="184"/>
    </row>
    <row r="5" spans="1:16" ht="18.75" customHeight="1">
      <c r="B5" s="153"/>
      <c r="C5" s="154"/>
      <c r="D5" s="183"/>
      <c r="E5" s="183"/>
      <c r="F5" s="183"/>
      <c r="G5" s="183"/>
      <c r="H5" s="183"/>
    </row>
    <row r="6" spans="1:16" ht="81.95" customHeight="1">
      <c r="A6" s="424" t="s">
        <v>375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</row>
    <row r="7" spans="1:16" ht="17.45" customHeight="1">
      <c r="B7" s="151"/>
      <c r="C7" s="152"/>
      <c r="D7" s="152"/>
      <c r="E7" s="152"/>
      <c r="F7" s="152"/>
      <c r="G7" s="152"/>
      <c r="H7" s="150"/>
    </row>
    <row r="8" spans="1:16" ht="17.25" customHeight="1">
      <c r="B8" s="153"/>
      <c r="C8" s="154"/>
      <c r="D8" s="154"/>
      <c r="E8" s="154"/>
      <c r="F8" s="154"/>
      <c r="G8" s="154"/>
      <c r="H8" s="146"/>
      <c r="P8" s="185" t="s">
        <v>76</v>
      </c>
    </row>
    <row r="9" spans="1:16" ht="31.7" customHeight="1">
      <c r="A9" s="426" t="s">
        <v>59</v>
      </c>
      <c r="B9" s="426" t="s">
        <v>218</v>
      </c>
      <c r="C9" s="156">
        <v>2008</v>
      </c>
      <c r="D9" s="156">
        <v>2010</v>
      </c>
      <c r="E9" s="156">
        <v>2010</v>
      </c>
      <c r="F9" s="156" t="s">
        <v>219</v>
      </c>
      <c r="G9" s="156" t="s">
        <v>220</v>
      </c>
      <c r="H9" s="155">
        <v>2011</v>
      </c>
      <c r="I9" s="427" t="s">
        <v>229</v>
      </c>
      <c r="J9" s="428"/>
      <c r="K9" s="428"/>
      <c r="L9" s="429"/>
      <c r="M9" s="427" t="s">
        <v>230</v>
      </c>
      <c r="N9" s="428"/>
      <c r="O9" s="428"/>
      <c r="P9" s="429"/>
    </row>
    <row r="10" spans="1:16" ht="86.25" customHeight="1">
      <c r="A10" s="426"/>
      <c r="B10" s="426"/>
      <c r="C10" s="156"/>
      <c r="D10" s="156"/>
      <c r="E10" s="156"/>
      <c r="F10" s="156"/>
      <c r="G10" s="156"/>
      <c r="H10" s="155"/>
      <c r="I10" s="155" t="s">
        <v>222</v>
      </c>
      <c r="J10" s="155" t="s">
        <v>223</v>
      </c>
      <c r="K10" s="157" t="s">
        <v>224</v>
      </c>
      <c r="L10" s="157" t="s">
        <v>225</v>
      </c>
      <c r="M10" s="155" t="s">
        <v>222</v>
      </c>
      <c r="N10" s="155" t="s">
        <v>223</v>
      </c>
      <c r="O10" s="157" t="s">
        <v>224</v>
      </c>
      <c r="P10" s="157" t="s">
        <v>225</v>
      </c>
    </row>
    <row r="11" spans="1:16" s="188" customFormat="1" ht="20.25" customHeight="1">
      <c r="A11" s="186">
        <v>1</v>
      </c>
      <c r="B11" s="186">
        <v>2</v>
      </c>
      <c r="C11" s="187"/>
      <c r="D11" s="187"/>
      <c r="E11" s="187"/>
      <c r="F11" s="187"/>
      <c r="G11" s="187"/>
      <c r="H11" s="186"/>
      <c r="I11" s="186">
        <v>3</v>
      </c>
      <c r="J11" s="186">
        <v>4</v>
      </c>
      <c r="K11" s="186">
        <v>5</v>
      </c>
      <c r="L11" s="186">
        <v>6</v>
      </c>
      <c r="M11" s="186">
        <v>7</v>
      </c>
      <c r="N11" s="186">
        <v>8</v>
      </c>
      <c r="O11" s="186">
        <v>9</v>
      </c>
      <c r="P11" s="186">
        <v>10</v>
      </c>
    </row>
    <row r="12" spans="1:16" ht="18.75">
      <c r="A12" s="160"/>
      <c r="B12" s="161" t="s">
        <v>226</v>
      </c>
      <c r="C12" s="162"/>
      <c r="D12" s="162"/>
      <c r="E12" s="162"/>
      <c r="F12" s="162"/>
      <c r="G12" s="162"/>
      <c r="H12" s="162"/>
      <c r="I12" s="168">
        <f>J12+K12+L12</f>
        <v>-1392.2</v>
      </c>
      <c r="J12" s="191">
        <v>0</v>
      </c>
      <c r="K12" s="191">
        <v>0</v>
      </c>
      <c r="L12" s="189">
        <f>L13</f>
        <v>-1392.2</v>
      </c>
      <c r="M12" s="191">
        <v>0</v>
      </c>
      <c r="N12" s="191">
        <v>0</v>
      </c>
      <c r="O12" s="191">
        <v>0</v>
      </c>
      <c r="P12" s="191">
        <v>0</v>
      </c>
    </row>
    <row r="13" spans="1:16" s="166" customFormat="1" ht="18.600000000000001" customHeight="1">
      <c r="A13" s="163">
        <v>1</v>
      </c>
      <c r="B13" s="164" t="s">
        <v>227</v>
      </c>
      <c r="C13" s="165"/>
      <c r="D13" s="165"/>
      <c r="E13" s="165"/>
      <c r="F13" s="165"/>
      <c r="G13" s="165"/>
      <c r="H13" s="165"/>
      <c r="I13" s="168">
        <f>J13+K13+L13</f>
        <v>-1392.2</v>
      </c>
      <c r="J13" s="192">
        <v>0</v>
      </c>
      <c r="K13" s="192">
        <v>0</v>
      </c>
      <c r="L13" s="190">
        <f>L14</f>
        <v>-1392.2</v>
      </c>
      <c r="M13" s="192">
        <v>0</v>
      </c>
      <c r="N13" s="192">
        <v>0</v>
      </c>
      <c r="O13" s="192">
        <v>0</v>
      </c>
      <c r="P13" s="192">
        <v>0</v>
      </c>
    </row>
    <row r="14" spans="1:16" ht="51" customHeight="1">
      <c r="A14" s="167" t="s">
        <v>228</v>
      </c>
      <c r="B14" s="161" t="s">
        <v>242</v>
      </c>
      <c r="C14" s="162"/>
      <c r="D14" s="162"/>
      <c r="E14" s="162"/>
      <c r="F14" s="162"/>
      <c r="G14" s="162"/>
      <c r="H14" s="162"/>
      <c r="I14" s="168">
        <f>J14+K14+L14</f>
        <v>-1392.2</v>
      </c>
      <c r="J14" s="191">
        <v>0</v>
      </c>
      <c r="K14" s="191">
        <v>0</v>
      </c>
      <c r="L14" s="189">
        <v>-1392.2</v>
      </c>
      <c r="M14" s="191">
        <v>0</v>
      </c>
      <c r="N14" s="191">
        <v>0</v>
      </c>
      <c r="O14" s="191">
        <v>0</v>
      </c>
      <c r="P14" s="191">
        <v>0</v>
      </c>
    </row>
    <row r="15" spans="1:16" ht="37.5" customHeight="1">
      <c r="A15" s="170"/>
      <c r="B15" s="171"/>
      <c r="C15" s="172"/>
      <c r="D15" s="172"/>
      <c r="E15" s="172"/>
      <c r="F15" s="172"/>
      <c r="G15" s="172"/>
      <c r="H15" s="172"/>
      <c r="I15" s="173"/>
      <c r="J15" s="173"/>
      <c r="K15" s="173"/>
      <c r="L15" s="174"/>
      <c r="M15" s="174"/>
    </row>
    <row r="16" spans="1:16" ht="15.75">
      <c r="A16" s="170"/>
      <c r="B16" s="147"/>
      <c r="C16" s="148"/>
      <c r="D16" s="148"/>
      <c r="E16" s="148"/>
      <c r="F16" s="148"/>
      <c r="G16" s="148"/>
      <c r="H16" s="148"/>
      <c r="I16" s="174"/>
      <c r="J16" s="175"/>
      <c r="K16" s="174"/>
      <c r="L16" s="174"/>
      <c r="M16" s="174"/>
    </row>
    <row r="17" spans="1:13" ht="15.75">
      <c r="A17" s="170"/>
      <c r="B17" s="147"/>
      <c r="C17" s="148"/>
      <c r="D17" s="148"/>
      <c r="E17" s="148"/>
      <c r="F17" s="148"/>
      <c r="G17" s="148"/>
      <c r="H17" s="148"/>
      <c r="I17" s="174"/>
      <c r="J17" s="174"/>
      <c r="K17" s="174"/>
      <c r="L17" s="174"/>
      <c r="M17" s="174"/>
    </row>
    <row r="18" spans="1:13" ht="15.75">
      <c r="A18" s="170"/>
      <c r="B18" s="147"/>
      <c r="C18" s="148"/>
      <c r="D18" s="148"/>
      <c r="E18" s="148"/>
      <c r="F18" s="148"/>
      <c r="G18" s="148"/>
      <c r="H18" s="148"/>
      <c r="I18" s="174"/>
      <c r="J18" s="174"/>
      <c r="K18" s="174"/>
      <c r="L18" s="174"/>
      <c r="M18" s="174"/>
    </row>
    <row r="19" spans="1:13" ht="15.75">
      <c r="A19" s="170"/>
      <c r="B19" s="147"/>
      <c r="C19" s="148"/>
      <c r="D19" s="148"/>
      <c r="E19" s="148"/>
      <c r="F19" s="148"/>
      <c r="G19" s="148"/>
      <c r="H19" s="148"/>
      <c r="I19" s="174"/>
      <c r="J19" s="174"/>
      <c r="K19" s="174"/>
      <c r="L19" s="174"/>
      <c r="M19" s="174"/>
    </row>
    <row r="20" spans="1:13" ht="15.75">
      <c r="A20" s="170"/>
      <c r="B20" s="147"/>
      <c r="C20" s="148"/>
      <c r="D20" s="148"/>
      <c r="E20" s="148"/>
      <c r="F20" s="148"/>
      <c r="G20" s="148"/>
      <c r="H20" s="148"/>
      <c r="I20" s="174"/>
      <c r="J20" s="174"/>
      <c r="K20" s="174"/>
      <c r="L20" s="174"/>
      <c r="M20" s="174"/>
    </row>
    <row r="21" spans="1:13" ht="15.75">
      <c r="A21" s="176"/>
      <c r="B21" s="147"/>
      <c r="C21" s="148"/>
      <c r="D21" s="148"/>
      <c r="E21" s="148"/>
      <c r="F21" s="148"/>
      <c r="G21" s="148"/>
      <c r="H21" s="148"/>
      <c r="I21" s="174"/>
      <c r="J21" s="174"/>
      <c r="K21" s="174"/>
      <c r="L21" s="174"/>
      <c r="M21" s="174"/>
    </row>
    <row r="22" spans="1:13" ht="15.75">
      <c r="A22" s="177"/>
      <c r="B22" s="147"/>
      <c r="C22" s="148"/>
      <c r="D22" s="148"/>
      <c r="E22" s="148"/>
      <c r="F22" s="148"/>
      <c r="G22" s="148"/>
      <c r="H22" s="148"/>
      <c r="I22" s="174"/>
      <c r="J22" s="174"/>
      <c r="K22" s="174"/>
      <c r="L22" s="174"/>
      <c r="M22" s="174"/>
    </row>
    <row r="23" spans="1:13" ht="15.75">
      <c r="A23" s="177"/>
      <c r="B23" s="147"/>
      <c r="C23" s="148"/>
      <c r="D23" s="148"/>
      <c r="E23" s="148"/>
      <c r="F23" s="148"/>
      <c r="G23" s="148"/>
      <c r="H23" s="148"/>
      <c r="I23" s="174"/>
      <c r="J23" s="174"/>
      <c r="K23" s="174"/>
      <c r="L23" s="174"/>
      <c r="M23" s="174"/>
    </row>
    <row r="24" spans="1:13" ht="15.75">
      <c r="A24" s="178"/>
      <c r="B24" s="147"/>
      <c r="C24" s="148"/>
      <c r="D24" s="148"/>
      <c r="E24" s="148"/>
      <c r="F24" s="148"/>
      <c r="G24" s="148"/>
      <c r="H24" s="148"/>
      <c r="I24" s="174"/>
      <c r="J24" s="174"/>
      <c r="K24" s="174"/>
      <c r="L24" s="174"/>
      <c r="M24" s="174"/>
    </row>
    <row r="25" spans="1:13" ht="15.75">
      <c r="A25" s="178"/>
      <c r="B25" s="147"/>
      <c r="C25" s="148"/>
      <c r="D25" s="148"/>
      <c r="E25" s="148"/>
      <c r="F25" s="148"/>
      <c r="G25" s="148"/>
      <c r="H25" s="148"/>
      <c r="I25" s="174"/>
      <c r="J25" s="174"/>
      <c r="K25" s="174"/>
      <c r="L25" s="174"/>
      <c r="M25" s="174"/>
    </row>
    <row r="26" spans="1:13" ht="15.75">
      <c r="A26" s="178"/>
      <c r="B26" s="147"/>
      <c r="C26" s="148"/>
      <c r="D26" s="148"/>
      <c r="E26" s="148"/>
      <c r="F26" s="148"/>
      <c r="G26" s="148"/>
      <c r="H26" s="148"/>
      <c r="I26" s="174"/>
      <c r="J26" s="174"/>
      <c r="K26" s="174"/>
      <c r="L26" s="174"/>
      <c r="M26" s="174"/>
    </row>
    <row r="27" spans="1:13" ht="15.75">
      <c r="A27" s="178"/>
      <c r="B27" s="147"/>
      <c r="C27" s="148"/>
      <c r="D27" s="148"/>
      <c r="E27" s="148"/>
      <c r="F27" s="148"/>
      <c r="G27" s="148"/>
      <c r="H27" s="148"/>
      <c r="I27" s="174"/>
      <c r="J27" s="174"/>
      <c r="K27" s="174"/>
      <c r="L27" s="174"/>
      <c r="M27" s="174"/>
    </row>
    <row r="28" spans="1:13" ht="15.75">
      <c r="A28" s="178"/>
      <c r="B28" s="147"/>
      <c r="C28" s="148"/>
      <c r="D28" s="148"/>
      <c r="E28" s="148"/>
      <c r="F28" s="148"/>
      <c r="G28" s="148"/>
      <c r="H28" s="148"/>
      <c r="I28" s="174"/>
      <c r="J28" s="174"/>
      <c r="K28" s="174"/>
      <c r="L28" s="174"/>
      <c r="M28" s="174"/>
    </row>
    <row r="29" spans="1:13" ht="15.75">
      <c r="A29" s="179"/>
      <c r="B29" s="147"/>
      <c r="C29" s="148"/>
      <c r="D29" s="148"/>
      <c r="E29" s="148"/>
      <c r="F29" s="148"/>
      <c r="G29" s="148"/>
      <c r="H29" s="148"/>
    </row>
    <row r="30" spans="1:13" ht="15.75">
      <c r="A30" s="179"/>
      <c r="B30" s="147"/>
      <c r="C30" s="148"/>
      <c r="D30" s="148"/>
      <c r="E30" s="148"/>
      <c r="F30" s="148"/>
      <c r="G30" s="148"/>
      <c r="H30" s="148"/>
    </row>
    <row r="31" spans="1:13" ht="15.75">
      <c r="A31" s="179"/>
      <c r="B31" s="147"/>
      <c r="C31" s="148"/>
      <c r="D31" s="148"/>
      <c r="E31" s="148"/>
      <c r="F31" s="148"/>
      <c r="G31" s="148"/>
      <c r="H31" s="148"/>
    </row>
    <row r="32" spans="1:13" ht="15.75">
      <c r="A32" s="179"/>
      <c r="B32" s="147"/>
      <c r="C32" s="148"/>
      <c r="D32" s="148"/>
      <c r="E32" s="148"/>
      <c r="F32" s="148"/>
      <c r="G32" s="148"/>
      <c r="H32" s="148"/>
    </row>
    <row r="33" spans="1:8" ht="15.75">
      <c r="A33" s="179"/>
      <c r="B33" s="147"/>
      <c r="C33" s="148"/>
      <c r="D33" s="148"/>
      <c r="E33" s="148"/>
      <c r="F33" s="148"/>
      <c r="G33" s="148"/>
      <c r="H33" s="148"/>
    </row>
    <row r="34" spans="1:8" ht="15.75">
      <c r="A34" s="179"/>
      <c r="B34" s="147"/>
      <c r="C34" s="148"/>
      <c r="D34" s="148"/>
      <c r="E34" s="148"/>
      <c r="F34" s="148"/>
      <c r="G34" s="148"/>
      <c r="H34" s="148"/>
    </row>
    <row r="35" spans="1:8" ht="15.75">
      <c r="A35" s="179"/>
      <c r="B35" s="147"/>
      <c r="C35" s="148"/>
      <c r="D35" s="148"/>
      <c r="E35" s="148"/>
      <c r="F35" s="148"/>
      <c r="G35" s="148"/>
      <c r="H35" s="148"/>
    </row>
    <row r="36" spans="1:8" ht="15.75">
      <c r="A36" s="179"/>
      <c r="B36" s="147"/>
      <c r="C36" s="148"/>
      <c r="D36" s="148"/>
      <c r="E36" s="148"/>
      <c r="F36" s="148"/>
      <c r="G36" s="148"/>
      <c r="H36" s="148"/>
    </row>
    <row r="37" spans="1:8" ht="15.75">
      <c r="A37" s="179"/>
      <c r="B37" s="147"/>
      <c r="C37" s="148"/>
      <c r="D37" s="148"/>
      <c r="E37" s="148"/>
      <c r="F37" s="148"/>
      <c r="G37" s="148"/>
      <c r="H37" s="148"/>
    </row>
    <row r="38" spans="1:8" ht="15.75">
      <c r="A38" s="179"/>
      <c r="B38" s="147"/>
      <c r="C38" s="148"/>
      <c r="D38" s="148"/>
      <c r="E38" s="148"/>
      <c r="F38" s="148"/>
      <c r="G38" s="148"/>
      <c r="H38" s="148"/>
    </row>
    <row r="39" spans="1:8" ht="15.75">
      <c r="A39" s="179"/>
      <c r="B39" s="147"/>
      <c r="C39" s="148"/>
      <c r="D39" s="148"/>
      <c r="E39" s="148"/>
      <c r="F39" s="148"/>
      <c r="G39" s="148"/>
      <c r="H39" s="148"/>
    </row>
    <row r="40" spans="1:8" ht="15.75">
      <c r="A40" s="179"/>
      <c r="B40" s="147"/>
      <c r="C40" s="148"/>
      <c r="D40" s="148"/>
      <c r="E40" s="148"/>
      <c r="F40" s="148"/>
      <c r="G40" s="148"/>
      <c r="H40" s="148"/>
    </row>
    <row r="41" spans="1:8" ht="15.75">
      <c r="A41" s="179"/>
      <c r="B41" s="147"/>
      <c r="C41" s="148"/>
      <c r="D41" s="148"/>
      <c r="E41" s="148"/>
      <c r="F41" s="148"/>
      <c r="G41" s="148"/>
      <c r="H41" s="148"/>
    </row>
    <row r="42" spans="1:8" ht="15.75">
      <c r="A42" s="179"/>
      <c r="B42" s="147"/>
      <c r="C42" s="148"/>
      <c r="D42" s="148"/>
      <c r="E42" s="148"/>
      <c r="F42" s="148"/>
      <c r="G42" s="148"/>
      <c r="H42" s="148"/>
    </row>
    <row r="43" spans="1:8" ht="15.75">
      <c r="A43" s="146"/>
      <c r="B43" s="147"/>
      <c r="C43" s="148"/>
      <c r="D43" s="148"/>
      <c r="E43" s="148"/>
      <c r="F43" s="148"/>
      <c r="G43" s="148"/>
      <c r="H43" s="148"/>
    </row>
    <row r="44" spans="1:8" ht="15.75">
      <c r="B44" s="147"/>
      <c r="C44" s="148"/>
      <c r="D44" s="148"/>
      <c r="E44" s="148"/>
      <c r="F44" s="148"/>
      <c r="G44" s="148"/>
      <c r="H44" s="148"/>
    </row>
    <row r="45" spans="1:8" ht="15.75">
      <c r="B45" s="147"/>
      <c r="C45" s="148"/>
      <c r="D45" s="148"/>
      <c r="E45" s="148"/>
      <c r="F45" s="148"/>
      <c r="G45" s="148"/>
      <c r="H45" s="148"/>
    </row>
    <row r="46" spans="1:8" ht="15.75">
      <c r="B46" s="147"/>
      <c r="C46" s="148"/>
      <c r="D46" s="148"/>
      <c r="E46" s="148"/>
      <c r="F46" s="148"/>
      <c r="G46" s="148"/>
      <c r="H46" s="148"/>
    </row>
    <row r="47" spans="1:8" ht="15.75">
      <c r="B47" s="147"/>
      <c r="C47" s="148"/>
      <c r="D47" s="148"/>
      <c r="E47" s="148"/>
      <c r="F47" s="148"/>
      <c r="G47" s="148"/>
      <c r="H47" s="148"/>
    </row>
    <row r="48" spans="1:8" ht="15.75">
      <c r="B48" s="147"/>
      <c r="C48" s="148"/>
      <c r="D48" s="148"/>
      <c r="E48" s="148"/>
      <c r="F48" s="148"/>
      <c r="G48" s="148"/>
      <c r="H48" s="148"/>
    </row>
    <row r="49" spans="2:8" ht="15.75">
      <c r="B49" s="147"/>
      <c r="C49" s="148"/>
      <c r="D49" s="148"/>
      <c r="E49" s="148"/>
      <c r="F49" s="148"/>
      <c r="G49" s="148"/>
      <c r="H49" s="148"/>
    </row>
    <row r="50" spans="2:8" ht="15.75">
      <c r="B50" s="147"/>
      <c r="C50" s="148"/>
      <c r="D50" s="148"/>
      <c r="E50" s="148"/>
      <c r="F50" s="148"/>
      <c r="G50" s="148"/>
      <c r="H50" s="148"/>
    </row>
    <row r="51" spans="2:8" ht="15.75">
      <c r="B51" s="147"/>
      <c r="C51" s="148"/>
      <c r="D51" s="148"/>
      <c r="E51" s="148"/>
      <c r="F51" s="148"/>
      <c r="G51" s="148"/>
      <c r="H51" s="148"/>
    </row>
    <row r="52" spans="2:8" ht="15.75">
      <c r="B52" s="147"/>
      <c r="C52" s="148"/>
      <c r="D52" s="148"/>
      <c r="E52" s="148"/>
      <c r="F52" s="148"/>
      <c r="G52" s="148"/>
      <c r="H52" s="148"/>
    </row>
    <row r="53" spans="2:8" ht="15.75">
      <c r="B53" s="147"/>
      <c r="C53" s="148"/>
      <c r="D53" s="148"/>
      <c r="E53" s="148"/>
      <c r="F53" s="148"/>
      <c r="G53" s="148"/>
      <c r="H53" s="148"/>
    </row>
  </sheetData>
  <mergeCells count="9">
    <mergeCell ref="O1:P1"/>
    <mergeCell ref="J2:K2"/>
    <mergeCell ref="I3:K3"/>
    <mergeCell ref="A6:P6"/>
    <mergeCell ref="K1:L1"/>
    <mergeCell ref="A9:A10"/>
    <mergeCell ref="B9:B10"/>
    <mergeCell ref="I9:L9"/>
    <mergeCell ref="M9:P9"/>
  </mergeCells>
  <phoneticPr fontId="4" type="noConversion"/>
  <pageMargins left="0.75" right="0.75" top="1" bottom="1" header="0.5" footer="0.5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5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перечень приложений</vt:lpstr>
      <vt:lpstr>перечень кодов ЦСР</vt:lpstr>
      <vt:lpstr>11</vt:lpstr>
      <vt:lpstr>12</vt:lpstr>
      <vt:lpstr>Приложение 6</vt:lpstr>
      <vt:lpstr>Приложение7</vt:lpstr>
      <vt:lpstr>п5</vt:lpstr>
      <vt:lpstr>п6</vt:lpstr>
      <vt:lpstr>п7</vt:lpstr>
      <vt:lpstr>п7!Заголовки_для_печати</vt:lpstr>
      <vt:lpstr>'1'!Область_печати</vt:lpstr>
      <vt:lpstr>'2'!Область_печати</vt:lpstr>
      <vt:lpstr>'4'!Область_печати</vt:lpstr>
      <vt:lpstr>'5'!Область_печати</vt:lpstr>
    </vt:vector>
  </TitlesOfParts>
  <Company>MINFIN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Neybauer</dc:creator>
  <cp:lastModifiedBy>User</cp:lastModifiedBy>
  <cp:lastPrinted>2015-12-29T02:11:33Z</cp:lastPrinted>
  <dcterms:created xsi:type="dcterms:W3CDTF">2007-09-12T09:25:25Z</dcterms:created>
  <dcterms:modified xsi:type="dcterms:W3CDTF">2015-12-29T02:11:58Z</dcterms:modified>
</cp:coreProperties>
</file>