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05" windowWidth="12120" windowHeight="7755" tabRatio="728" activeTab="2"/>
  </bookViews>
  <sheets>
    <sheet name="Прил.4" sheetId="1" r:id="rId1"/>
    <sheet name="Прил.6" sheetId="2" r:id="rId2"/>
    <sheet name="Прил.8" sheetId="3" r:id="rId3"/>
    <sheet name="Прил.10" sheetId="4" r:id="rId4"/>
  </sheets>
  <definedNames>
    <definedName name="п">#REF!</definedName>
    <definedName name="р">#REF!</definedName>
  </definedNames>
  <calcPr fullCalcOnLoad="1"/>
</workbook>
</file>

<file path=xl/sharedStrings.xml><?xml version="1.0" encoding="utf-8"?>
<sst xmlns="http://schemas.openxmlformats.org/spreadsheetml/2006/main" count="999" uniqueCount="253">
  <si>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</si>
  <si>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</si>
  <si>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</si>
  <si>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</si>
  <si>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</si>
  <si>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</si>
  <si>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</si>
  <si>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</si>
  <si>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</si>
  <si>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</si>
  <si>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Изменения (+;-)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</si>
  <si>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</si>
  <si>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</si>
  <si>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</si>
  <si>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</si>
  <si>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</si>
  <si>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</si>
  <si>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</si>
  <si>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</si>
  <si>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</si>
  <si>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</si>
  <si>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</si>
  <si>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</si>
  <si>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</si>
  <si>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</si>
  <si>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</si>
  <si>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</si>
  <si>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</si>
  <si>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</si>
  <si>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</si>
  <si>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</si>
  <si>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</si>
  <si>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</si>
  <si>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</si>
  <si>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</si>
  <si>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</si>
  <si>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</si>
  <si>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</si>
  <si>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</si>
  <si>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</si>
  <si>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</si>
  <si>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</si>
  <si>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</si>
  <si>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</si>
  <si>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</si>
  <si>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</si>
  <si>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</si>
  <si>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</si>
  <si>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</si>
  <si>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</si>
  <si>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</si>
  <si>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</si>
  <si>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</si>
  <si>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</si>
  <si>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</si>
  <si>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</si>
  <si>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</si>
  <si>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</si>
  <si>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</si>
  <si>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Условно утвержденные расходы</t>
  </si>
  <si>
    <t>Итого расходов</t>
  </si>
  <si>
    <t>121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</si>
  <si>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</si>
  <si>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</si>
  <si>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</si>
  <si>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</si>
  <si>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</si>
  <si>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</si>
  <si>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</si>
  <si>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1 11 05035 10 0000 120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</si>
  <si>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</si>
  <si>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</si>
  <si>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</si>
  <si>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</si>
  <si>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</si>
  <si>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</si>
  <si>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</si>
  <si>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</si>
  <si>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</si>
  <si>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</si>
  <si>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</si>
  <si>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</si>
  <si>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0120100000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</si>
  <si>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</si>
  <si>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</si>
  <si>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</si>
  <si>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</si>
  <si>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</si>
  <si>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</si>
  <si>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</si>
  <si>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0309</t>
  </si>
  <si>
    <t>0412</t>
  </si>
  <si>
    <t>010А101100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</si>
  <si>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</si>
  <si>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</si>
  <si>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</si>
  <si>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</si>
  <si>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</si>
  <si>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НАЦИОНАЛЬНАЯ ОБОРОНА</t>
  </si>
  <si>
    <t>Мобилизационная и вневойсковая подготовка</t>
  </si>
  <si>
    <t>0203</t>
  </si>
  <si>
    <t>0200</t>
  </si>
  <si>
    <t>8</t>
  </si>
  <si>
    <t>99</t>
  </si>
  <si>
    <t>9990000</t>
  </si>
  <si>
    <t>999</t>
  </si>
  <si>
    <t>Приложение 10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</si>
  <si>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</si>
  <si>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9999</t>
  </si>
  <si>
    <t>990А018000</t>
  </si>
  <si>
    <t>0110451180</t>
  </si>
  <si>
    <t>990000Ш000</t>
  </si>
  <si>
    <t>0140200000</t>
  </si>
  <si>
    <t>0140000000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</si>
  <si>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</si>
  <si>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</si>
  <si>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</si>
  <si>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</si>
  <si>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</si>
  <si>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</si>
  <si>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</si>
  <si>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</si>
  <si>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</si>
  <si>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</si>
  <si>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</si>
  <si>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</si>
  <si>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</si>
  <si>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</si>
  <si>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</si>
  <si>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</si>
  <si>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</si>
  <si>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</si>
  <si>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</si>
  <si>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6"/>
        <rFont val="Times New Roman"/>
        <family val="1"/>
      </rPr>
      <t xml:space="preserve"> </t>
    </r>
    <r>
      <rPr>
        <i/>
        <sz val="16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</si>
  <si>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</si>
  <si>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</si>
  <si>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</si>
  <si>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i/>
        <sz val="16"/>
        <color indexed="10"/>
        <rFont val="Times New Roman"/>
        <family val="1"/>
      </rPr>
      <t xml:space="preserve"> </t>
    </r>
  </si>
  <si>
    <t>106 06033 10 0000 110</t>
  </si>
  <si>
    <t>Земельный налог с организаций , обладающих земельным участком, расположенным в границах сельских поселений</t>
  </si>
  <si>
    <t>106 06043 10 0000 110</t>
  </si>
  <si>
    <t>Земельный налог с физических лиц, обладающих земельным участком, расположенным в границах 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</si>
  <si>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</si>
  <si>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</si>
  <si>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</si>
  <si>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</si>
  <si>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</si>
  <si>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</si>
  <si>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</si>
  <si>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</si>
  <si>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</si>
  <si>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</si>
  <si>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</si>
  <si>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</si>
  <si>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</si>
  <si>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</si>
  <si>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 имущества, находящееся в оперативном управлении органов управления сельских поселений (за исключением имущества бюджетных и автономных учреждений)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</si>
  <si>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</si>
  <si>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</si>
  <si>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</si>
  <si>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</si>
  <si>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</si>
  <si>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 2 02 15001 10 0000 151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</si>
  <si>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</si>
  <si>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</si>
  <si>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</si>
  <si>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</si>
  <si>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 на осуществление первичного воинского учета на территориях, где отсутствуют военные комиссариаты</t>
  </si>
  <si>
    <t>Всего доходов</t>
  </si>
  <si>
    <t>Сумма на 2019 год   тыс.руб.</t>
  </si>
  <si>
    <t>Утверждено доходов</t>
  </si>
  <si>
    <t>9</t>
  </si>
  <si>
    <t>0130200001</t>
  </si>
  <si>
    <t>НЕНАЛОГОВЫЕ ДОХОДЫ</t>
  </si>
  <si>
    <t>Утверждено расходов на 2019 год</t>
  </si>
  <si>
    <t>Сумма на 2019 год тыс.руб.</t>
  </si>
  <si>
    <t>Утверждено расходов</t>
  </si>
  <si>
    <t>0</t>
  </si>
  <si>
    <t>Изменение (+;-)</t>
  </si>
  <si>
    <t xml:space="preserve">Утверждено расходов </t>
  </si>
  <si>
    <t>45</t>
  </si>
  <si>
    <t>10,00</t>
  </si>
  <si>
    <t>1,6</t>
  </si>
  <si>
    <t>10</t>
  </si>
  <si>
    <t>30</t>
  </si>
  <si>
    <t>Дотации бюджетам поселений на выравнивание бюджетной обеспеченности республиканский</t>
  </si>
  <si>
    <t>Объем поступлений доходов в бюджет муниципального образования "Куладинское сельское поселение" в 2019 году</t>
  </si>
  <si>
    <t>к решению "О бюджете муниципального образования Куладинское сельское поселение на 2019 год и на плановый период 2020-2021 годов"</t>
  </si>
  <si>
    <t>Ведомственная структура расходов бюджета муниципального образования Куладинское сельское поселение на 2019</t>
  </si>
  <si>
    <t>42,22</t>
  </si>
  <si>
    <t>40</t>
  </si>
  <si>
    <t>51,4</t>
  </si>
  <si>
    <t>938,5</t>
  </si>
  <si>
    <t>410,93</t>
  </si>
  <si>
    <t>65,20</t>
  </si>
  <si>
    <t>36</t>
  </si>
  <si>
    <t>Сумма на 2019 год</t>
  </si>
  <si>
    <t>Муниципальная программа "Комплексное развитие территории Куладинского сельского поселения"</t>
  </si>
  <si>
    <t>Подпрограмма "Повышение качества управления муниципальным имуществом и земельными ресурсами Куладинского сельского поселения"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</si>
  <si>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Куладинского сельского поселения"</t>
  </si>
  <si>
    <t>Подпрограмма "Устойчивое развитие систем жизнеобеспечения  Куладинского сельского поселения"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</si>
  <si>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поселения"</t>
  </si>
  <si>
    <t>Подпрограмма "Развитие социально-культурной сферы Куладинского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</si>
  <si>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</si>
  <si>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</si>
  <si>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</si>
  <si>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-217</t>
  </si>
  <si>
    <t>-5</t>
  </si>
  <si>
    <t>Распределение
бюджета муниципального образования  Куладинское сельское поселение  по разделам и подразделам функциональной классификации расходов на 2019 год</t>
  </si>
  <si>
    <t>-35</t>
  </si>
  <si>
    <t>-41,22</t>
  </si>
  <si>
    <t>-299,09</t>
  </si>
  <si>
    <t>693,69</t>
  </si>
  <si>
    <t>376,36</t>
  </si>
  <si>
    <t>654,51</t>
  </si>
  <si>
    <t>-65,20</t>
  </si>
  <si>
    <t>Распределение бюджетных ассигнований по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2019 год</t>
  </si>
  <si>
    <t>" Обеспечение деятельности Администрации МО Куладинское сельское поселение</t>
  </si>
  <si>
    <t>АВЦП" Обеспечение деятельности Администрации МО Куладинское сельское поселение"</t>
  </si>
  <si>
    <t>202 15001 10 0000 150</t>
  </si>
  <si>
    <t>2 02 10000 00 0000 150</t>
  </si>
  <si>
    <t>2 02 35118 10 0000 150</t>
  </si>
  <si>
    <t>2 02 30000 00 0000 150</t>
  </si>
  <si>
    <t xml:space="preserve"> Приложение  6
к решению «О бюджете муниципального образования Куладинское сельское поселение на 2019 год и на плановый период 2020 - 2021 годов"
</t>
  </si>
  <si>
    <t>Приложение 8</t>
  </si>
  <si>
    <t xml:space="preserve"> 2 02 04000 00 0000 150</t>
  </si>
  <si>
    <t>990А0S8500</t>
  </si>
  <si>
    <t>010A1S8500</t>
  </si>
  <si>
    <t>01302S8500</t>
  </si>
  <si>
    <t>Субсидии на оплату труда работникам бюджетной сферы</t>
  </si>
  <si>
    <t>01402S8500</t>
  </si>
  <si>
    <t>2 02 45160 10 0000 150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</si>
  <si>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 "Устоичивое развитие систем жизнеобеспечения Куладинского сельского поселения на 2015-2018гг."Комплексное развитие территории Куладинского сельского поселения на 2015-2018гг."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</si>
  <si>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</si>
  <si>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Муниципальная программа "Комплексное развитие территории Куладинского сельского поселения "</t>
  </si>
  <si>
    <t>09</t>
  </si>
  <si>
    <t>0120400000</t>
  </si>
  <si>
    <t>Изменения на 2019 год (+;-)</t>
  </si>
  <si>
    <t>Сумма на  2019год                      тыс.рублей</t>
  </si>
  <si>
    <t>123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</si>
  <si>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 "Устоичивое развитие систем жизни обеспечения Куладинского сельского поселения."</t>
  </si>
  <si>
    <t>990000Ш500</t>
  </si>
  <si>
    <t>990000Ш600</t>
  </si>
  <si>
    <t>0310</t>
  </si>
  <si>
    <t>Обеспечение пожарной безопасности</t>
  </si>
  <si>
    <t>Подпрограмма "Развитие экономического и налогового потенциала Куладинского сельского поселения"</t>
  </si>
  <si>
    <t>Подпрограмма «Устойчивое развитие систем жизнеобеспечения муниципального образования Куладинское сельское поселение»</t>
  </si>
  <si>
    <t>Доходы,получаемые в виде арендной платы,а также средства от продажи права на заключение договоров аренды за земли 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</si>
  <si>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111 05025 10 0000 120</t>
  </si>
  <si>
    <t xml:space="preserve"> Приложение 4
к решению «О бюджете 
муниципального образования "Куладинское сельское поселение "
на 2019 год и на плановый период 2020 и 2021 годов» </t>
  </si>
  <si>
    <t xml:space="preserve"> к решению "О бюджете муниципального образования Куладинское сельское поселение на 2019 год и на плановый период 2020-2021 годов"</t>
  </si>
  <si>
    <t>853</t>
  </si>
  <si>
    <t>Уплата пеней, штрафов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</si>
</sst>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0&quot;р.&quot;_-;\-* #,##0.0000&quot;р.&quot;_-;_-* &quot;-&quot;??&quot;р.&quot;_-;_-@_-"/>
    <numFmt numFmtId="181" formatCode="[$-FC19]d\ mmmm\ yyyy\ &quot;г.&quot;"/>
    <numFmt numFmtId="182" formatCode="0.000"/>
    <numFmt numFmtId="183" formatCode="0.0000"/>
    <numFmt numFmtId="184" formatCode="0.00000"/>
    <numFmt numFmtId="185" formatCode="0.000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8"/>
      <name val="Arial Cyr"/>
      <family val="0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sz val="32"/>
      <name val="Arial Cyr"/>
      <family val="0"/>
    </font>
    <font>
      <sz val="32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48"/>
      <name val="Arial Cyr"/>
      <family val="0"/>
    </font>
    <font>
      <sz val="2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0" fontId="50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72" fontId="3" fillId="0" borderId="0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2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justify" vertical="center" wrapText="1"/>
    </xf>
    <xf numFmtId="0" fontId="2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3" fontId="18" fillId="0" borderId="10" xfId="0" applyNumberFormat="1" applyFont="1" applyBorder="1" applyAlignment="1">
      <alignment horizontal="center" vertical="center" wrapText="1"/>
    </xf>
    <xf numFmtId="180" fontId="27" fillId="0" borderId="10" xfId="43" applyNumberFormat="1" applyFont="1" applyBorder="1" applyAlignment="1">
      <alignment horizontal="center" vertical="center" wrapText="1"/>
    </xf>
    <xf numFmtId="2" fontId="27" fillId="0" borderId="10" xfId="43" applyNumberFormat="1" applyFont="1" applyBorder="1" applyAlignment="1">
      <alignment horizontal="center" vertical="center" wrapText="1"/>
    </xf>
    <xf numFmtId="180" fontId="18" fillId="0" borderId="10" xfId="43" applyNumberFormat="1" applyFont="1" applyBorder="1" applyAlignment="1">
      <alignment horizontal="center" vertical="center" wrapText="1"/>
    </xf>
    <xf numFmtId="2" fontId="18" fillId="0" borderId="10" xfId="43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2" fontId="27" fillId="0" borderId="10" xfId="43" applyNumberFormat="1" applyFont="1" applyBorder="1" applyAlignment="1">
      <alignment horizontal="left" vertical="center" wrapText="1"/>
    </xf>
    <xf numFmtId="2" fontId="18" fillId="0" borderId="10" xfId="43" applyNumberFormat="1" applyFont="1" applyBorder="1" applyAlignment="1">
      <alignment horizontal="lef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center" vertical="center" wrapText="1"/>
    </xf>
    <xf numFmtId="1" fontId="27" fillId="0" borderId="10" xfId="43" applyNumberFormat="1" applyFont="1" applyBorder="1" applyAlignment="1">
      <alignment horizontal="center" vertical="center" wrapText="1"/>
    </xf>
    <xf numFmtId="1" fontId="18" fillId="0" borderId="10" xfId="43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right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3" fillId="0" borderId="10" xfId="54" applyFont="1" applyFill="1" applyBorder="1" applyAlignment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10" xfId="53" applyFont="1" applyFill="1" applyBorder="1" applyAlignment="1">
      <alignment horizontal="left" vertical="center" wrapText="1"/>
      <protection/>
    </xf>
    <xf numFmtId="0" fontId="22" fillId="0" borderId="10" xfId="53" applyFont="1" applyFill="1" applyBorder="1" applyAlignment="1">
      <alignment horizontal="left" vertical="center"/>
      <protection/>
    </xf>
    <xf numFmtId="0" fontId="20" fillId="0" borderId="11" xfId="53" applyFont="1" applyFill="1" applyBorder="1" applyAlignment="1">
      <alignment horizontal="left" vertical="center" wrapText="1"/>
      <protection/>
    </xf>
    <xf numFmtId="2" fontId="20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wrapText="1"/>
    </xf>
    <xf numFmtId="0" fontId="27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1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10" xfId="53" applyFont="1" applyFill="1" applyBorder="1" applyAlignment="1">
      <alignment horizontal="justify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2" fillId="0" borderId="10" xfId="53" applyFont="1" applyFill="1" applyBorder="1" applyAlignment="1">
      <alignment horizontal="justify" vertical="center"/>
      <protection/>
    </xf>
    <xf numFmtId="0" fontId="22" fillId="0" borderId="0" xfId="0" applyFont="1" applyFill="1" applyAlignment="1">
      <alignment vertical="center" wrapText="1"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20" fillId="0" borderId="11" xfId="53" applyFont="1" applyFill="1" applyBorder="1" applyAlignment="1">
      <alignment horizontal="justify" vertical="center" wrapText="1"/>
      <protection/>
    </xf>
    <xf numFmtId="2" fontId="20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/>
    </xf>
    <xf numFmtId="49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0" fontId="22" fillId="0" borderId="11" xfId="53" applyFont="1" applyFill="1" applyBorder="1" applyAlignment="1">
      <alignment horizontal="left" vertical="center"/>
      <protection/>
    </xf>
    <xf numFmtId="2" fontId="24" fillId="0" borderId="0" xfId="0" applyNumberFormat="1" applyFont="1" applyAlignment="1">
      <alignment/>
    </xf>
    <xf numFmtId="2" fontId="31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2" fillId="0" borderId="0" xfId="0" applyNumberFormat="1" applyFont="1" applyAlignment="1">
      <alignment/>
    </xf>
    <xf numFmtId="2" fontId="20" fillId="33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" fontId="27" fillId="33" borderId="10" xfId="43" applyNumberFormat="1" applyFont="1" applyFill="1" applyBorder="1" applyAlignment="1">
      <alignment horizontal="center" vertical="center" wrapText="1"/>
    </xf>
    <xf numFmtId="2" fontId="18" fillId="33" borderId="10" xfId="43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center" wrapText="1"/>
    </xf>
    <xf numFmtId="2" fontId="20" fillId="33" borderId="10" xfId="0" applyNumberFormat="1" applyFont="1" applyFill="1" applyBorder="1" applyAlignment="1">
      <alignment horizontal="center" wrapText="1"/>
    </xf>
    <xf numFmtId="49" fontId="21" fillId="32" borderId="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2" fontId="22" fillId="33" borderId="13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justify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21" fillId="0" borderId="14" xfId="54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/>
    </xf>
    <xf numFmtId="49" fontId="20" fillId="0" borderId="10" xfId="33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left" vertical="center" wrapText="1"/>
    </xf>
    <xf numFmtId="49" fontId="20" fillId="0" borderId="10" xfId="33" applyNumberFormat="1" applyFont="1" applyFill="1" applyBorder="1" applyAlignment="1">
      <alignment horizontal="center" vertical="center"/>
      <protection/>
    </xf>
    <xf numFmtId="0" fontId="20" fillId="0" borderId="10" xfId="33" applyFont="1" applyFill="1" applyBorder="1" applyAlignment="1">
      <alignment horizontal="left" vertical="center" wrapText="1"/>
      <protection/>
    </xf>
    <xf numFmtId="0" fontId="18" fillId="0" borderId="10" xfId="43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wrapText="1"/>
    </xf>
    <xf numFmtId="49" fontId="27" fillId="0" borderId="0" xfId="0" applyNumberFormat="1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top" wrapText="1"/>
    </xf>
    <xf numFmtId="49" fontId="22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0" xfId="0" applyFont="1" applyAlignment="1">
      <alignment horizontal="right"/>
    </xf>
    <xf numFmtId="49" fontId="22" fillId="0" borderId="0" xfId="0" applyNumberFormat="1" applyFont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50" zoomScaleSheetLayoutView="50" workbookViewId="0" topLeftCell="A31">
      <selection activeCell="I44" sqref="I44"/>
    </sheetView>
  </sheetViews>
  <sheetFormatPr defaultColWidth="56.125" defaultRowHeight="12.75"/>
  <cols>
    <col min="1" max="1" width="30.125" style="0" customWidth="1"/>
    <col min="2" max="2" width="42.75390625" style="0" customWidth="1"/>
    <col min="3" max="3" width="54.375" style="0" customWidth="1"/>
    <col min="4" max="4" width="27.00390625" style="0" hidden="1" customWidth="1"/>
    <col min="5" max="5" width="26.25390625" style="0" hidden="1" customWidth="1"/>
    <col min="6" max="6" width="34.625" style="0" customWidth="1"/>
    <col min="7" max="7" width="25.125" style="0" customWidth="1"/>
    <col min="8" max="8" width="37.875" style="0" customWidth="1"/>
  </cols>
  <sheetData>
    <row r="1" spans="3:8" ht="12.75">
      <c r="C1" s="84"/>
      <c r="D1" s="85"/>
      <c r="E1" s="85"/>
      <c r="F1" s="85"/>
      <c r="G1" s="85"/>
      <c r="H1" s="84"/>
    </row>
    <row r="2" spans="3:8" ht="42" customHeight="1">
      <c r="C2" s="84"/>
      <c r="D2" s="85"/>
      <c r="E2" s="85"/>
      <c r="F2" s="97"/>
      <c r="G2" s="97"/>
      <c r="H2" s="176"/>
    </row>
    <row r="3" spans="2:8" ht="20.25" customHeight="1">
      <c r="B3" s="87"/>
      <c r="C3" s="88"/>
      <c r="D3" s="89"/>
      <c r="E3" s="214" t="s">
        <v>249</v>
      </c>
      <c r="F3" s="214"/>
      <c r="G3" s="214"/>
      <c r="H3" s="214"/>
    </row>
    <row r="4" spans="1:8" ht="211.5" customHeight="1">
      <c r="A4" s="1"/>
      <c r="B4" s="90"/>
      <c r="C4" s="86"/>
      <c r="D4" s="91"/>
      <c r="E4" s="214"/>
      <c r="F4" s="214"/>
      <c r="G4" s="214"/>
      <c r="H4" s="214"/>
    </row>
    <row r="5" spans="1:8" ht="25.5" customHeight="1">
      <c r="A5" s="215" t="s">
        <v>186</v>
      </c>
      <c r="B5" s="215"/>
      <c r="C5" s="215"/>
      <c r="D5" s="215"/>
      <c r="E5" s="215"/>
      <c r="F5" s="215"/>
      <c r="G5" s="215"/>
      <c r="H5" s="215"/>
    </row>
    <row r="6" spans="1:8" ht="20.25" customHeight="1">
      <c r="A6" s="216"/>
      <c r="B6" s="216"/>
      <c r="C6" s="216"/>
      <c r="D6" s="216"/>
      <c r="E6" s="216"/>
      <c r="F6" s="216"/>
      <c r="G6" s="216"/>
      <c r="H6" s="216"/>
    </row>
    <row r="7" spans="1:8" ht="88.5" customHeight="1">
      <c r="A7" s="92" t="s">
        <v>114</v>
      </c>
      <c r="B7" s="92" t="s">
        <v>115</v>
      </c>
      <c r="C7" s="92" t="s">
        <v>116</v>
      </c>
      <c r="D7" s="92" t="s">
        <v>170</v>
      </c>
      <c r="E7" s="92" t="s">
        <v>10</v>
      </c>
      <c r="F7" s="92" t="s">
        <v>196</v>
      </c>
      <c r="G7" s="92" t="s">
        <v>10</v>
      </c>
      <c r="H7" s="92" t="s">
        <v>196</v>
      </c>
    </row>
    <row r="8" spans="1:8" ht="1.5" customHeight="1">
      <c r="A8" s="93"/>
      <c r="B8" s="93"/>
      <c r="C8" s="94"/>
      <c r="D8" s="94"/>
      <c r="E8" s="93"/>
      <c r="F8" s="93"/>
      <c r="G8" s="93"/>
      <c r="H8" s="93"/>
    </row>
    <row r="9" spans="1:8" ht="45" customHeight="1">
      <c r="A9" s="98" t="s">
        <v>42</v>
      </c>
      <c r="B9" s="92" t="s">
        <v>117</v>
      </c>
      <c r="C9" s="110" t="s">
        <v>118</v>
      </c>
      <c r="D9" s="115">
        <f>D10+D29</f>
        <v>397</v>
      </c>
      <c r="E9" s="115">
        <f>E10+E28</f>
        <v>3</v>
      </c>
      <c r="F9" s="115">
        <f>F10+F29</f>
        <v>415</v>
      </c>
      <c r="G9" s="115">
        <f>G10+G28+G22</f>
        <v>0</v>
      </c>
      <c r="H9" s="115">
        <f>H10+H28</f>
        <v>415</v>
      </c>
    </row>
    <row r="10" spans="1:8" ht="36.75" customHeight="1">
      <c r="A10" s="99"/>
      <c r="B10" s="93"/>
      <c r="C10" s="111" t="s">
        <v>119</v>
      </c>
      <c r="D10" s="93">
        <f>D11+D13+D16+D22</f>
        <v>385</v>
      </c>
      <c r="E10" s="93">
        <f>E11+E13+E16+E22</f>
        <v>14</v>
      </c>
      <c r="F10" s="93">
        <f>F11+F13+F16+F22</f>
        <v>399</v>
      </c>
      <c r="G10" s="93">
        <v>0</v>
      </c>
      <c r="H10" s="160">
        <f>H11+H13+H16+H22</f>
        <v>399</v>
      </c>
    </row>
    <row r="11" spans="1:8" ht="35.25" customHeight="1">
      <c r="A11" s="100" t="s">
        <v>42</v>
      </c>
      <c r="B11" s="101" t="s">
        <v>120</v>
      </c>
      <c r="C11" s="110" t="s">
        <v>121</v>
      </c>
      <c r="D11" s="92">
        <f>D12</f>
        <v>44</v>
      </c>
      <c r="E11" s="92">
        <f>E12</f>
        <v>0</v>
      </c>
      <c r="F11" s="92">
        <f>D11+E11</f>
        <v>44</v>
      </c>
      <c r="G11" s="92">
        <f>G12</f>
        <v>0</v>
      </c>
      <c r="H11" s="158">
        <f>F11+G11</f>
        <v>44</v>
      </c>
    </row>
    <row r="12" spans="1:8" ht="190.5" customHeight="1">
      <c r="A12" s="102" t="s">
        <v>122</v>
      </c>
      <c r="B12" s="102" t="s">
        <v>123</v>
      </c>
      <c r="C12" s="112" t="s">
        <v>124</v>
      </c>
      <c r="D12" s="159">
        <v>44</v>
      </c>
      <c r="E12" s="160">
        <v>0</v>
      </c>
      <c r="F12" s="160">
        <f aca="true" t="shared" si="0" ref="F12:F21">D12+E12</f>
        <v>44</v>
      </c>
      <c r="G12" s="93">
        <v>0</v>
      </c>
      <c r="H12" s="93">
        <v>44</v>
      </c>
    </row>
    <row r="13" spans="1:8" ht="33" customHeight="1">
      <c r="A13" s="100" t="s">
        <v>42</v>
      </c>
      <c r="B13" s="92" t="s">
        <v>125</v>
      </c>
      <c r="C13" s="110" t="s">
        <v>126</v>
      </c>
      <c r="D13" s="92">
        <f>D14</f>
        <v>12</v>
      </c>
      <c r="E13" s="92">
        <v>0</v>
      </c>
      <c r="F13" s="92">
        <f t="shared" si="0"/>
        <v>12</v>
      </c>
      <c r="G13" s="92">
        <v>0</v>
      </c>
      <c r="H13" s="158">
        <f aca="true" t="shared" si="1" ref="H13:H21">F13+G13</f>
        <v>12</v>
      </c>
    </row>
    <row r="14" spans="1:8" ht="43.5" customHeight="1">
      <c r="A14" s="102" t="s">
        <v>42</v>
      </c>
      <c r="B14" s="93" t="s">
        <v>127</v>
      </c>
      <c r="C14" s="111" t="s">
        <v>128</v>
      </c>
      <c r="D14" s="92">
        <f>D15</f>
        <v>12</v>
      </c>
      <c r="E14" s="93">
        <v>0</v>
      </c>
      <c r="F14" s="92">
        <f t="shared" si="0"/>
        <v>12</v>
      </c>
      <c r="G14" s="93">
        <v>0</v>
      </c>
      <c r="H14" s="92">
        <f t="shared" si="1"/>
        <v>12</v>
      </c>
    </row>
    <row r="15" spans="1:8" ht="37.5" customHeight="1">
      <c r="A15" s="102" t="s">
        <v>122</v>
      </c>
      <c r="B15" s="93" t="s">
        <v>129</v>
      </c>
      <c r="C15" s="111" t="s">
        <v>128</v>
      </c>
      <c r="D15" s="93">
        <v>12</v>
      </c>
      <c r="E15" s="93">
        <v>0</v>
      </c>
      <c r="F15" s="93">
        <f t="shared" si="0"/>
        <v>12</v>
      </c>
      <c r="G15" s="93"/>
      <c r="H15" s="93">
        <f t="shared" si="1"/>
        <v>12</v>
      </c>
    </row>
    <row r="16" spans="1:8" ht="27.75" customHeight="1">
      <c r="A16" s="100" t="s">
        <v>42</v>
      </c>
      <c r="B16" s="92" t="s">
        <v>130</v>
      </c>
      <c r="C16" s="110" t="s">
        <v>131</v>
      </c>
      <c r="D16" s="92">
        <f>D19+D17</f>
        <v>324</v>
      </c>
      <c r="E16" s="92">
        <f>E17+E19</f>
        <v>14</v>
      </c>
      <c r="F16" s="92">
        <f>D16+E16</f>
        <v>338</v>
      </c>
      <c r="G16" s="92">
        <f>G17+G19</f>
        <v>0</v>
      </c>
      <c r="H16" s="158">
        <f t="shared" si="1"/>
        <v>338</v>
      </c>
    </row>
    <row r="17" spans="1:8" ht="36.75" customHeight="1">
      <c r="A17" s="102" t="s">
        <v>42</v>
      </c>
      <c r="B17" s="93" t="s">
        <v>132</v>
      </c>
      <c r="C17" s="111" t="s">
        <v>133</v>
      </c>
      <c r="D17" s="92">
        <f>D18</f>
        <v>96</v>
      </c>
      <c r="E17" s="93">
        <f>E18</f>
        <v>4</v>
      </c>
      <c r="F17" s="92">
        <f t="shared" si="0"/>
        <v>100</v>
      </c>
      <c r="G17" s="93"/>
      <c r="H17" s="92">
        <f t="shared" si="1"/>
        <v>100</v>
      </c>
    </row>
    <row r="18" spans="1:8" ht="101.25" customHeight="1">
      <c r="A18" s="102" t="s">
        <v>122</v>
      </c>
      <c r="B18" s="102" t="s">
        <v>134</v>
      </c>
      <c r="C18" s="111" t="s">
        <v>135</v>
      </c>
      <c r="D18" s="116">
        <v>96</v>
      </c>
      <c r="E18" s="116">
        <v>4</v>
      </c>
      <c r="F18" s="116">
        <f t="shared" si="0"/>
        <v>100</v>
      </c>
      <c r="G18" s="93"/>
      <c r="H18" s="93">
        <f t="shared" si="1"/>
        <v>100</v>
      </c>
    </row>
    <row r="19" spans="1:8" ht="31.5" customHeight="1">
      <c r="A19" s="102" t="s">
        <v>42</v>
      </c>
      <c r="B19" s="93" t="s">
        <v>136</v>
      </c>
      <c r="C19" s="111" t="s">
        <v>137</v>
      </c>
      <c r="D19" s="117">
        <f>D20+D21</f>
        <v>228</v>
      </c>
      <c r="E19" s="117">
        <f>E20+E21</f>
        <v>10</v>
      </c>
      <c r="F19" s="117">
        <f>D19+E19</f>
        <v>238</v>
      </c>
      <c r="G19" s="92">
        <f>G20+G21</f>
        <v>0</v>
      </c>
      <c r="H19" s="92">
        <f t="shared" si="1"/>
        <v>238</v>
      </c>
    </row>
    <row r="20" spans="1:8" ht="90.75" customHeight="1">
      <c r="A20" s="102" t="s">
        <v>122</v>
      </c>
      <c r="B20" s="103" t="s">
        <v>138</v>
      </c>
      <c r="C20" s="111" t="s">
        <v>139</v>
      </c>
      <c r="D20" s="93">
        <v>104</v>
      </c>
      <c r="E20" s="93">
        <v>-50</v>
      </c>
      <c r="F20" s="93">
        <f t="shared" si="0"/>
        <v>54</v>
      </c>
      <c r="G20" s="93">
        <v>0</v>
      </c>
      <c r="H20" s="93">
        <f t="shared" si="1"/>
        <v>54</v>
      </c>
    </row>
    <row r="21" spans="1:8" ht="82.5" customHeight="1">
      <c r="A21" s="102" t="s">
        <v>122</v>
      </c>
      <c r="B21" s="93" t="s">
        <v>140</v>
      </c>
      <c r="C21" s="111" t="s">
        <v>141</v>
      </c>
      <c r="D21" s="93">
        <v>124</v>
      </c>
      <c r="E21" s="93">
        <v>60</v>
      </c>
      <c r="F21" s="93">
        <f t="shared" si="0"/>
        <v>184</v>
      </c>
      <c r="G21" s="93">
        <v>0</v>
      </c>
      <c r="H21" s="93">
        <f t="shared" si="1"/>
        <v>184</v>
      </c>
    </row>
    <row r="22" spans="1:8" ht="30.75" customHeight="1">
      <c r="A22" s="100" t="s">
        <v>42</v>
      </c>
      <c r="B22" s="92" t="s">
        <v>142</v>
      </c>
      <c r="C22" s="110" t="s">
        <v>143</v>
      </c>
      <c r="D22" s="92">
        <f>D23</f>
        <v>5</v>
      </c>
      <c r="E22" s="92">
        <f>E23</f>
        <v>0</v>
      </c>
      <c r="F22" s="92">
        <f>F23</f>
        <v>5</v>
      </c>
      <c r="G22" s="92">
        <f>G23</f>
        <v>0</v>
      </c>
      <c r="H22" s="158">
        <f>H23</f>
        <v>5</v>
      </c>
    </row>
    <row r="23" spans="1:8" ht="179.25" customHeight="1">
      <c r="A23" s="102" t="s">
        <v>41</v>
      </c>
      <c r="B23" s="93" t="s">
        <v>144</v>
      </c>
      <c r="C23" s="111" t="s">
        <v>145</v>
      </c>
      <c r="D23" s="92">
        <v>5</v>
      </c>
      <c r="E23" s="92">
        <v>0</v>
      </c>
      <c r="F23" s="92">
        <v>5</v>
      </c>
      <c r="G23" s="92"/>
      <c r="H23" s="93">
        <f>F23+G23</f>
        <v>5</v>
      </c>
    </row>
    <row r="24" spans="1:8" ht="66.75" customHeight="1" hidden="1">
      <c r="A24" s="102" t="s">
        <v>42</v>
      </c>
      <c r="B24" s="92" t="s">
        <v>146</v>
      </c>
      <c r="C24" s="110" t="s">
        <v>147</v>
      </c>
      <c r="D24" s="92"/>
      <c r="E24" s="92"/>
      <c r="F24" s="92"/>
      <c r="G24" s="92"/>
      <c r="H24" s="92"/>
    </row>
    <row r="25" spans="1:8" ht="60" customHeight="1" hidden="1">
      <c r="A25" s="100"/>
      <c r="B25" s="92" t="s">
        <v>148</v>
      </c>
      <c r="C25" s="110" t="s">
        <v>149</v>
      </c>
      <c r="D25" s="92"/>
      <c r="E25" s="92"/>
      <c r="F25" s="92"/>
      <c r="G25" s="92"/>
      <c r="H25" s="92"/>
    </row>
    <row r="26" spans="1:8" ht="48.75" customHeight="1" hidden="1">
      <c r="A26" s="100"/>
      <c r="B26" s="92" t="s">
        <v>150</v>
      </c>
      <c r="C26" s="110" t="s">
        <v>151</v>
      </c>
      <c r="D26" s="92"/>
      <c r="E26" s="92"/>
      <c r="F26" s="92"/>
      <c r="G26" s="92"/>
      <c r="H26" s="92"/>
    </row>
    <row r="27" spans="1:8" ht="50.25" customHeight="1" hidden="1">
      <c r="A27" s="100"/>
      <c r="B27" s="92" t="s">
        <v>152</v>
      </c>
      <c r="C27" s="110" t="s">
        <v>153</v>
      </c>
      <c r="D27" s="92"/>
      <c r="E27" s="92"/>
      <c r="F27" s="92"/>
      <c r="G27" s="92"/>
      <c r="H27" s="92"/>
    </row>
    <row r="28" spans="1:8" ht="33" customHeight="1">
      <c r="A28" s="100"/>
      <c r="B28" s="92"/>
      <c r="C28" s="111" t="s">
        <v>173</v>
      </c>
      <c r="D28" s="115">
        <f>D29</f>
        <v>12</v>
      </c>
      <c r="E28" s="115">
        <f>E29</f>
        <v>-11</v>
      </c>
      <c r="F28" s="115">
        <f>F29</f>
        <v>16</v>
      </c>
      <c r="G28" s="115">
        <f>G29</f>
        <v>0</v>
      </c>
      <c r="H28" s="189">
        <f>H29</f>
        <v>16</v>
      </c>
    </row>
    <row r="29" spans="1:8" ht="90.75" customHeight="1">
      <c r="A29" s="104" t="s">
        <v>42</v>
      </c>
      <c r="B29" s="105" t="s">
        <v>154</v>
      </c>
      <c r="C29" s="113" t="s">
        <v>155</v>
      </c>
      <c r="D29" s="105">
        <f>D31</f>
        <v>12</v>
      </c>
      <c r="E29" s="122">
        <f>E31</f>
        <v>-11</v>
      </c>
      <c r="F29" s="105">
        <f>F30+F31</f>
        <v>16</v>
      </c>
      <c r="G29" s="122">
        <f>G31+G30</f>
        <v>0</v>
      </c>
      <c r="H29" s="190">
        <f>F29+G29</f>
        <v>16</v>
      </c>
    </row>
    <row r="30" spans="1:8" ht="176.25" customHeight="1">
      <c r="A30" s="208">
        <v>801</v>
      </c>
      <c r="B30" s="107" t="s">
        <v>248</v>
      </c>
      <c r="C30" s="217" t="s">
        <v>247</v>
      </c>
      <c r="D30" s="217"/>
      <c r="E30" s="122"/>
      <c r="F30" s="105">
        <v>15</v>
      </c>
      <c r="G30" s="122">
        <v>0</v>
      </c>
      <c r="H30" s="190">
        <f>F30+G30</f>
        <v>15</v>
      </c>
    </row>
    <row r="31" spans="1:8" ht="129" customHeight="1">
      <c r="A31" s="106" t="s">
        <v>41</v>
      </c>
      <c r="B31" s="107" t="s">
        <v>69</v>
      </c>
      <c r="C31" s="114" t="s">
        <v>156</v>
      </c>
      <c r="D31" s="107">
        <v>12</v>
      </c>
      <c r="E31" s="123">
        <v>-11</v>
      </c>
      <c r="F31" s="107">
        <f>D31+E31</f>
        <v>1</v>
      </c>
      <c r="G31" s="123">
        <v>0</v>
      </c>
      <c r="H31" s="107">
        <f>F31+G31</f>
        <v>1</v>
      </c>
    </row>
    <row r="32" spans="1:8" ht="26.25" customHeight="1">
      <c r="A32" s="108" t="s">
        <v>42</v>
      </c>
      <c r="B32" s="92" t="s">
        <v>157</v>
      </c>
      <c r="C32" s="110" t="s">
        <v>158</v>
      </c>
      <c r="D32" s="92">
        <f>D35+D39</f>
        <v>2266.2000000000003</v>
      </c>
      <c r="E32" s="92">
        <f>E33+E35+E39</f>
        <v>4.6</v>
      </c>
      <c r="F32" s="115">
        <f>F35+F39+F41</f>
        <v>3224.07</v>
      </c>
      <c r="G32" s="105">
        <f>G33</f>
        <v>117.51</v>
      </c>
      <c r="H32" s="107">
        <f>F32+G32</f>
        <v>3341.5800000000004</v>
      </c>
    </row>
    <row r="33" spans="1:8" ht="66" customHeight="1">
      <c r="A33" s="109" t="s">
        <v>42</v>
      </c>
      <c r="B33" s="93" t="s">
        <v>159</v>
      </c>
      <c r="C33" s="111" t="s">
        <v>160</v>
      </c>
      <c r="D33" s="118">
        <f>D34</f>
        <v>2266.2000000000003</v>
      </c>
      <c r="E33" s="93">
        <v>0</v>
      </c>
      <c r="F33" s="200">
        <f>F34</f>
        <v>3224.07</v>
      </c>
      <c r="G33" s="107">
        <f>G34++G35+G39+G41</f>
        <v>117.51</v>
      </c>
      <c r="H33" s="191">
        <f>F33+G33</f>
        <v>3341.5800000000004</v>
      </c>
    </row>
    <row r="34" spans="1:8" ht="70.5" customHeight="1">
      <c r="A34" s="109" t="s">
        <v>42</v>
      </c>
      <c r="B34" s="93" t="s">
        <v>159</v>
      </c>
      <c r="C34" s="111" t="s">
        <v>160</v>
      </c>
      <c r="D34" s="118">
        <f>D35+D39</f>
        <v>2266.2000000000003</v>
      </c>
      <c r="E34" s="93">
        <v>0</v>
      </c>
      <c r="F34" s="200">
        <f>F35+F39+F41</f>
        <v>3224.07</v>
      </c>
      <c r="G34" s="107">
        <f>G35</f>
        <v>0</v>
      </c>
      <c r="H34" s="191">
        <v>3125.65</v>
      </c>
    </row>
    <row r="35" spans="1:8" ht="65.25" customHeight="1">
      <c r="A35" s="108" t="s">
        <v>42</v>
      </c>
      <c r="B35" s="92" t="s">
        <v>220</v>
      </c>
      <c r="C35" s="110" t="s">
        <v>161</v>
      </c>
      <c r="D35" s="119">
        <f>D37+D36</f>
        <v>2178.8</v>
      </c>
      <c r="E35" s="92">
        <f>E37</f>
        <v>0</v>
      </c>
      <c r="F35" s="184">
        <f>F36+F37</f>
        <v>2178.8</v>
      </c>
      <c r="G35" s="107">
        <v>0</v>
      </c>
      <c r="H35" s="107">
        <f>F35+G35</f>
        <v>2178.8</v>
      </c>
    </row>
    <row r="36" spans="1:8" ht="65.25" customHeight="1">
      <c r="A36" s="109" t="s">
        <v>41</v>
      </c>
      <c r="B36" s="93" t="s">
        <v>219</v>
      </c>
      <c r="C36" s="111" t="s">
        <v>163</v>
      </c>
      <c r="D36" s="118">
        <v>2178.8</v>
      </c>
      <c r="E36" s="93">
        <f>E37</f>
        <v>0</v>
      </c>
      <c r="F36" s="185">
        <f>D36+E36</f>
        <v>2178.8</v>
      </c>
      <c r="G36" s="92">
        <v>0</v>
      </c>
      <c r="H36" s="115">
        <v>2178.8</v>
      </c>
    </row>
    <row r="37" spans="1:8" ht="71.25" customHeight="1" hidden="1">
      <c r="A37" s="109" t="s">
        <v>41</v>
      </c>
      <c r="B37" s="93" t="s">
        <v>162</v>
      </c>
      <c r="C37" s="111" t="s">
        <v>185</v>
      </c>
      <c r="D37" s="118">
        <v>0</v>
      </c>
      <c r="E37" s="118">
        <v>0</v>
      </c>
      <c r="F37" s="186">
        <v>0</v>
      </c>
      <c r="G37" s="93">
        <v>163.48</v>
      </c>
      <c r="H37" s="118">
        <f>E37+G37</f>
        <v>163.48</v>
      </c>
    </row>
    <row r="38" spans="1:8" ht="45.75" customHeight="1" hidden="1">
      <c r="A38" s="109"/>
      <c r="B38" s="93" t="s">
        <v>164</v>
      </c>
      <c r="C38" s="111" t="s">
        <v>165</v>
      </c>
      <c r="D38" s="118"/>
      <c r="E38" s="120"/>
      <c r="F38" s="186"/>
      <c r="G38" s="93">
        <v>163.48</v>
      </c>
      <c r="H38" s="118">
        <f>E38+G38</f>
        <v>163.48</v>
      </c>
    </row>
    <row r="39" spans="1:8" ht="64.5" customHeight="1">
      <c r="A39" s="108" t="s">
        <v>42</v>
      </c>
      <c r="B39" s="92" t="s">
        <v>222</v>
      </c>
      <c r="C39" s="110" t="s">
        <v>166</v>
      </c>
      <c r="D39" s="119">
        <f>D40</f>
        <v>87.4</v>
      </c>
      <c r="E39" s="92">
        <f>E40</f>
        <v>4.6</v>
      </c>
      <c r="F39" s="184">
        <f>D39+E39</f>
        <v>92</v>
      </c>
      <c r="G39" s="92">
        <f>G40</f>
        <v>0</v>
      </c>
      <c r="H39" s="184">
        <f>H40</f>
        <v>92</v>
      </c>
    </row>
    <row r="40" spans="1:8" ht="84" customHeight="1">
      <c r="A40" s="109" t="s">
        <v>41</v>
      </c>
      <c r="B40" s="93" t="s">
        <v>221</v>
      </c>
      <c r="C40" s="111" t="s">
        <v>167</v>
      </c>
      <c r="D40" s="118">
        <v>87.4</v>
      </c>
      <c r="E40" s="93">
        <v>4.6</v>
      </c>
      <c r="F40" s="186">
        <f>D40+E40</f>
        <v>92</v>
      </c>
      <c r="G40" s="93">
        <v>0</v>
      </c>
      <c r="H40" s="107">
        <f>F40+G40</f>
        <v>92</v>
      </c>
    </row>
    <row r="41" spans="1:8" ht="27" customHeight="1">
      <c r="A41" s="109" t="s">
        <v>42</v>
      </c>
      <c r="B41" s="93" t="s">
        <v>225</v>
      </c>
      <c r="C41" s="111" t="s">
        <v>78</v>
      </c>
      <c r="D41" s="121"/>
      <c r="E41" s="120"/>
      <c r="F41" s="115">
        <f>F42</f>
        <v>953.27</v>
      </c>
      <c r="G41" s="93">
        <f>G42</f>
        <v>117.51</v>
      </c>
      <c r="H41" s="107">
        <f>H42</f>
        <v>1070.78</v>
      </c>
    </row>
    <row r="42" spans="1:8" ht="36.75" customHeight="1">
      <c r="A42" s="102" t="s">
        <v>41</v>
      </c>
      <c r="B42" s="93" t="s">
        <v>231</v>
      </c>
      <c r="C42" s="111" t="s">
        <v>78</v>
      </c>
      <c r="D42" s="93"/>
      <c r="E42" s="94"/>
      <c r="F42" s="185">
        <v>953.27</v>
      </c>
      <c r="G42" s="93">
        <v>117.51</v>
      </c>
      <c r="H42" s="107">
        <f>F42+G42</f>
        <v>1070.78</v>
      </c>
    </row>
    <row r="43" spans="1:8" ht="22.5" customHeight="1">
      <c r="A43" s="100"/>
      <c r="B43" s="92"/>
      <c r="C43" s="110" t="s">
        <v>168</v>
      </c>
      <c r="D43" s="115">
        <f>D9+D32</f>
        <v>2663.2000000000003</v>
      </c>
      <c r="E43" s="115">
        <f>E9+E32</f>
        <v>7.6</v>
      </c>
      <c r="F43" s="115">
        <f>F9+F32</f>
        <v>3639.07</v>
      </c>
      <c r="G43" s="115">
        <f>G9+G32</f>
        <v>117.51</v>
      </c>
      <c r="H43" s="115">
        <f>H9+H32</f>
        <v>3756.5800000000004</v>
      </c>
    </row>
  </sheetData>
  <sheetProtection/>
  <mergeCells count="3">
    <mergeCell ref="E3:H4"/>
    <mergeCell ref="A5:H6"/>
    <mergeCell ref="C30:D30"/>
  </mergeCells>
  <printOptions/>
  <pageMargins left="0.7" right="0.7" top="0.75" bottom="0.75" header="0.3" footer="0.3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21"/>
  <sheetViews>
    <sheetView view="pageBreakPreview" zoomScale="60" zoomScalePageLayoutView="0" workbookViewId="0" topLeftCell="B20">
      <selection activeCell="G22" sqref="G22"/>
    </sheetView>
  </sheetViews>
  <sheetFormatPr defaultColWidth="9.00390625" defaultRowHeight="12.75"/>
  <cols>
    <col min="1" max="1" width="25.25390625" style="0" customWidth="1"/>
    <col min="2" max="2" width="80.875" style="4" customWidth="1"/>
    <col min="3" max="3" width="21.00390625" style="2" customWidth="1"/>
    <col min="4" max="4" width="17.75390625" style="2" hidden="1" customWidth="1"/>
    <col min="5" max="5" width="21.00390625" style="2" hidden="1" customWidth="1"/>
    <col min="6" max="6" width="61.375" style="3" customWidth="1"/>
    <col min="7" max="7" width="33.875" style="1" customWidth="1"/>
    <col min="8" max="8" width="20.25390625" style="0" customWidth="1"/>
    <col min="9" max="9" width="31.00390625" style="0" customWidth="1"/>
  </cols>
  <sheetData>
    <row r="1" spans="2:10" ht="18" customHeight="1">
      <c r="B1" s="33"/>
      <c r="C1" s="157"/>
      <c r="D1" s="157"/>
      <c r="E1" s="157"/>
      <c r="F1" s="124"/>
      <c r="G1" s="157"/>
      <c r="H1" s="157"/>
      <c r="I1" s="157"/>
      <c r="J1" s="157"/>
    </row>
    <row r="2" spans="2:10" ht="94.5" customHeight="1" hidden="1">
      <c r="B2" s="33"/>
      <c r="C2" s="157"/>
      <c r="D2" s="157"/>
      <c r="E2" s="157"/>
      <c r="F2" s="157"/>
      <c r="G2" s="157"/>
      <c r="H2" s="157"/>
      <c r="I2" s="157"/>
      <c r="J2" s="157"/>
    </row>
    <row r="3" spans="2:10" ht="172.5" customHeight="1">
      <c r="B3" s="33"/>
      <c r="C3" s="157"/>
      <c r="D3" s="157"/>
      <c r="E3" s="157"/>
      <c r="F3" s="124"/>
      <c r="G3" s="218" t="s">
        <v>223</v>
      </c>
      <c r="H3" s="218"/>
      <c r="I3" s="157"/>
      <c r="J3" s="157"/>
    </row>
    <row r="4" spans="2:10" ht="96.75" customHeight="1">
      <c r="B4" s="219" t="s">
        <v>208</v>
      </c>
      <c r="C4" s="219"/>
      <c r="D4" s="219"/>
      <c r="E4" s="219"/>
      <c r="F4" s="219"/>
      <c r="G4" s="219"/>
      <c r="H4" s="219"/>
      <c r="I4" s="30"/>
      <c r="J4" s="29"/>
    </row>
    <row r="5" spans="2:10" s="5" customFormat="1" ht="26.25">
      <c r="B5" s="34"/>
      <c r="C5" s="37"/>
      <c r="D5" s="37"/>
      <c r="E5" s="37"/>
      <c r="F5" s="34"/>
      <c r="G5" s="38"/>
      <c r="H5" s="34"/>
      <c r="I5" s="30"/>
      <c r="J5" s="39"/>
    </row>
    <row r="6" spans="2:10" s="8" customFormat="1" ht="102" customHeight="1">
      <c r="B6" s="31" t="s">
        <v>15</v>
      </c>
      <c r="C6" s="31" t="s">
        <v>35</v>
      </c>
      <c r="D6" s="31" t="s">
        <v>176</v>
      </c>
      <c r="E6" s="31" t="s">
        <v>178</v>
      </c>
      <c r="F6" s="31" t="s">
        <v>169</v>
      </c>
      <c r="G6" s="31" t="s">
        <v>10</v>
      </c>
      <c r="H6" s="31" t="s">
        <v>175</v>
      </c>
      <c r="I6" s="209"/>
      <c r="J6" s="39"/>
    </row>
    <row r="7" spans="2:14" s="8" customFormat="1" ht="26.25">
      <c r="B7" s="31">
        <v>1</v>
      </c>
      <c r="C7" s="32">
        <v>2</v>
      </c>
      <c r="D7" s="32"/>
      <c r="E7" s="32">
        <v>3</v>
      </c>
      <c r="F7" s="31">
        <v>4</v>
      </c>
      <c r="G7" s="31">
        <v>3</v>
      </c>
      <c r="H7" s="31">
        <v>4</v>
      </c>
      <c r="I7" s="40"/>
      <c r="J7" s="41"/>
      <c r="K7" s="10"/>
      <c r="L7" s="11"/>
      <c r="M7" s="12"/>
      <c r="N7" s="9"/>
    </row>
    <row r="8" spans="2:14" s="7" customFormat="1" ht="39.75" customHeight="1">
      <c r="B8" s="126" t="s">
        <v>43</v>
      </c>
      <c r="C8" s="129" t="s">
        <v>23</v>
      </c>
      <c r="D8" s="155">
        <f>D9+D10+D11</f>
        <v>1359.43</v>
      </c>
      <c r="E8" s="155">
        <f>E9+E10+E11</f>
        <v>-222</v>
      </c>
      <c r="F8" s="130">
        <f>F9+F10+F11</f>
        <v>1480.01</v>
      </c>
      <c r="G8" s="130">
        <f>G9+G10+G11</f>
        <v>-1.69</v>
      </c>
      <c r="H8" s="130">
        <f>H9+H10+H11</f>
        <v>1478.32</v>
      </c>
      <c r="I8" s="35"/>
      <c r="J8" s="41"/>
      <c r="K8" s="10"/>
      <c r="L8" s="14"/>
      <c r="M8" s="12"/>
      <c r="N8" s="13"/>
    </row>
    <row r="9" spans="2:14" s="7" customFormat="1" ht="82.5" customHeight="1">
      <c r="B9" s="95" t="s">
        <v>76</v>
      </c>
      <c r="C9" s="131" t="s">
        <v>77</v>
      </c>
      <c r="D9" s="131" t="s">
        <v>193</v>
      </c>
      <c r="E9" s="131" t="s">
        <v>177</v>
      </c>
      <c r="F9" s="132">
        <v>422.23</v>
      </c>
      <c r="G9" s="132">
        <v>0</v>
      </c>
      <c r="H9" s="132">
        <f>F9+G9</f>
        <v>422.23</v>
      </c>
      <c r="I9" s="35"/>
      <c r="J9" s="41"/>
      <c r="K9" s="10"/>
      <c r="L9" s="14"/>
      <c r="M9" s="12"/>
      <c r="N9" s="13"/>
    </row>
    <row r="10" spans="2:14" s="7" customFormat="1" ht="106.5" customHeight="1">
      <c r="B10" s="95" t="s">
        <v>14</v>
      </c>
      <c r="C10" s="131" t="s">
        <v>24</v>
      </c>
      <c r="D10" s="131" t="s">
        <v>192</v>
      </c>
      <c r="E10" s="131" t="s">
        <v>206</v>
      </c>
      <c r="F10" s="132">
        <v>1052.78</v>
      </c>
      <c r="G10" s="132">
        <v>-1.69</v>
      </c>
      <c r="H10" s="132">
        <f>F10+G10</f>
        <v>1051.09</v>
      </c>
      <c r="I10" s="35"/>
      <c r="J10" s="41"/>
      <c r="K10" s="10"/>
      <c r="L10" s="11"/>
      <c r="M10" s="11"/>
      <c r="N10" s="13"/>
    </row>
    <row r="11" spans="2:14" s="7" customFormat="1" ht="34.5" customHeight="1">
      <c r="B11" s="125" t="s">
        <v>2</v>
      </c>
      <c r="C11" s="131" t="s">
        <v>70</v>
      </c>
      <c r="D11" s="131" t="s">
        <v>183</v>
      </c>
      <c r="E11" s="131" t="s">
        <v>207</v>
      </c>
      <c r="F11" s="130">
        <f>D11+E11</f>
        <v>5</v>
      </c>
      <c r="G11" s="132">
        <f>G12</f>
        <v>0</v>
      </c>
      <c r="H11" s="130">
        <v>5</v>
      </c>
      <c r="I11" s="35"/>
      <c r="J11" s="41"/>
      <c r="K11" s="10"/>
      <c r="L11" s="11"/>
      <c r="M11" s="12"/>
      <c r="N11" s="13"/>
    </row>
    <row r="12" spans="2:14" s="7" customFormat="1" ht="39" customHeight="1">
      <c r="B12" s="127" t="s">
        <v>98</v>
      </c>
      <c r="C12" s="129" t="s">
        <v>101</v>
      </c>
      <c r="D12" s="155" t="str">
        <f>D13</f>
        <v>51,4</v>
      </c>
      <c r="E12" s="155" t="str">
        <f>E13</f>
        <v>36</v>
      </c>
      <c r="F12" s="130">
        <f>F13</f>
        <v>92</v>
      </c>
      <c r="G12" s="132">
        <f>G13</f>
        <v>0</v>
      </c>
      <c r="H12" s="130">
        <f>F12+G12</f>
        <v>92</v>
      </c>
      <c r="I12" s="35"/>
      <c r="J12" s="41"/>
      <c r="K12" s="10"/>
      <c r="L12" s="11"/>
      <c r="M12" s="12"/>
      <c r="N12" s="13"/>
    </row>
    <row r="13" spans="2:14" s="7" customFormat="1" ht="41.25" customHeight="1">
      <c r="B13" s="96" t="s">
        <v>99</v>
      </c>
      <c r="C13" s="131" t="s">
        <v>100</v>
      </c>
      <c r="D13" s="131" t="s">
        <v>191</v>
      </c>
      <c r="E13" s="131" t="s">
        <v>195</v>
      </c>
      <c r="F13" s="132">
        <v>92</v>
      </c>
      <c r="G13" s="132">
        <v>0</v>
      </c>
      <c r="H13" s="132">
        <f>F13+G13</f>
        <v>92</v>
      </c>
      <c r="I13" s="35"/>
      <c r="J13" s="41"/>
      <c r="K13" s="10"/>
      <c r="L13" s="11"/>
      <c r="M13" s="12"/>
      <c r="N13" s="13"/>
    </row>
    <row r="14" spans="2:14" s="7" customFormat="1" ht="56.25" customHeight="1" hidden="1">
      <c r="B14" s="127" t="s">
        <v>48</v>
      </c>
      <c r="C14" s="129" t="s">
        <v>25</v>
      </c>
      <c r="D14" s="129"/>
      <c r="E14" s="129"/>
      <c r="F14" s="130">
        <f>F15+F16</f>
        <v>0</v>
      </c>
      <c r="G14" s="130">
        <f>G15</f>
        <v>6</v>
      </c>
      <c r="H14" s="130">
        <f>H15</f>
        <v>6</v>
      </c>
      <c r="I14" s="35"/>
      <c r="J14" s="41"/>
      <c r="K14" s="10"/>
      <c r="L14" s="11"/>
      <c r="M14" s="11"/>
      <c r="N14" s="13"/>
    </row>
    <row r="15" spans="2:14" s="7" customFormat="1" ht="98.25" customHeight="1" hidden="1">
      <c r="B15" s="95" t="s">
        <v>79</v>
      </c>
      <c r="C15" s="131" t="s">
        <v>90</v>
      </c>
      <c r="D15" s="131"/>
      <c r="E15" s="131"/>
      <c r="F15" s="132"/>
      <c r="G15" s="132">
        <v>6</v>
      </c>
      <c r="H15" s="132">
        <f>F15+G15</f>
        <v>6</v>
      </c>
      <c r="I15" s="35"/>
      <c r="J15" s="41"/>
      <c r="K15" s="10"/>
      <c r="L15" s="11"/>
      <c r="M15" s="11"/>
      <c r="N15" s="13"/>
    </row>
    <row r="16" spans="2:14" s="7" customFormat="1" ht="73.5" customHeight="1" hidden="1">
      <c r="B16" s="125" t="s">
        <v>67</v>
      </c>
      <c r="C16" s="131" t="s">
        <v>26</v>
      </c>
      <c r="D16" s="131"/>
      <c r="E16" s="131"/>
      <c r="F16" s="132"/>
      <c r="G16" s="130">
        <f>G20+G21</f>
        <v>235.02</v>
      </c>
      <c r="H16" s="130">
        <f>H20+H21</f>
        <v>325.44</v>
      </c>
      <c r="I16" s="35"/>
      <c r="J16" s="41"/>
      <c r="K16" s="15"/>
      <c r="L16" s="11"/>
      <c r="M16" s="11"/>
      <c r="N16" s="13"/>
    </row>
    <row r="17" spans="2:14" s="7" customFormat="1" ht="73.5" customHeight="1">
      <c r="B17" s="127" t="s">
        <v>48</v>
      </c>
      <c r="C17" s="129" t="s">
        <v>25</v>
      </c>
      <c r="D17" s="131"/>
      <c r="E17" s="131"/>
      <c r="F17" s="132">
        <f>F18+F19</f>
        <v>78.68</v>
      </c>
      <c r="G17" s="130">
        <f>G18</f>
        <v>0</v>
      </c>
      <c r="H17" s="130">
        <f>F17+G17</f>
        <v>78.68</v>
      </c>
      <c r="I17" s="35"/>
      <c r="J17" s="41"/>
      <c r="K17" s="15"/>
      <c r="L17" s="11"/>
      <c r="M17" s="11"/>
      <c r="N17" s="13"/>
    </row>
    <row r="18" spans="2:14" s="7" customFormat="1" ht="105" customHeight="1">
      <c r="B18" s="125" t="s">
        <v>79</v>
      </c>
      <c r="C18" s="131" t="s">
        <v>90</v>
      </c>
      <c r="D18" s="131"/>
      <c r="E18" s="131"/>
      <c r="F18" s="132">
        <v>16</v>
      </c>
      <c r="G18" s="130">
        <v>0</v>
      </c>
      <c r="H18" s="130">
        <f>F18+G18</f>
        <v>16</v>
      </c>
      <c r="I18" s="35"/>
      <c r="J18" s="41"/>
      <c r="K18" s="15"/>
      <c r="L18" s="11"/>
      <c r="M18" s="11"/>
      <c r="N18" s="13"/>
    </row>
    <row r="19" spans="2:14" s="7" customFormat="1" ht="105" customHeight="1">
      <c r="B19" s="125" t="s">
        <v>244</v>
      </c>
      <c r="C19" s="131" t="s">
        <v>243</v>
      </c>
      <c r="D19" s="131"/>
      <c r="E19" s="131"/>
      <c r="F19" s="132">
        <v>62.68</v>
      </c>
      <c r="G19" s="130">
        <v>0</v>
      </c>
      <c r="H19" s="130">
        <f>F19+G19</f>
        <v>62.68</v>
      </c>
      <c r="I19" s="35"/>
      <c r="J19" s="41"/>
      <c r="K19" s="15"/>
      <c r="L19" s="11"/>
      <c r="M19" s="11"/>
      <c r="N19" s="13"/>
    </row>
    <row r="20" spans="2:14" s="7" customFormat="1" ht="52.5" customHeight="1">
      <c r="B20" s="128" t="s">
        <v>49</v>
      </c>
      <c r="C20" s="133" t="s">
        <v>27</v>
      </c>
      <c r="D20" s="156" t="str">
        <f>D21</f>
        <v>0</v>
      </c>
      <c r="E20" s="156" t="str">
        <f>E21</f>
        <v>0</v>
      </c>
      <c r="F20" s="130">
        <f>F21</f>
        <v>45.21</v>
      </c>
      <c r="G20" s="132">
        <f>G21</f>
        <v>117.51</v>
      </c>
      <c r="H20" s="130">
        <f>F20+G20</f>
        <v>162.72</v>
      </c>
      <c r="I20" s="35"/>
      <c r="J20" s="41"/>
      <c r="K20" s="10"/>
      <c r="L20" s="11"/>
      <c r="M20" s="12"/>
      <c r="N20" s="13"/>
    </row>
    <row r="21" spans="2:14" s="7" customFormat="1" ht="57.75" customHeight="1">
      <c r="B21" s="95" t="s">
        <v>80</v>
      </c>
      <c r="C21" s="134" t="s">
        <v>91</v>
      </c>
      <c r="D21" s="134" t="s">
        <v>177</v>
      </c>
      <c r="E21" s="134" t="s">
        <v>177</v>
      </c>
      <c r="F21" s="132">
        <v>45.21</v>
      </c>
      <c r="G21" s="132">
        <v>117.51</v>
      </c>
      <c r="H21" s="132">
        <f>F21+G21</f>
        <v>162.72</v>
      </c>
      <c r="I21" s="35"/>
      <c r="J21" s="41"/>
      <c r="K21" s="10"/>
      <c r="L21" s="11"/>
      <c r="M21" s="12"/>
      <c r="N21" s="13"/>
    </row>
    <row r="22" spans="2:14" s="7" customFormat="1" ht="48" customHeight="1">
      <c r="B22" s="126" t="s">
        <v>51</v>
      </c>
      <c r="C22" s="133" t="s">
        <v>28</v>
      </c>
      <c r="D22" s="156" t="str">
        <f>D23</f>
        <v>40</v>
      </c>
      <c r="E22" s="156" t="str">
        <f>E23</f>
        <v>-35</v>
      </c>
      <c r="F22" s="130">
        <f>F23</f>
        <v>24.74</v>
      </c>
      <c r="G22" s="130">
        <f>G23</f>
        <v>0</v>
      </c>
      <c r="H22" s="130">
        <f>H23</f>
        <v>24.74</v>
      </c>
      <c r="I22" s="35"/>
      <c r="J22" s="42"/>
      <c r="K22" s="10"/>
      <c r="L22" s="11"/>
      <c r="M22" s="12"/>
      <c r="N22" s="13"/>
    </row>
    <row r="23" spans="2:14" s="7" customFormat="1" ht="51.75" customHeight="1">
      <c r="B23" s="95" t="s">
        <v>53</v>
      </c>
      <c r="C23" s="134" t="s">
        <v>29</v>
      </c>
      <c r="D23" s="134" t="s">
        <v>190</v>
      </c>
      <c r="E23" s="134" t="s">
        <v>209</v>
      </c>
      <c r="F23" s="132">
        <v>24.74</v>
      </c>
      <c r="G23" s="132">
        <v>0</v>
      </c>
      <c r="H23" s="132">
        <f>F23+G23</f>
        <v>24.74</v>
      </c>
      <c r="I23" s="35"/>
      <c r="J23" s="41"/>
      <c r="K23" s="15"/>
      <c r="L23" s="11"/>
      <c r="M23" s="11"/>
      <c r="N23" s="13"/>
    </row>
    <row r="24" spans="2:14" s="7" customFormat="1" ht="36.75" customHeight="1">
      <c r="B24" s="126" t="s">
        <v>6</v>
      </c>
      <c r="C24" s="133" t="s">
        <v>71</v>
      </c>
      <c r="D24" s="156" t="str">
        <f>D25</f>
        <v>42,22</v>
      </c>
      <c r="E24" s="156" t="str">
        <f>E25</f>
        <v>-41,22</v>
      </c>
      <c r="F24" s="130">
        <f>F25</f>
        <v>1</v>
      </c>
      <c r="G24" s="130">
        <f>G25</f>
        <v>0</v>
      </c>
      <c r="H24" s="130">
        <f>H25</f>
        <v>1</v>
      </c>
      <c r="I24" s="35"/>
      <c r="J24" s="41"/>
      <c r="K24" s="15"/>
      <c r="L24" s="11"/>
      <c r="M24" s="11"/>
      <c r="N24" s="13"/>
    </row>
    <row r="25" spans="2:14" s="7" customFormat="1" ht="30.75" customHeight="1">
      <c r="B25" s="95" t="s">
        <v>8</v>
      </c>
      <c r="C25" s="134" t="s">
        <v>72</v>
      </c>
      <c r="D25" s="134" t="s">
        <v>189</v>
      </c>
      <c r="E25" s="134" t="s">
        <v>210</v>
      </c>
      <c r="F25" s="132">
        <f>D25+E25</f>
        <v>1</v>
      </c>
      <c r="G25" s="132">
        <v>0</v>
      </c>
      <c r="H25" s="132">
        <f>F25+G25</f>
        <v>1</v>
      </c>
      <c r="I25" s="35"/>
      <c r="J25" s="41"/>
      <c r="K25" s="15"/>
      <c r="L25" s="11"/>
      <c r="M25" s="11"/>
      <c r="N25" s="13"/>
    </row>
    <row r="26" spans="2:14" s="7" customFormat="1" ht="28.5" customHeight="1">
      <c r="B26" s="126" t="s">
        <v>54</v>
      </c>
      <c r="C26" s="133" t="s">
        <v>30</v>
      </c>
      <c r="D26" s="156" t="str">
        <f>D27</f>
        <v>376,36</v>
      </c>
      <c r="E26" s="156" t="str">
        <f>E27</f>
        <v>-299,09</v>
      </c>
      <c r="F26" s="130">
        <f>F27</f>
        <v>493.13</v>
      </c>
      <c r="G26" s="130">
        <f>G27</f>
        <v>-16.66</v>
      </c>
      <c r="H26" s="130">
        <f>H27</f>
        <v>476.46999999999997</v>
      </c>
      <c r="I26" s="35"/>
      <c r="J26" s="41"/>
      <c r="K26" s="10"/>
      <c r="L26" s="11"/>
      <c r="M26" s="12"/>
      <c r="N26" s="13"/>
    </row>
    <row r="27" spans="2:14" s="7" customFormat="1" ht="33.75" customHeight="1">
      <c r="B27" s="95" t="s">
        <v>56</v>
      </c>
      <c r="C27" s="134" t="s">
        <v>31</v>
      </c>
      <c r="D27" s="134" t="s">
        <v>213</v>
      </c>
      <c r="E27" s="134" t="s">
        <v>211</v>
      </c>
      <c r="F27" s="132">
        <v>493.13</v>
      </c>
      <c r="G27" s="132">
        <v>-16.66</v>
      </c>
      <c r="H27" s="132">
        <f>F27+G27</f>
        <v>476.46999999999997</v>
      </c>
      <c r="I27" s="35"/>
      <c r="J27" s="43"/>
      <c r="K27" s="15"/>
      <c r="L27" s="11"/>
      <c r="M27" s="12"/>
      <c r="N27" s="13"/>
    </row>
    <row r="28" spans="2:14" s="7" customFormat="1" ht="39" customHeight="1">
      <c r="B28" s="126" t="s">
        <v>57</v>
      </c>
      <c r="C28" s="133" t="s">
        <v>32</v>
      </c>
      <c r="D28" s="156" t="str">
        <f>D29</f>
        <v>693,69</v>
      </c>
      <c r="E28" s="156" t="str">
        <f>E29</f>
        <v>654,51</v>
      </c>
      <c r="F28" s="130">
        <f>F29</f>
        <v>1578.04</v>
      </c>
      <c r="G28" s="130">
        <f>G29</f>
        <v>18.35</v>
      </c>
      <c r="H28" s="130">
        <f>H29</f>
        <v>1596.3899999999999</v>
      </c>
      <c r="I28" s="35"/>
      <c r="J28" s="43"/>
      <c r="K28" s="10"/>
      <c r="L28" s="11"/>
      <c r="M28" s="12"/>
      <c r="N28" s="13"/>
    </row>
    <row r="29" spans="2:14" s="7" customFormat="1" ht="61.5" customHeight="1">
      <c r="B29" s="95" t="s">
        <v>33</v>
      </c>
      <c r="C29" s="134" t="s">
        <v>34</v>
      </c>
      <c r="D29" s="134" t="s">
        <v>212</v>
      </c>
      <c r="E29" s="134" t="s">
        <v>214</v>
      </c>
      <c r="F29" s="132">
        <v>1578.04</v>
      </c>
      <c r="G29" s="132">
        <v>18.35</v>
      </c>
      <c r="H29" s="132">
        <f>F29+G29</f>
        <v>1596.3899999999999</v>
      </c>
      <c r="I29" s="35"/>
      <c r="J29" s="36"/>
      <c r="K29" s="17"/>
      <c r="L29" s="11"/>
      <c r="M29" s="12"/>
      <c r="N29" s="13"/>
    </row>
    <row r="30" spans="2:14" s="7" customFormat="1" ht="30" customHeight="1">
      <c r="B30" s="126" t="s">
        <v>59</v>
      </c>
      <c r="C30" s="133" t="s">
        <v>108</v>
      </c>
      <c r="D30" s="133" t="s">
        <v>194</v>
      </c>
      <c r="E30" s="133" t="s">
        <v>215</v>
      </c>
      <c r="F30" s="130">
        <f>D30+E30</f>
        <v>0</v>
      </c>
      <c r="G30" s="130">
        <v>0</v>
      </c>
      <c r="H30" s="130">
        <v>0</v>
      </c>
      <c r="I30" s="44"/>
      <c r="J30" s="36"/>
      <c r="K30" s="17"/>
      <c r="L30" s="11"/>
      <c r="M30" s="12"/>
      <c r="N30" s="13"/>
    </row>
    <row r="31" spans="2:10" s="7" customFormat="1" ht="42" customHeight="1">
      <c r="B31" s="126" t="s">
        <v>60</v>
      </c>
      <c r="C31" s="129"/>
      <c r="D31" s="155">
        <f>D8+D12+D20+D22+D24+D26+D28+D30</f>
        <v>2628.3</v>
      </c>
      <c r="E31" s="155">
        <f>E8+E12+E20+E22+E24+E26+E28+E30</f>
        <v>28.000000000000043</v>
      </c>
      <c r="F31" s="130">
        <f>F30+F28+F26+F24+F22+F20+F12+F8+F17</f>
        <v>3792.81</v>
      </c>
      <c r="G31" s="132">
        <f>G8+G12+G17+G20+G22+G24+G26+G28+G19</f>
        <v>117.51000000000002</v>
      </c>
      <c r="H31" s="132">
        <f>H28++H26+H24+H22+H20+H17+H12+H8</f>
        <v>3910.319999999999</v>
      </c>
      <c r="I31" s="29"/>
      <c r="J31" s="29"/>
    </row>
    <row r="32" spans="2:8" s="7" customFormat="1" ht="45">
      <c r="B32" s="45"/>
      <c r="C32" s="46"/>
      <c r="D32" s="46"/>
      <c r="E32" s="46"/>
      <c r="F32" s="47"/>
      <c r="G32" s="62"/>
      <c r="H32" s="29"/>
    </row>
    <row r="33" spans="2:8" s="7" customFormat="1" ht="45.75">
      <c r="B33" s="45"/>
      <c r="C33" s="49"/>
      <c r="D33" s="49"/>
      <c r="E33" s="49"/>
      <c r="F33" s="47"/>
      <c r="G33" s="59"/>
      <c r="H33" s="29"/>
    </row>
    <row r="34" spans="2:8" s="7" customFormat="1" ht="61.5">
      <c r="B34" s="211"/>
      <c r="C34" s="49"/>
      <c r="D34" s="49"/>
      <c r="E34" s="49"/>
      <c r="F34" s="50"/>
      <c r="G34" s="59"/>
      <c r="H34" s="29"/>
    </row>
    <row r="35" spans="2:8" s="7" customFormat="1" ht="45.75">
      <c r="B35" s="45"/>
      <c r="C35" s="49"/>
      <c r="D35" s="49"/>
      <c r="E35" s="49"/>
      <c r="F35" s="50"/>
      <c r="G35" s="59"/>
      <c r="H35" s="29"/>
    </row>
    <row r="36" spans="2:8" s="7" customFormat="1" ht="26.25">
      <c r="B36" s="45"/>
      <c r="C36" s="49"/>
      <c r="D36" s="49"/>
      <c r="E36" s="49"/>
      <c r="F36" s="50"/>
      <c r="G36" s="29"/>
      <c r="H36" s="29"/>
    </row>
    <row r="37" spans="2:8" s="7" customFormat="1" ht="61.5">
      <c r="B37" s="45"/>
      <c r="C37" s="210"/>
      <c r="D37" s="49"/>
      <c r="E37" s="49"/>
      <c r="F37" s="50"/>
      <c r="G37" s="29"/>
      <c r="H37" s="29"/>
    </row>
    <row r="38" spans="2:8" s="7" customFormat="1" ht="26.25">
      <c r="B38" s="45"/>
      <c r="C38" s="49"/>
      <c r="D38" s="49"/>
      <c r="E38" s="49"/>
      <c r="F38" s="50"/>
      <c r="G38" s="29"/>
      <c r="H38" s="29"/>
    </row>
    <row r="39" spans="2:8" s="7" customFormat="1" ht="26.25">
      <c r="B39" s="45"/>
      <c r="C39" s="49"/>
      <c r="D39" s="49"/>
      <c r="E39" s="49"/>
      <c r="F39" s="50"/>
      <c r="G39" s="29"/>
      <c r="H39" s="29"/>
    </row>
    <row r="40" spans="2:8" s="7" customFormat="1" ht="26.25">
      <c r="B40" s="45"/>
      <c r="C40" s="49"/>
      <c r="D40" s="49"/>
      <c r="E40" s="49"/>
      <c r="F40" s="50"/>
      <c r="G40" s="29"/>
      <c r="H40" s="29"/>
    </row>
    <row r="41" spans="2:10" s="7" customFormat="1" ht="26.25">
      <c r="B41" s="45"/>
      <c r="C41" s="49"/>
      <c r="D41" s="49"/>
      <c r="E41" s="49"/>
      <c r="F41" s="50"/>
      <c r="G41" s="47"/>
      <c r="H41" s="48"/>
      <c r="I41" s="29"/>
      <c r="J41" s="29"/>
    </row>
    <row r="42" spans="2:10" s="7" customFormat="1" ht="26.25">
      <c r="B42" s="45"/>
      <c r="C42" s="49"/>
      <c r="D42" s="49"/>
      <c r="E42" s="49"/>
      <c r="F42" s="50"/>
      <c r="G42" s="50"/>
      <c r="H42" s="51"/>
      <c r="I42" s="29"/>
      <c r="J42" s="29"/>
    </row>
    <row r="43" spans="2:10" s="7" customFormat="1" ht="26.25">
      <c r="B43" s="45"/>
      <c r="C43" s="49"/>
      <c r="D43" s="49"/>
      <c r="E43" s="49"/>
      <c r="F43" s="50"/>
      <c r="G43" s="50"/>
      <c r="H43" s="51"/>
      <c r="I43" s="29"/>
      <c r="J43" s="29"/>
    </row>
    <row r="44" spans="2:10" s="7" customFormat="1" ht="45.75">
      <c r="B44" s="45"/>
      <c r="C44" s="49"/>
      <c r="D44" s="49"/>
      <c r="E44" s="49"/>
      <c r="F44" s="50"/>
      <c r="G44" s="51"/>
      <c r="H44" s="35"/>
      <c r="I44" s="59"/>
      <c r="J44" s="29"/>
    </row>
    <row r="45" spans="2:10" s="7" customFormat="1" ht="45.75">
      <c r="B45" s="45"/>
      <c r="C45" s="49"/>
      <c r="D45" s="49"/>
      <c r="E45" s="49"/>
      <c r="F45" s="50"/>
      <c r="G45" s="51"/>
      <c r="H45" s="35"/>
      <c r="I45" s="59"/>
      <c r="J45" s="29"/>
    </row>
    <row r="46" spans="2:10" s="7" customFormat="1" ht="45.75">
      <c r="B46" s="45"/>
      <c r="C46" s="49"/>
      <c r="D46" s="49"/>
      <c r="E46" s="49"/>
      <c r="F46" s="50"/>
      <c r="G46" s="51"/>
      <c r="H46" s="35"/>
      <c r="I46" s="59"/>
      <c r="J46" s="29"/>
    </row>
    <row r="47" spans="2:10" s="7" customFormat="1" ht="45.75">
      <c r="B47" s="45"/>
      <c r="C47" s="49"/>
      <c r="D47" s="49"/>
      <c r="E47" s="49"/>
      <c r="F47" s="50"/>
      <c r="G47" s="51"/>
      <c r="H47" s="35"/>
      <c r="I47" s="59"/>
      <c r="J47" s="29"/>
    </row>
    <row r="48" spans="2:10" s="7" customFormat="1" ht="45.75">
      <c r="B48" s="45"/>
      <c r="C48" s="49"/>
      <c r="D48" s="49"/>
      <c r="E48" s="49"/>
      <c r="F48" s="50"/>
      <c r="G48" s="61"/>
      <c r="H48" s="35"/>
      <c r="I48" s="59"/>
      <c r="J48" s="29"/>
    </row>
    <row r="49" spans="2:10" s="7" customFormat="1" ht="45.75">
      <c r="B49" s="45"/>
      <c r="C49" s="49"/>
      <c r="D49" s="49"/>
      <c r="E49" s="49"/>
      <c r="F49" s="50"/>
      <c r="G49" s="61"/>
      <c r="H49" s="35"/>
      <c r="I49" s="59"/>
      <c r="J49" s="29"/>
    </row>
    <row r="50" spans="2:10" s="7" customFormat="1" ht="45.75">
      <c r="B50" s="45"/>
      <c r="C50" s="49"/>
      <c r="D50" s="49"/>
      <c r="E50" s="49"/>
      <c r="F50" s="50"/>
      <c r="G50" s="61"/>
      <c r="H50" s="35"/>
      <c r="I50" s="59"/>
      <c r="J50" s="29"/>
    </row>
    <row r="51" spans="2:10" s="7" customFormat="1" ht="45.75">
      <c r="B51" s="45"/>
      <c r="C51" s="49"/>
      <c r="D51" s="49"/>
      <c r="E51" s="49"/>
      <c r="F51" s="50"/>
      <c r="G51" s="61"/>
      <c r="H51" s="35"/>
      <c r="I51" s="59"/>
      <c r="J51" s="29"/>
    </row>
    <row r="52" spans="2:10" s="7" customFormat="1" ht="45.75">
      <c r="B52" s="45"/>
      <c r="C52" s="49"/>
      <c r="D52" s="49"/>
      <c r="E52" s="49"/>
      <c r="F52" s="50"/>
      <c r="G52" s="61"/>
      <c r="H52" s="35"/>
      <c r="I52" s="59"/>
      <c r="J52" s="29"/>
    </row>
    <row r="53" spans="2:10" s="7" customFormat="1" ht="45.75">
      <c r="B53" s="45"/>
      <c r="C53" s="49"/>
      <c r="D53" s="49"/>
      <c r="E53" s="49"/>
      <c r="F53" s="50"/>
      <c r="G53" s="61"/>
      <c r="H53" s="35"/>
      <c r="I53" s="59"/>
      <c r="J53" s="29"/>
    </row>
    <row r="54" spans="2:12" s="7" customFormat="1" ht="45.75">
      <c r="B54" s="18"/>
      <c r="C54" s="19"/>
      <c r="D54" s="19"/>
      <c r="E54" s="19"/>
      <c r="F54" s="20"/>
      <c r="G54" s="61"/>
      <c r="H54" s="13"/>
      <c r="I54" s="59"/>
      <c r="L54" s="59"/>
    </row>
    <row r="55" spans="2:9" s="7" customFormat="1" ht="45.75">
      <c r="B55" s="18"/>
      <c r="C55" s="19"/>
      <c r="D55" s="19"/>
      <c r="E55" s="19"/>
      <c r="F55" s="20"/>
      <c r="G55" s="61"/>
      <c r="H55" s="13"/>
      <c r="I55" s="59"/>
    </row>
    <row r="56" spans="2:8" s="7" customFormat="1" ht="18.75">
      <c r="B56" s="18"/>
      <c r="C56" s="19"/>
      <c r="D56" s="19"/>
      <c r="E56" s="19"/>
      <c r="F56" s="20"/>
      <c r="G56" s="21"/>
      <c r="H56" s="13"/>
    </row>
    <row r="57" spans="2:8" s="7" customFormat="1" ht="45">
      <c r="B57" s="18"/>
      <c r="C57" s="19"/>
      <c r="D57" s="19"/>
      <c r="E57" s="19"/>
      <c r="F57" s="20"/>
      <c r="G57" s="63"/>
      <c r="H57" s="13"/>
    </row>
    <row r="58" spans="2:8" s="7" customFormat="1" ht="45.75">
      <c r="B58" s="18"/>
      <c r="C58" s="19"/>
      <c r="D58" s="19"/>
      <c r="E58" s="19"/>
      <c r="F58" s="20"/>
      <c r="G58" s="61"/>
      <c r="H58" s="13"/>
    </row>
    <row r="59" spans="2:8" s="7" customFormat="1" ht="45.75">
      <c r="B59" s="18"/>
      <c r="C59" s="19"/>
      <c r="D59" s="19"/>
      <c r="E59" s="19"/>
      <c r="F59" s="20"/>
      <c r="G59" s="61"/>
      <c r="H59" s="13"/>
    </row>
    <row r="60" spans="2:8" s="7" customFormat="1" ht="45.75">
      <c r="B60" s="18"/>
      <c r="C60" s="19"/>
      <c r="D60" s="19"/>
      <c r="E60" s="19"/>
      <c r="F60" s="20"/>
      <c r="G60" s="61"/>
      <c r="H60" s="13"/>
    </row>
    <row r="61" spans="2:9" s="7" customFormat="1" ht="45.75">
      <c r="B61" s="18"/>
      <c r="C61" s="19"/>
      <c r="D61" s="19"/>
      <c r="E61" s="19"/>
      <c r="F61" s="20"/>
      <c r="G61" s="61"/>
      <c r="H61" s="13"/>
      <c r="I61" s="59"/>
    </row>
    <row r="62" spans="2:9" s="7" customFormat="1" ht="45.75">
      <c r="B62" s="18"/>
      <c r="C62" s="19"/>
      <c r="D62" s="19"/>
      <c r="E62" s="19"/>
      <c r="F62" s="20"/>
      <c r="G62" s="61"/>
      <c r="H62" s="13"/>
      <c r="I62" s="59"/>
    </row>
    <row r="63" spans="2:8" s="7" customFormat="1" ht="18.75">
      <c r="B63" s="18"/>
      <c r="C63" s="19"/>
      <c r="D63" s="19"/>
      <c r="E63" s="19"/>
      <c r="F63" s="20"/>
      <c r="G63" s="21"/>
      <c r="H63" s="13"/>
    </row>
    <row r="64" spans="2:8" s="7" customFormat="1" ht="18.75">
      <c r="B64" s="18"/>
      <c r="C64" s="19"/>
      <c r="D64" s="19"/>
      <c r="E64" s="19"/>
      <c r="F64" s="20"/>
      <c r="G64" s="21"/>
      <c r="H64" s="13"/>
    </row>
    <row r="65" spans="2:8" s="7" customFormat="1" ht="18.75">
      <c r="B65" s="18"/>
      <c r="C65" s="19"/>
      <c r="D65" s="19"/>
      <c r="E65" s="19"/>
      <c r="F65" s="20"/>
      <c r="G65" s="21"/>
      <c r="H65" s="13"/>
    </row>
    <row r="66" spans="2:8" s="7" customFormat="1" ht="18.75">
      <c r="B66" s="18"/>
      <c r="C66" s="19"/>
      <c r="D66" s="19"/>
      <c r="E66" s="19"/>
      <c r="F66" s="20"/>
      <c r="G66" s="21"/>
      <c r="H66" s="13"/>
    </row>
    <row r="67" spans="2:8" s="7" customFormat="1" ht="18.75">
      <c r="B67" s="18"/>
      <c r="C67" s="19"/>
      <c r="D67" s="19"/>
      <c r="E67" s="19"/>
      <c r="F67" s="20"/>
      <c r="G67" s="21"/>
      <c r="H67" s="13"/>
    </row>
    <row r="68" spans="2:8" s="7" customFormat="1" ht="18.75">
      <c r="B68" s="18"/>
      <c r="C68" s="19"/>
      <c r="D68" s="19"/>
      <c r="E68" s="19"/>
      <c r="F68" s="20"/>
      <c r="G68" s="21"/>
      <c r="H68" s="13"/>
    </row>
    <row r="69" spans="2:8" s="7" customFormat="1" ht="18.75">
      <c r="B69" s="22"/>
      <c r="C69" s="23"/>
      <c r="D69" s="23"/>
      <c r="E69" s="23"/>
      <c r="F69" s="20"/>
      <c r="G69" s="21"/>
      <c r="H69" s="13"/>
    </row>
    <row r="70" spans="2:8" s="7" customFormat="1" ht="18.75">
      <c r="B70" s="24"/>
      <c r="C70" s="23"/>
      <c r="D70" s="23"/>
      <c r="E70" s="23"/>
      <c r="F70" s="20"/>
      <c r="G70" s="21"/>
      <c r="H70" s="13"/>
    </row>
    <row r="71" spans="2:8" s="7" customFormat="1" ht="18.75">
      <c r="B71" s="24"/>
      <c r="C71" s="23"/>
      <c r="D71" s="23"/>
      <c r="E71" s="23"/>
      <c r="F71" s="20"/>
      <c r="G71" s="21"/>
      <c r="H71" s="13"/>
    </row>
    <row r="72" spans="2:8" s="7" customFormat="1" ht="18.75">
      <c r="B72" s="24"/>
      <c r="C72" s="23"/>
      <c r="D72" s="23"/>
      <c r="E72" s="23"/>
      <c r="F72" s="20"/>
      <c r="G72" s="21"/>
      <c r="H72" s="13"/>
    </row>
    <row r="73" spans="2:8" s="7" customFormat="1" ht="18.75">
      <c r="B73" s="24"/>
      <c r="C73" s="23"/>
      <c r="D73" s="23"/>
      <c r="E73" s="23"/>
      <c r="F73" s="20"/>
      <c r="G73" s="21"/>
      <c r="H73" s="13"/>
    </row>
    <row r="74" spans="2:8" s="7" customFormat="1" ht="18.75">
      <c r="B74" s="24"/>
      <c r="C74" s="23"/>
      <c r="D74" s="23"/>
      <c r="E74" s="23"/>
      <c r="F74" s="20"/>
      <c r="G74" s="21"/>
      <c r="H74" s="13"/>
    </row>
    <row r="75" spans="2:8" s="7" customFormat="1" ht="18.75">
      <c r="B75" s="24"/>
      <c r="C75" s="23"/>
      <c r="D75" s="23"/>
      <c r="E75" s="23"/>
      <c r="F75" s="20"/>
      <c r="G75" s="21"/>
      <c r="H75" s="13"/>
    </row>
    <row r="76" spans="2:8" s="7" customFormat="1" ht="18.75">
      <c r="B76" s="24"/>
      <c r="C76" s="23"/>
      <c r="D76" s="23"/>
      <c r="E76" s="23"/>
      <c r="F76" s="20"/>
      <c r="G76" s="21"/>
      <c r="H76" s="13"/>
    </row>
    <row r="77" spans="2:8" s="7" customFormat="1" ht="18.75">
      <c r="B77" s="24"/>
      <c r="C77" s="23"/>
      <c r="D77" s="23"/>
      <c r="E77" s="23"/>
      <c r="F77" s="20"/>
      <c r="G77" s="21"/>
      <c r="H77" s="13"/>
    </row>
    <row r="78" spans="2:8" s="7" customFormat="1" ht="18.75">
      <c r="B78" s="24"/>
      <c r="C78" s="23"/>
      <c r="D78" s="23"/>
      <c r="E78" s="23"/>
      <c r="F78" s="20"/>
      <c r="G78" s="21"/>
      <c r="H78" s="13"/>
    </row>
    <row r="79" spans="2:8" s="7" customFormat="1" ht="18.75">
      <c r="B79" s="24"/>
      <c r="C79" s="23"/>
      <c r="D79" s="23"/>
      <c r="E79" s="23"/>
      <c r="F79" s="20"/>
      <c r="G79" s="21"/>
      <c r="H79" s="13"/>
    </row>
    <row r="80" spans="2:8" s="7" customFormat="1" ht="18.75">
      <c r="B80" s="24"/>
      <c r="C80" s="23"/>
      <c r="D80" s="23"/>
      <c r="E80" s="23"/>
      <c r="F80" s="20"/>
      <c r="G80" s="21"/>
      <c r="H80" s="13"/>
    </row>
    <row r="81" spans="2:8" s="7" customFormat="1" ht="18.75">
      <c r="B81" s="24"/>
      <c r="C81" s="23"/>
      <c r="D81" s="23"/>
      <c r="E81" s="23"/>
      <c r="F81" s="20"/>
      <c r="G81" s="21"/>
      <c r="H81" s="13"/>
    </row>
    <row r="82" spans="2:8" s="7" customFormat="1" ht="18.75">
      <c r="B82" s="24"/>
      <c r="C82" s="23"/>
      <c r="D82" s="23"/>
      <c r="E82" s="23"/>
      <c r="F82" s="20"/>
      <c r="G82" s="21"/>
      <c r="H82" s="13"/>
    </row>
    <row r="83" spans="2:8" s="7" customFormat="1" ht="18.75">
      <c r="B83" s="24"/>
      <c r="C83" s="23"/>
      <c r="D83" s="23"/>
      <c r="E83" s="23"/>
      <c r="F83" s="20"/>
      <c r="G83" s="21"/>
      <c r="H83" s="13"/>
    </row>
    <row r="84" spans="2:8" s="7" customFormat="1" ht="18.75">
      <c r="B84" s="24"/>
      <c r="C84" s="23"/>
      <c r="D84" s="23"/>
      <c r="E84" s="23"/>
      <c r="F84" s="20"/>
      <c r="G84" s="21"/>
      <c r="H84" s="13"/>
    </row>
    <row r="85" spans="2:8" s="7" customFormat="1" ht="18.75">
      <c r="B85" s="24"/>
      <c r="C85" s="23"/>
      <c r="D85" s="23"/>
      <c r="E85" s="23"/>
      <c r="F85" s="20"/>
      <c r="G85" s="21"/>
      <c r="H85" s="13"/>
    </row>
    <row r="86" spans="2:8" s="7" customFormat="1" ht="18.75">
      <c r="B86" s="24"/>
      <c r="C86" s="23"/>
      <c r="D86" s="23"/>
      <c r="E86" s="23"/>
      <c r="F86" s="20"/>
      <c r="G86" s="21"/>
      <c r="H86" s="13"/>
    </row>
    <row r="87" spans="2:8" s="7" customFormat="1" ht="18.75">
      <c r="B87" s="24"/>
      <c r="C87" s="23"/>
      <c r="D87" s="23"/>
      <c r="E87" s="23"/>
      <c r="F87" s="20"/>
      <c r="G87" s="21"/>
      <c r="H87" s="13"/>
    </row>
    <row r="88" spans="2:8" s="7" customFormat="1" ht="18.75">
      <c r="B88" s="24"/>
      <c r="C88" s="23"/>
      <c r="D88" s="23"/>
      <c r="E88" s="23"/>
      <c r="F88" s="20"/>
      <c r="G88" s="21"/>
      <c r="H88" s="13"/>
    </row>
    <row r="89" spans="2:8" s="7" customFormat="1" ht="18.75">
      <c r="B89" s="24"/>
      <c r="C89" s="23"/>
      <c r="D89" s="23"/>
      <c r="E89" s="23"/>
      <c r="F89" s="20"/>
      <c r="G89" s="21"/>
      <c r="H89" s="13"/>
    </row>
    <row r="90" spans="2:8" s="7" customFormat="1" ht="18.75">
      <c r="B90" s="24"/>
      <c r="C90" s="23"/>
      <c r="D90" s="23"/>
      <c r="E90" s="23"/>
      <c r="F90" s="20"/>
      <c r="G90" s="21"/>
      <c r="H90" s="13"/>
    </row>
    <row r="91" spans="2:8" s="7" customFormat="1" ht="18.75">
      <c r="B91" s="24"/>
      <c r="C91" s="23"/>
      <c r="D91" s="23"/>
      <c r="E91" s="23"/>
      <c r="F91" s="20"/>
      <c r="G91" s="21"/>
      <c r="H91" s="13"/>
    </row>
    <row r="92" spans="2:8" s="7" customFormat="1" ht="18.75">
      <c r="B92" s="24"/>
      <c r="C92" s="23"/>
      <c r="D92" s="23"/>
      <c r="E92" s="23"/>
      <c r="F92" s="20"/>
      <c r="G92" s="21"/>
      <c r="H92" s="13"/>
    </row>
    <row r="93" spans="2:8" s="7" customFormat="1" ht="18.75">
      <c r="B93" s="24"/>
      <c r="C93" s="23"/>
      <c r="D93" s="23"/>
      <c r="E93" s="23"/>
      <c r="F93" s="20"/>
      <c r="G93" s="21"/>
      <c r="H93" s="13"/>
    </row>
    <row r="94" spans="2:8" s="7" customFormat="1" ht="18.75">
      <c r="B94" s="24"/>
      <c r="C94" s="23"/>
      <c r="D94" s="23"/>
      <c r="E94" s="23"/>
      <c r="F94" s="20"/>
      <c r="G94" s="21"/>
      <c r="H94" s="13"/>
    </row>
    <row r="95" spans="2:8" s="7" customFormat="1" ht="18.75">
      <c r="B95" s="24"/>
      <c r="C95" s="23"/>
      <c r="D95" s="23"/>
      <c r="E95" s="23"/>
      <c r="F95" s="20"/>
      <c r="G95" s="21"/>
      <c r="H95" s="13"/>
    </row>
    <row r="96" spans="2:8" s="7" customFormat="1" ht="18.75">
      <c r="B96" s="24"/>
      <c r="C96" s="23"/>
      <c r="D96" s="23"/>
      <c r="E96" s="23"/>
      <c r="F96" s="20"/>
      <c r="G96" s="21"/>
      <c r="H96" s="13"/>
    </row>
    <row r="97" spans="2:8" s="7" customFormat="1" ht="18.75">
      <c r="B97" s="24"/>
      <c r="C97" s="23"/>
      <c r="D97" s="23"/>
      <c r="E97" s="23"/>
      <c r="F97" s="20"/>
      <c r="G97" s="21"/>
      <c r="H97" s="13"/>
    </row>
    <row r="98" spans="2:8" s="7" customFormat="1" ht="18.75">
      <c r="B98" s="24"/>
      <c r="C98" s="23"/>
      <c r="D98" s="23"/>
      <c r="E98" s="23"/>
      <c r="F98" s="20"/>
      <c r="G98" s="21"/>
      <c r="H98" s="13"/>
    </row>
    <row r="99" spans="2:8" ht="12.75">
      <c r="B99" s="16"/>
      <c r="C99" s="25"/>
      <c r="D99" s="25"/>
      <c r="E99" s="25"/>
      <c r="F99" s="26"/>
      <c r="G99" s="27"/>
      <c r="H99" s="28"/>
    </row>
    <row r="100" spans="2:8" ht="12.75">
      <c r="B100" s="16"/>
      <c r="C100" s="25"/>
      <c r="D100" s="25"/>
      <c r="E100" s="25"/>
      <c r="F100" s="26"/>
      <c r="G100" s="27"/>
      <c r="H100" s="28"/>
    </row>
    <row r="101" spans="2:8" ht="12.75">
      <c r="B101" s="16"/>
      <c r="C101" s="25"/>
      <c r="D101" s="25"/>
      <c r="E101" s="25"/>
      <c r="F101" s="26"/>
      <c r="G101" s="27"/>
      <c r="H101" s="28"/>
    </row>
    <row r="102" spans="2:8" ht="12.75">
      <c r="B102" s="16"/>
      <c r="C102" s="25"/>
      <c r="D102" s="25"/>
      <c r="E102" s="25"/>
      <c r="F102" s="26"/>
      <c r="G102" s="27"/>
      <c r="H102" s="28"/>
    </row>
    <row r="103" spans="2:8" ht="12.75">
      <c r="B103" s="16"/>
      <c r="C103" s="25"/>
      <c r="D103" s="25"/>
      <c r="E103" s="25"/>
      <c r="F103" s="26"/>
      <c r="G103" s="27"/>
      <c r="H103" s="28"/>
    </row>
    <row r="104" spans="2:8" ht="12.75">
      <c r="B104" s="16"/>
      <c r="C104" s="25"/>
      <c r="D104" s="25"/>
      <c r="E104" s="25"/>
      <c r="F104" s="26"/>
      <c r="G104" s="27"/>
      <c r="H104" s="28"/>
    </row>
    <row r="105" spans="2:8" ht="12.75">
      <c r="B105" s="16"/>
      <c r="C105" s="25"/>
      <c r="D105" s="25"/>
      <c r="E105" s="25"/>
      <c r="F105" s="26"/>
      <c r="G105" s="27"/>
      <c r="H105" s="28"/>
    </row>
    <row r="106" spans="2:8" ht="12.75">
      <c r="B106" s="16"/>
      <c r="C106" s="25"/>
      <c r="D106" s="25"/>
      <c r="E106" s="25"/>
      <c r="F106" s="26"/>
      <c r="G106" s="27"/>
      <c r="H106" s="28"/>
    </row>
    <row r="107" spans="2:8" ht="12.75">
      <c r="B107" s="16"/>
      <c r="C107" s="25"/>
      <c r="D107" s="25"/>
      <c r="E107" s="25"/>
      <c r="F107" s="26"/>
      <c r="G107" s="27"/>
      <c r="H107" s="28"/>
    </row>
    <row r="108" spans="2:8" ht="12.75">
      <c r="B108" s="16"/>
      <c r="C108" s="25"/>
      <c r="D108" s="25"/>
      <c r="E108" s="25"/>
      <c r="F108" s="26"/>
      <c r="G108" s="27"/>
      <c r="H108" s="28"/>
    </row>
    <row r="109" spans="2:8" ht="12.75">
      <c r="B109" s="16"/>
      <c r="C109" s="25"/>
      <c r="D109" s="25"/>
      <c r="E109" s="25"/>
      <c r="F109" s="26"/>
      <c r="G109" s="27"/>
      <c r="H109" s="28"/>
    </row>
    <row r="110" spans="2:8" ht="12.75">
      <c r="B110" s="16"/>
      <c r="C110" s="25"/>
      <c r="D110" s="25"/>
      <c r="E110" s="25"/>
      <c r="F110" s="26"/>
      <c r="G110" s="27"/>
      <c r="H110" s="28"/>
    </row>
    <row r="111" spans="2:8" ht="12.75">
      <c r="B111" s="16"/>
      <c r="C111" s="25"/>
      <c r="D111" s="25"/>
      <c r="E111" s="25"/>
      <c r="F111" s="26"/>
      <c r="G111" s="27"/>
      <c r="H111" s="28"/>
    </row>
    <row r="112" spans="2:8" ht="12.75">
      <c r="B112" s="16"/>
      <c r="C112" s="25"/>
      <c r="D112" s="25"/>
      <c r="E112" s="25"/>
      <c r="F112" s="26"/>
      <c r="G112" s="27"/>
      <c r="H112" s="28"/>
    </row>
    <row r="113" spans="2:8" ht="12.75">
      <c r="B113" s="16"/>
      <c r="C113" s="25"/>
      <c r="D113" s="25"/>
      <c r="E113" s="25"/>
      <c r="F113" s="26"/>
      <c r="G113" s="27"/>
      <c r="H113" s="28"/>
    </row>
    <row r="114" spans="2:8" ht="12.75">
      <c r="B114" s="16"/>
      <c r="C114" s="25"/>
      <c r="D114" s="25"/>
      <c r="E114" s="25"/>
      <c r="F114" s="26"/>
      <c r="G114" s="27"/>
      <c r="H114" s="28"/>
    </row>
    <row r="115" spans="2:8" ht="12.75">
      <c r="B115" s="16"/>
      <c r="C115" s="25"/>
      <c r="D115" s="25"/>
      <c r="E115" s="25"/>
      <c r="F115" s="26"/>
      <c r="G115" s="27"/>
      <c r="H115" s="28"/>
    </row>
    <row r="116" spans="2:8" ht="12.75">
      <c r="B116" s="16"/>
      <c r="C116" s="25"/>
      <c r="D116" s="25"/>
      <c r="E116" s="25"/>
      <c r="F116" s="26"/>
      <c r="G116" s="27"/>
      <c r="H116" s="28"/>
    </row>
    <row r="117" spans="2:8" ht="12.75">
      <c r="B117" s="16"/>
      <c r="C117" s="25"/>
      <c r="D117" s="25"/>
      <c r="E117" s="25"/>
      <c r="F117" s="26"/>
      <c r="G117" s="27"/>
      <c r="H117" s="28"/>
    </row>
    <row r="118" spans="3:5" ht="12.75">
      <c r="C118" s="6"/>
      <c r="D118" s="6"/>
      <c r="E118" s="6"/>
    </row>
    <row r="119" spans="3:5" ht="12.75">
      <c r="C119" s="6"/>
      <c r="D119" s="6"/>
      <c r="E119" s="6"/>
    </row>
    <row r="120" spans="3:5" ht="12.75">
      <c r="C120" s="6"/>
      <c r="D120" s="6"/>
      <c r="E120" s="6"/>
    </row>
    <row r="121" spans="3:5" ht="12.75">
      <c r="C121" s="6"/>
      <c r="D121" s="6"/>
      <c r="E121" s="6"/>
    </row>
  </sheetData>
  <sheetProtection/>
  <mergeCells count="2">
    <mergeCell ref="G3:H3"/>
    <mergeCell ref="B4:H4"/>
  </mergeCells>
  <printOptions/>
  <pageMargins left="0.7" right="0.7" top="0.75" bottom="0.75" header="0.3" footer="0.3"/>
  <pageSetup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83"/>
  <sheetViews>
    <sheetView tabSelected="1" view="pageBreakPreview" zoomScale="21" zoomScaleSheetLayoutView="21" zoomScalePageLayoutView="0" workbookViewId="0" topLeftCell="A62">
      <selection activeCell="AA32" sqref="AA32"/>
    </sheetView>
  </sheetViews>
  <sheetFormatPr defaultColWidth="9.00390625" defaultRowHeight="12.75"/>
  <cols>
    <col min="1" max="1" width="45.625" style="0" customWidth="1"/>
    <col min="2" max="2" width="21.375" style="0" customWidth="1"/>
    <col min="3" max="3" width="255.875" style="0" customWidth="1"/>
    <col min="4" max="4" width="20.75390625" style="0" hidden="1" customWidth="1"/>
    <col min="5" max="5" width="18.00390625" style="0" hidden="1" customWidth="1"/>
    <col min="6" max="6" width="0.2421875" style="0" hidden="1" customWidth="1"/>
    <col min="7" max="7" width="16.375" style="0" hidden="1" customWidth="1"/>
    <col min="8" max="8" width="64.375" style="0" bestFit="1" customWidth="1"/>
    <col min="9" max="9" width="40.375" style="0" customWidth="1"/>
    <col min="10" max="10" width="45.625" style="0" hidden="1" customWidth="1"/>
    <col min="11" max="11" width="40.375" style="0" hidden="1" customWidth="1"/>
    <col min="12" max="12" width="83.25390625" style="0" customWidth="1"/>
    <col min="13" max="13" width="61.875" style="0" customWidth="1"/>
    <col min="14" max="14" width="71.75390625" style="0" customWidth="1"/>
    <col min="15" max="15" width="0" style="0" hidden="1" customWidth="1"/>
  </cols>
  <sheetData>
    <row r="2" spans="12:14" ht="51.75" customHeight="1">
      <c r="L2" s="177"/>
      <c r="M2" s="80"/>
      <c r="N2" s="81"/>
    </row>
    <row r="3" spans="2:16" ht="60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80"/>
      <c r="M3" s="56"/>
      <c r="N3" s="56"/>
      <c r="O3" s="56"/>
      <c r="P3" s="80" t="s">
        <v>224</v>
      </c>
    </row>
    <row r="4" spans="2:16" ht="40.5" customHeight="1">
      <c r="B4" s="56"/>
      <c r="C4" s="56"/>
      <c r="D4" s="56"/>
      <c r="E4" s="56"/>
      <c r="F4" s="56"/>
      <c r="G4" s="56"/>
      <c r="H4" s="56"/>
      <c r="I4" s="220"/>
      <c r="J4" s="220"/>
      <c r="K4" s="220"/>
      <c r="L4" s="220"/>
      <c r="M4" s="220" t="s">
        <v>187</v>
      </c>
      <c r="N4" s="220"/>
      <c r="O4" s="220"/>
      <c r="P4" s="220"/>
    </row>
    <row r="5" spans="2:16" ht="40.5" customHeight="1">
      <c r="B5" s="56"/>
      <c r="C5" s="56"/>
      <c r="D5" s="56"/>
      <c r="E5" s="56"/>
      <c r="F5" s="56"/>
      <c r="G5" s="56"/>
      <c r="H5" s="56"/>
      <c r="I5" s="220"/>
      <c r="J5" s="220"/>
      <c r="K5" s="220"/>
      <c r="L5" s="220"/>
      <c r="M5" s="220"/>
      <c r="N5" s="220"/>
      <c r="O5" s="220"/>
      <c r="P5" s="220"/>
    </row>
    <row r="6" spans="2:16" ht="224.25" customHeight="1">
      <c r="B6" s="56"/>
      <c r="C6" s="56"/>
      <c r="D6" s="56"/>
      <c r="E6" s="56"/>
      <c r="F6" s="56"/>
      <c r="G6" s="56"/>
      <c r="H6" s="56"/>
      <c r="I6" s="220"/>
      <c r="J6" s="220"/>
      <c r="K6" s="220"/>
      <c r="L6" s="220"/>
      <c r="M6" s="220"/>
      <c r="N6" s="220"/>
      <c r="O6" s="220"/>
      <c r="P6" s="220"/>
    </row>
    <row r="7" spans="2:15" ht="44.25">
      <c r="B7" s="56"/>
      <c r="C7" s="56"/>
      <c r="D7" s="56"/>
      <c r="E7" s="56"/>
      <c r="F7" s="56"/>
      <c r="G7" s="56"/>
      <c r="H7" s="56"/>
      <c r="I7" s="56"/>
      <c r="J7" s="56"/>
      <c r="K7" s="56"/>
      <c r="L7" s="53"/>
      <c r="M7" s="53"/>
      <c r="N7" s="53"/>
      <c r="O7" s="56"/>
    </row>
    <row r="8" spans="2:15" ht="1.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2:15" ht="180.75" customHeight="1">
      <c r="B9" s="221" t="s">
        <v>216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56"/>
      <c r="N9" s="56"/>
      <c r="O9" s="56"/>
    </row>
    <row r="10" spans="2:15" ht="40.5">
      <c r="B10" s="57"/>
      <c r="C10" s="57"/>
      <c r="D10" s="57"/>
      <c r="E10" s="57"/>
      <c r="F10" s="57"/>
      <c r="G10" s="57"/>
      <c r="H10" s="58"/>
      <c r="I10" s="222"/>
      <c r="J10" s="222"/>
      <c r="K10" s="222"/>
      <c r="L10" s="222"/>
      <c r="M10" s="56"/>
      <c r="N10" s="56"/>
      <c r="O10" s="56"/>
    </row>
    <row r="11" spans="2:15" ht="179.25" customHeight="1">
      <c r="B11" s="54" t="s">
        <v>16</v>
      </c>
      <c r="C11" s="54" t="s">
        <v>17</v>
      </c>
      <c r="D11" s="54" t="s">
        <v>17</v>
      </c>
      <c r="E11" s="54" t="s">
        <v>17</v>
      </c>
      <c r="F11" s="54" t="s">
        <v>17</v>
      </c>
      <c r="G11" s="54" t="s">
        <v>17</v>
      </c>
      <c r="H11" s="55" t="s">
        <v>39</v>
      </c>
      <c r="I11" s="55" t="s">
        <v>40</v>
      </c>
      <c r="J11" s="55" t="s">
        <v>179</v>
      </c>
      <c r="K11" s="55" t="s">
        <v>178</v>
      </c>
      <c r="L11" s="66" t="s">
        <v>176</v>
      </c>
      <c r="M11" s="66" t="s">
        <v>178</v>
      </c>
      <c r="N11" s="67" t="s">
        <v>238</v>
      </c>
      <c r="O11" s="56"/>
    </row>
    <row r="12" spans="2:15" ht="61.5">
      <c r="B12" s="68">
        <v>1</v>
      </c>
      <c r="C12" s="68">
        <v>2</v>
      </c>
      <c r="D12" s="69" t="s">
        <v>18</v>
      </c>
      <c r="E12" s="69" t="s">
        <v>19</v>
      </c>
      <c r="F12" s="69"/>
      <c r="G12" s="69" t="s">
        <v>20</v>
      </c>
      <c r="H12" s="69" t="s">
        <v>21</v>
      </c>
      <c r="I12" s="69" t="s">
        <v>22</v>
      </c>
      <c r="J12" s="69"/>
      <c r="K12" s="69" t="s">
        <v>102</v>
      </c>
      <c r="L12" s="69" t="s">
        <v>171</v>
      </c>
      <c r="M12" s="69" t="s">
        <v>102</v>
      </c>
      <c r="N12" s="68">
        <v>9</v>
      </c>
      <c r="O12" s="56"/>
    </row>
    <row r="13" spans="2:15" ht="180" customHeight="1">
      <c r="B13" s="70">
        <v>1</v>
      </c>
      <c r="C13" s="161" t="s">
        <v>197</v>
      </c>
      <c r="D13" s="73" t="s">
        <v>41</v>
      </c>
      <c r="E13" s="73" t="s">
        <v>44</v>
      </c>
      <c r="F13" s="73" t="s">
        <v>44</v>
      </c>
      <c r="G13" s="73" t="s">
        <v>46</v>
      </c>
      <c r="H13" s="151" t="s">
        <v>83</v>
      </c>
      <c r="I13" s="151"/>
      <c r="J13" s="151">
        <f>J14+J23+J31+J40+J44+J48+J54+J60</f>
        <v>2142.17</v>
      </c>
      <c r="K13" s="151">
        <f>K14+K23+K31+K40+K43+K48+K54+K60</f>
        <v>98.20000000000007</v>
      </c>
      <c r="L13" s="151">
        <f>L14+L23+L31+L40+L43+L48+L54+L60+L27+L28+L30+L29+L38</f>
        <v>3365.58</v>
      </c>
      <c r="M13" s="192">
        <f>M14+M66</f>
        <v>-1.69</v>
      </c>
      <c r="N13" s="151">
        <f>N14+N23+N31+N43+N48+N54+N60+N27+N28+N30+N29+N42+N38</f>
        <v>3483.0899999999997</v>
      </c>
      <c r="O13" s="56"/>
    </row>
    <row r="14" spans="2:15" ht="124.5" customHeight="1">
      <c r="B14" s="70">
        <f>B13+1</f>
        <v>2</v>
      </c>
      <c r="C14" s="161" t="s">
        <v>217</v>
      </c>
      <c r="D14" s="73" t="s">
        <v>41</v>
      </c>
      <c r="E14" s="73" t="s">
        <v>44</v>
      </c>
      <c r="F14" s="73" t="s">
        <v>44</v>
      </c>
      <c r="G14" s="73" t="s">
        <v>46</v>
      </c>
      <c r="H14" s="171" t="s">
        <v>92</v>
      </c>
      <c r="I14" s="151"/>
      <c r="J14" s="151">
        <f>J15+J16+J20+J21+J22</f>
        <v>938.5</v>
      </c>
      <c r="K14" s="151">
        <f>K15+K16+K20+K21+K22</f>
        <v>-217</v>
      </c>
      <c r="L14" s="151">
        <f>L15+L16+L20+L21+L22+L18+L19</f>
        <v>1052.78</v>
      </c>
      <c r="M14" s="192">
        <f>M15+M16+M17+M20+M21+M22</f>
        <v>-1.69</v>
      </c>
      <c r="N14" s="139">
        <f>N15+N16+N17+N21+N22+N20</f>
        <v>1051.09</v>
      </c>
      <c r="O14" s="56"/>
    </row>
    <row r="15" spans="2:15" ht="108" customHeight="1">
      <c r="B15" s="70">
        <f>B14+1</f>
        <v>3</v>
      </c>
      <c r="C15" s="162" t="s">
        <v>97</v>
      </c>
      <c r="D15" s="71" t="s">
        <v>41</v>
      </c>
      <c r="E15" s="71" t="s">
        <v>44</v>
      </c>
      <c r="F15" s="71" t="s">
        <v>44</v>
      </c>
      <c r="G15" s="71" t="s">
        <v>46</v>
      </c>
      <c r="H15" s="172" t="s">
        <v>92</v>
      </c>
      <c r="I15" s="139" t="s">
        <v>61</v>
      </c>
      <c r="J15" s="139">
        <v>480</v>
      </c>
      <c r="K15" s="139">
        <v>0</v>
      </c>
      <c r="L15" s="139">
        <v>460.96</v>
      </c>
      <c r="M15" s="192">
        <v>14.29</v>
      </c>
      <c r="N15" s="139">
        <f>L15+M15</f>
        <v>475.25</v>
      </c>
      <c r="O15" s="56"/>
    </row>
    <row r="16" spans="2:15" ht="90" customHeight="1">
      <c r="B16" s="70">
        <f>B15+1</f>
        <v>4</v>
      </c>
      <c r="C16" s="162" t="s">
        <v>96</v>
      </c>
      <c r="D16" s="71" t="s">
        <v>41</v>
      </c>
      <c r="E16" s="71" t="s">
        <v>44</v>
      </c>
      <c r="F16" s="71" t="s">
        <v>44</v>
      </c>
      <c r="G16" s="71" t="s">
        <v>46</v>
      </c>
      <c r="H16" s="172" t="s">
        <v>92</v>
      </c>
      <c r="I16" s="139" t="s">
        <v>95</v>
      </c>
      <c r="J16" s="139">
        <v>145</v>
      </c>
      <c r="K16" s="139">
        <v>0</v>
      </c>
      <c r="L16" s="139">
        <v>139.21</v>
      </c>
      <c r="M16" s="192">
        <v>0</v>
      </c>
      <c r="N16" s="139">
        <v>139.21</v>
      </c>
      <c r="O16" s="56"/>
    </row>
    <row r="17" spans="2:15" ht="90" customHeight="1">
      <c r="B17" s="70">
        <v>5</v>
      </c>
      <c r="C17" s="182" t="s">
        <v>229</v>
      </c>
      <c r="D17" s="71"/>
      <c r="E17" s="71"/>
      <c r="F17" s="71"/>
      <c r="G17" s="71"/>
      <c r="H17" s="68" t="s">
        <v>227</v>
      </c>
      <c r="I17" s="139"/>
      <c r="J17" s="139"/>
      <c r="K17" s="139"/>
      <c r="L17" s="139">
        <f>L18+L19</f>
        <v>352.11</v>
      </c>
      <c r="M17" s="192">
        <f>M18+M19</f>
        <v>-14.29</v>
      </c>
      <c r="N17" s="139">
        <f>N19+N18</f>
        <v>337.82</v>
      </c>
      <c r="O17" s="56"/>
    </row>
    <row r="18" spans="2:15" ht="90" customHeight="1">
      <c r="B18" s="70">
        <v>6</v>
      </c>
      <c r="C18" s="162" t="s">
        <v>97</v>
      </c>
      <c r="D18" s="71"/>
      <c r="E18" s="71"/>
      <c r="F18" s="71"/>
      <c r="G18" s="71"/>
      <c r="H18" s="68" t="s">
        <v>227</v>
      </c>
      <c r="I18" s="69">
        <v>121</v>
      </c>
      <c r="J18" s="139"/>
      <c r="K18" s="139"/>
      <c r="L18" s="139">
        <v>270.44</v>
      </c>
      <c r="M18" s="192">
        <v>-14.29</v>
      </c>
      <c r="N18" s="139">
        <f>L18+M18</f>
        <v>256.15</v>
      </c>
      <c r="O18" s="56"/>
    </row>
    <row r="19" spans="2:15" ht="90" customHeight="1">
      <c r="B19" s="70">
        <v>7</v>
      </c>
      <c r="C19" s="162" t="s">
        <v>96</v>
      </c>
      <c r="D19" s="71"/>
      <c r="E19" s="71"/>
      <c r="F19" s="71"/>
      <c r="G19" s="71"/>
      <c r="H19" s="68" t="s">
        <v>227</v>
      </c>
      <c r="I19" s="69">
        <v>129</v>
      </c>
      <c r="J19" s="139"/>
      <c r="K19" s="139"/>
      <c r="L19" s="139">
        <v>81.67</v>
      </c>
      <c r="M19" s="192">
        <v>0</v>
      </c>
      <c r="N19" s="139">
        <v>81.67</v>
      </c>
      <c r="O19" s="56"/>
    </row>
    <row r="20" spans="2:15" ht="125.25" customHeight="1">
      <c r="B20" s="70">
        <v>8</v>
      </c>
      <c r="C20" s="162" t="s">
        <v>1</v>
      </c>
      <c r="D20" s="71" t="s">
        <v>41</v>
      </c>
      <c r="E20" s="71" t="s">
        <v>44</v>
      </c>
      <c r="F20" s="71" t="s">
        <v>44</v>
      </c>
      <c r="G20" s="71" t="s">
        <v>46</v>
      </c>
      <c r="H20" s="172" t="s">
        <v>92</v>
      </c>
      <c r="I20" s="139" t="s">
        <v>64</v>
      </c>
      <c r="J20" s="139">
        <v>263.5</v>
      </c>
      <c r="K20" s="139">
        <v>-170</v>
      </c>
      <c r="L20" s="139">
        <v>93.5</v>
      </c>
      <c r="M20" s="192">
        <v>0</v>
      </c>
      <c r="N20" s="139">
        <v>93.5</v>
      </c>
      <c r="O20" s="56"/>
    </row>
    <row r="21" spans="2:15" ht="78" customHeight="1">
      <c r="B21" s="70">
        <f aca="true" t="shared" si="0" ref="B21:B26">B20+1</f>
        <v>9</v>
      </c>
      <c r="C21" s="162" t="s">
        <v>62</v>
      </c>
      <c r="D21" s="71" t="s">
        <v>41</v>
      </c>
      <c r="E21" s="71" t="s">
        <v>44</v>
      </c>
      <c r="F21" s="71" t="s">
        <v>44</v>
      </c>
      <c r="G21" s="71" t="s">
        <v>46</v>
      </c>
      <c r="H21" s="172" t="s">
        <v>92</v>
      </c>
      <c r="I21" s="173">
        <v>851</v>
      </c>
      <c r="J21" s="139" t="s">
        <v>180</v>
      </c>
      <c r="K21" s="139">
        <v>-43</v>
      </c>
      <c r="L21" s="139">
        <v>2</v>
      </c>
      <c r="M21" s="193">
        <v>0</v>
      </c>
      <c r="N21" s="151">
        <v>2</v>
      </c>
      <c r="O21" s="56"/>
    </row>
    <row r="22" spans="2:15" ht="93.75" customHeight="1">
      <c r="B22" s="70">
        <f t="shared" si="0"/>
        <v>10</v>
      </c>
      <c r="C22" s="162" t="s">
        <v>63</v>
      </c>
      <c r="D22" s="71" t="s">
        <v>41</v>
      </c>
      <c r="E22" s="71" t="s">
        <v>44</v>
      </c>
      <c r="F22" s="71" t="s">
        <v>44</v>
      </c>
      <c r="G22" s="71" t="s">
        <v>46</v>
      </c>
      <c r="H22" s="172" t="s">
        <v>92</v>
      </c>
      <c r="I22" s="173">
        <v>852</v>
      </c>
      <c r="J22" s="139" t="s">
        <v>20</v>
      </c>
      <c r="K22" s="139">
        <v>-4</v>
      </c>
      <c r="L22" s="139">
        <v>5</v>
      </c>
      <c r="M22" s="194">
        <v>-1.69</v>
      </c>
      <c r="N22" s="188">
        <f>L22+M22</f>
        <v>3.31</v>
      </c>
      <c r="O22" s="56"/>
    </row>
    <row r="23" spans="2:15" ht="249" customHeight="1">
      <c r="B23" s="70">
        <f t="shared" si="0"/>
        <v>11</v>
      </c>
      <c r="C23" s="163" t="s">
        <v>107</v>
      </c>
      <c r="D23" s="73" t="s">
        <v>41</v>
      </c>
      <c r="E23" s="73" t="s">
        <v>45</v>
      </c>
      <c r="F23" s="73" t="s">
        <v>45</v>
      </c>
      <c r="G23" s="73" t="s">
        <v>47</v>
      </c>
      <c r="H23" s="151" t="s">
        <v>110</v>
      </c>
      <c r="I23" s="151"/>
      <c r="J23" s="151">
        <f>J24+J25+J26</f>
        <v>51.4</v>
      </c>
      <c r="K23" s="151">
        <f>K24+K25+K26</f>
        <v>36</v>
      </c>
      <c r="L23" s="151">
        <f>L24+L25+L26</f>
        <v>92</v>
      </c>
      <c r="M23" s="151">
        <f>M24+M25+M26</f>
        <v>0</v>
      </c>
      <c r="N23" s="151">
        <f>L23+M23</f>
        <v>92</v>
      </c>
      <c r="O23" s="56"/>
    </row>
    <row r="24" spans="2:15" ht="117.75" customHeight="1">
      <c r="B24" s="70">
        <f t="shared" si="0"/>
        <v>12</v>
      </c>
      <c r="C24" s="162" t="s">
        <v>97</v>
      </c>
      <c r="D24" s="71" t="s">
        <v>41</v>
      </c>
      <c r="E24" s="71" t="s">
        <v>45</v>
      </c>
      <c r="F24" s="73" t="s">
        <v>45</v>
      </c>
      <c r="G24" s="71" t="s">
        <v>47</v>
      </c>
      <c r="H24" s="139" t="s">
        <v>110</v>
      </c>
      <c r="I24" s="139" t="s">
        <v>61</v>
      </c>
      <c r="J24" s="139">
        <v>37.8</v>
      </c>
      <c r="K24" s="139">
        <v>21.11</v>
      </c>
      <c r="L24" s="139">
        <v>68.36</v>
      </c>
      <c r="M24" s="139">
        <v>0</v>
      </c>
      <c r="N24" s="139">
        <v>68.36</v>
      </c>
      <c r="O24" s="56"/>
    </row>
    <row r="25" spans="2:15" ht="87.75" customHeight="1">
      <c r="B25" s="70">
        <f t="shared" si="0"/>
        <v>13</v>
      </c>
      <c r="C25" s="162" t="s">
        <v>96</v>
      </c>
      <c r="D25" s="71" t="s">
        <v>41</v>
      </c>
      <c r="E25" s="71" t="s">
        <v>45</v>
      </c>
      <c r="F25" s="71" t="s">
        <v>45</v>
      </c>
      <c r="G25" s="71" t="s">
        <v>47</v>
      </c>
      <c r="H25" s="139" t="s">
        <v>110</v>
      </c>
      <c r="I25" s="139" t="s">
        <v>95</v>
      </c>
      <c r="J25" s="139">
        <v>12</v>
      </c>
      <c r="K25" s="139">
        <v>13.49</v>
      </c>
      <c r="L25" s="139">
        <v>20.64</v>
      </c>
      <c r="M25" s="139">
        <v>0</v>
      </c>
      <c r="N25" s="139">
        <v>20.64</v>
      </c>
      <c r="O25" s="56"/>
    </row>
    <row r="26" spans="2:15" ht="123" customHeight="1">
      <c r="B26" s="70">
        <f t="shared" si="0"/>
        <v>14</v>
      </c>
      <c r="C26" s="162" t="s">
        <v>1</v>
      </c>
      <c r="D26" s="71" t="s">
        <v>41</v>
      </c>
      <c r="E26" s="71" t="s">
        <v>45</v>
      </c>
      <c r="F26" s="71" t="s">
        <v>45</v>
      </c>
      <c r="G26" s="71" t="s">
        <v>47</v>
      </c>
      <c r="H26" s="139" t="s">
        <v>110</v>
      </c>
      <c r="I26" s="139" t="s">
        <v>64</v>
      </c>
      <c r="J26" s="139" t="s">
        <v>182</v>
      </c>
      <c r="K26" s="139">
        <v>1.4</v>
      </c>
      <c r="L26" s="139">
        <f>J26+K26</f>
        <v>3</v>
      </c>
      <c r="M26" s="139">
        <v>0</v>
      </c>
      <c r="N26" s="139">
        <f aca="true" t="shared" si="1" ref="N26:N34">L26+M26</f>
        <v>3</v>
      </c>
      <c r="O26" s="56"/>
    </row>
    <row r="27" spans="2:15" ht="258" customHeight="1">
      <c r="B27" s="70">
        <v>15</v>
      </c>
      <c r="C27" s="199" t="s">
        <v>240</v>
      </c>
      <c r="D27" s="71"/>
      <c r="E27" s="71"/>
      <c r="F27" s="71"/>
      <c r="G27" s="71"/>
      <c r="H27" s="212" t="s">
        <v>241</v>
      </c>
      <c r="I27" s="69">
        <v>244</v>
      </c>
      <c r="J27" s="139"/>
      <c r="K27" s="139"/>
      <c r="L27" s="139">
        <v>14</v>
      </c>
      <c r="M27" s="139">
        <v>0</v>
      </c>
      <c r="N27" s="139">
        <f t="shared" si="1"/>
        <v>14</v>
      </c>
      <c r="O27" s="56"/>
    </row>
    <row r="28" spans="2:15" ht="220.5" customHeight="1">
      <c r="B28" s="70">
        <v>16</v>
      </c>
      <c r="C28" s="199" t="s">
        <v>233</v>
      </c>
      <c r="D28" s="71"/>
      <c r="E28" s="71"/>
      <c r="F28" s="71"/>
      <c r="G28" s="71"/>
      <c r="H28" s="69" t="s">
        <v>236</v>
      </c>
      <c r="I28" s="69">
        <v>123</v>
      </c>
      <c r="J28" s="139"/>
      <c r="K28" s="139"/>
      <c r="L28" s="139">
        <v>2</v>
      </c>
      <c r="M28" s="139">
        <v>0</v>
      </c>
      <c r="N28" s="139">
        <f t="shared" si="1"/>
        <v>2</v>
      </c>
      <c r="O28" s="56"/>
    </row>
    <row r="29" spans="2:15" ht="220.5" customHeight="1">
      <c r="B29" s="70">
        <v>17</v>
      </c>
      <c r="C29" s="162" t="s">
        <v>1</v>
      </c>
      <c r="D29" s="71"/>
      <c r="E29" s="71"/>
      <c r="F29" s="71"/>
      <c r="G29" s="71"/>
      <c r="H29" s="69" t="s">
        <v>236</v>
      </c>
      <c r="I29" s="69" t="s">
        <v>64</v>
      </c>
      <c r="J29" s="139"/>
      <c r="K29" s="139"/>
      <c r="L29" s="139">
        <v>37.68</v>
      </c>
      <c r="M29" s="139">
        <v>0</v>
      </c>
      <c r="N29" s="139">
        <f>L29+M29</f>
        <v>37.68</v>
      </c>
      <c r="O29" s="56"/>
    </row>
    <row r="30" spans="2:15" ht="220.5" customHeight="1">
      <c r="B30" s="70">
        <v>18</v>
      </c>
      <c r="C30" s="145" t="s">
        <v>244</v>
      </c>
      <c r="D30" s="71"/>
      <c r="E30" s="71"/>
      <c r="F30" s="71"/>
      <c r="G30" s="71"/>
      <c r="H30" s="69" t="s">
        <v>236</v>
      </c>
      <c r="I30" s="69" t="s">
        <v>64</v>
      </c>
      <c r="J30" s="139"/>
      <c r="K30" s="139"/>
      <c r="L30" s="139">
        <v>25</v>
      </c>
      <c r="M30" s="139">
        <v>0</v>
      </c>
      <c r="N30" s="139">
        <f>L30+M30</f>
        <v>25</v>
      </c>
      <c r="O30" s="56"/>
    </row>
    <row r="31" spans="2:15" ht="182.25" customHeight="1">
      <c r="B31" s="70">
        <v>19</v>
      </c>
      <c r="C31" s="145" t="s">
        <v>198</v>
      </c>
      <c r="D31" s="73" t="s">
        <v>41</v>
      </c>
      <c r="E31" s="73" t="s">
        <v>46</v>
      </c>
      <c r="F31" s="71" t="s">
        <v>46</v>
      </c>
      <c r="G31" s="73" t="s">
        <v>50</v>
      </c>
      <c r="H31" s="174" t="s">
        <v>113</v>
      </c>
      <c r="I31" s="151"/>
      <c r="J31" s="139">
        <f>J32</f>
        <v>0</v>
      </c>
      <c r="K31" s="151">
        <f>K32</f>
        <v>0</v>
      </c>
      <c r="L31" s="151">
        <f>L32</f>
        <v>2</v>
      </c>
      <c r="M31" s="139">
        <v>0</v>
      </c>
      <c r="N31" s="139">
        <f t="shared" si="1"/>
        <v>2</v>
      </c>
      <c r="O31" s="56"/>
    </row>
    <row r="32" spans="2:15" ht="261.75" customHeight="1">
      <c r="B32" s="70">
        <f>B31+1</f>
        <v>20</v>
      </c>
      <c r="C32" s="140" t="s">
        <v>199</v>
      </c>
      <c r="D32" s="71" t="s">
        <v>41</v>
      </c>
      <c r="E32" s="71" t="s">
        <v>46</v>
      </c>
      <c r="F32" s="71" t="s">
        <v>46</v>
      </c>
      <c r="G32" s="71" t="s">
        <v>50</v>
      </c>
      <c r="H32" s="175" t="s">
        <v>112</v>
      </c>
      <c r="I32" s="139"/>
      <c r="J32" s="139">
        <v>0</v>
      </c>
      <c r="K32" s="139">
        <f>K33+K34</f>
        <v>0</v>
      </c>
      <c r="L32" s="139">
        <f>L33+L34+L39+L36+L37</f>
        <v>2</v>
      </c>
      <c r="M32" s="139">
        <v>0</v>
      </c>
      <c r="N32" s="139">
        <f>L32+M32</f>
        <v>2</v>
      </c>
      <c r="O32" s="56"/>
    </row>
    <row r="33" spans="2:15" ht="123.75" customHeight="1">
      <c r="B33" s="70">
        <f>B32+1</f>
        <v>21</v>
      </c>
      <c r="C33" s="162" t="s">
        <v>97</v>
      </c>
      <c r="D33" s="71" t="s">
        <v>41</v>
      </c>
      <c r="E33" s="71" t="s">
        <v>46</v>
      </c>
      <c r="F33" s="71" t="s">
        <v>46</v>
      </c>
      <c r="G33" s="71" t="s">
        <v>50</v>
      </c>
      <c r="H33" s="175" t="s">
        <v>112</v>
      </c>
      <c r="I33" s="139" t="s">
        <v>61</v>
      </c>
      <c r="J33" s="139">
        <v>0</v>
      </c>
      <c r="K33" s="139">
        <v>0</v>
      </c>
      <c r="L33" s="139">
        <v>0</v>
      </c>
      <c r="M33" s="139">
        <v>0</v>
      </c>
      <c r="N33" s="139">
        <f t="shared" si="1"/>
        <v>0</v>
      </c>
      <c r="O33" s="56"/>
    </row>
    <row r="34" spans="2:15" ht="84.75" customHeight="1">
      <c r="B34" s="70">
        <f>B33+1</f>
        <v>22</v>
      </c>
      <c r="C34" s="162" t="s">
        <v>96</v>
      </c>
      <c r="D34" s="71" t="s">
        <v>41</v>
      </c>
      <c r="E34" s="71" t="s">
        <v>46</v>
      </c>
      <c r="F34" s="71" t="s">
        <v>46</v>
      </c>
      <c r="G34" s="71" t="s">
        <v>50</v>
      </c>
      <c r="H34" s="175" t="s">
        <v>112</v>
      </c>
      <c r="I34" s="139" t="s">
        <v>95</v>
      </c>
      <c r="J34" s="139">
        <v>0</v>
      </c>
      <c r="K34" s="139">
        <v>0</v>
      </c>
      <c r="L34" s="139">
        <v>0</v>
      </c>
      <c r="M34" s="139">
        <v>0</v>
      </c>
      <c r="N34" s="139">
        <f t="shared" si="1"/>
        <v>0</v>
      </c>
      <c r="O34" s="56"/>
    </row>
    <row r="35" spans="2:15" ht="84.75" customHeight="1">
      <c r="B35" s="70">
        <v>21</v>
      </c>
      <c r="C35" s="182" t="s">
        <v>229</v>
      </c>
      <c r="D35" s="71"/>
      <c r="E35" s="71"/>
      <c r="F35" s="71"/>
      <c r="G35" s="71"/>
      <c r="H35" s="175" t="s">
        <v>230</v>
      </c>
      <c r="I35" s="139"/>
      <c r="J35" s="139"/>
      <c r="K35" s="139"/>
      <c r="L35" s="139">
        <f>L36+L37</f>
        <v>0</v>
      </c>
      <c r="M35" s="139">
        <f>M36+M37</f>
        <v>0</v>
      </c>
      <c r="N35" s="139">
        <f aca="true" t="shared" si="2" ref="N35:N40">L35+M35</f>
        <v>0</v>
      </c>
      <c r="O35" s="56"/>
    </row>
    <row r="36" spans="2:15" ht="84.75" customHeight="1">
      <c r="B36" s="70">
        <v>22</v>
      </c>
      <c r="C36" s="162" t="s">
        <v>97</v>
      </c>
      <c r="D36" s="71"/>
      <c r="E36" s="71"/>
      <c r="F36" s="71"/>
      <c r="G36" s="71"/>
      <c r="H36" s="175" t="s">
        <v>230</v>
      </c>
      <c r="I36" s="69">
        <v>121</v>
      </c>
      <c r="J36" s="139"/>
      <c r="K36" s="139"/>
      <c r="L36" s="139">
        <v>0</v>
      </c>
      <c r="M36" s="188">
        <v>0</v>
      </c>
      <c r="N36" s="151">
        <f t="shared" si="2"/>
        <v>0</v>
      </c>
      <c r="O36" s="56"/>
    </row>
    <row r="37" spans="2:15" ht="84.75" customHeight="1">
      <c r="B37" s="70">
        <v>23</v>
      </c>
      <c r="C37" s="162" t="s">
        <v>96</v>
      </c>
      <c r="D37" s="71"/>
      <c r="E37" s="71"/>
      <c r="F37" s="71"/>
      <c r="G37" s="71"/>
      <c r="H37" s="175" t="s">
        <v>230</v>
      </c>
      <c r="I37" s="69">
        <v>129</v>
      </c>
      <c r="J37" s="139"/>
      <c r="K37" s="139"/>
      <c r="L37" s="139">
        <v>0</v>
      </c>
      <c r="M37" s="139">
        <v>0</v>
      </c>
      <c r="N37" s="139">
        <f t="shared" si="2"/>
        <v>0</v>
      </c>
      <c r="O37" s="56"/>
    </row>
    <row r="38" spans="2:15" ht="163.5" customHeight="1">
      <c r="B38" s="70">
        <v>24</v>
      </c>
      <c r="C38" s="165" t="s">
        <v>1</v>
      </c>
      <c r="D38" s="71"/>
      <c r="E38" s="71"/>
      <c r="F38" s="71"/>
      <c r="G38" s="71"/>
      <c r="H38" s="179" t="s">
        <v>112</v>
      </c>
      <c r="I38" s="69" t="s">
        <v>64</v>
      </c>
      <c r="J38" s="139"/>
      <c r="K38" s="139"/>
      <c r="L38" s="139">
        <v>43.21</v>
      </c>
      <c r="M38" s="139">
        <v>117.51</v>
      </c>
      <c r="N38" s="139">
        <f t="shared" si="2"/>
        <v>160.72</v>
      </c>
      <c r="O38" s="56"/>
    </row>
    <row r="39" spans="2:15" ht="84.75" customHeight="1">
      <c r="B39" s="70">
        <v>25</v>
      </c>
      <c r="C39" s="162" t="s">
        <v>78</v>
      </c>
      <c r="D39" s="71"/>
      <c r="E39" s="71"/>
      <c r="F39" s="71"/>
      <c r="G39" s="71"/>
      <c r="H39" s="175" t="s">
        <v>112</v>
      </c>
      <c r="I39" s="69" t="s">
        <v>94</v>
      </c>
      <c r="J39" s="139"/>
      <c r="K39" s="139"/>
      <c r="L39" s="139">
        <v>2</v>
      </c>
      <c r="M39" s="139">
        <v>0</v>
      </c>
      <c r="N39" s="139">
        <f t="shared" si="2"/>
        <v>2</v>
      </c>
      <c r="O39" s="56"/>
    </row>
    <row r="40" spans="2:15" ht="156" customHeight="1">
      <c r="B40" s="70">
        <v>26</v>
      </c>
      <c r="C40" s="161" t="s">
        <v>200</v>
      </c>
      <c r="D40" s="73" t="s">
        <v>41</v>
      </c>
      <c r="E40" s="73" t="s">
        <v>52</v>
      </c>
      <c r="F40" s="71" t="s">
        <v>52</v>
      </c>
      <c r="G40" s="73" t="s">
        <v>47</v>
      </c>
      <c r="H40" s="151" t="s">
        <v>81</v>
      </c>
      <c r="I40" s="151"/>
      <c r="J40" s="151">
        <f aca="true" t="shared" si="3" ref="J40:L41">J41</f>
        <v>40</v>
      </c>
      <c r="K40" s="151">
        <f t="shared" si="3"/>
        <v>-35</v>
      </c>
      <c r="L40" s="151">
        <f t="shared" si="3"/>
        <v>24.74</v>
      </c>
      <c r="M40" s="139">
        <v>0</v>
      </c>
      <c r="N40" s="139">
        <f t="shared" si="2"/>
        <v>24.74</v>
      </c>
      <c r="O40" s="56"/>
    </row>
    <row r="41" spans="2:15" ht="261.75" customHeight="1">
      <c r="B41" s="70">
        <f aca="true" t="shared" si="4" ref="B41:B52">B40+1</f>
        <v>27</v>
      </c>
      <c r="C41" s="164" t="s">
        <v>201</v>
      </c>
      <c r="D41" s="71" t="s">
        <v>41</v>
      </c>
      <c r="E41" s="71" t="s">
        <v>52</v>
      </c>
      <c r="F41" s="73" t="s">
        <v>52</v>
      </c>
      <c r="G41" s="71" t="s">
        <v>47</v>
      </c>
      <c r="H41" s="151" t="s">
        <v>82</v>
      </c>
      <c r="I41" s="139"/>
      <c r="J41" s="139">
        <f t="shared" si="3"/>
        <v>40</v>
      </c>
      <c r="K41" s="139">
        <f t="shared" si="3"/>
        <v>-35</v>
      </c>
      <c r="L41" s="139">
        <f t="shared" si="3"/>
        <v>24.74</v>
      </c>
      <c r="M41" s="188">
        <v>0</v>
      </c>
      <c r="N41" s="188">
        <f>N42</f>
        <v>24.74</v>
      </c>
      <c r="O41" s="56"/>
    </row>
    <row r="42" spans="2:15" ht="123" customHeight="1">
      <c r="B42" s="70">
        <f t="shared" si="4"/>
        <v>28</v>
      </c>
      <c r="C42" s="165" t="s">
        <v>1</v>
      </c>
      <c r="D42" s="71" t="s">
        <v>41</v>
      </c>
      <c r="E42" s="71" t="s">
        <v>52</v>
      </c>
      <c r="F42" s="71" t="s">
        <v>52</v>
      </c>
      <c r="G42" s="71" t="s">
        <v>47</v>
      </c>
      <c r="H42" s="139" t="s">
        <v>82</v>
      </c>
      <c r="I42" s="139">
        <v>244</v>
      </c>
      <c r="J42" s="139">
        <v>40</v>
      </c>
      <c r="K42" s="139">
        <v>-35</v>
      </c>
      <c r="L42" s="139">
        <v>24.74</v>
      </c>
      <c r="M42" s="139">
        <v>0</v>
      </c>
      <c r="N42" s="139">
        <f>L42+M42</f>
        <v>24.74</v>
      </c>
      <c r="O42" s="56"/>
    </row>
    <row r="43" spans="2:15" ht="123" customHeight="1">
      <c r="B43" s="70">
        <f t="shared" si="4"/>
        <v>29</v>
      </c>
      <c r="C43" s="161" t="s">
        <v>202</v>
      </c>
      <c r="D43" s="73" t="s">
        <v>41</v>
      </c>
      <c r="E43" s="74" t="s">
        <v>7</v>
      </c>
      <c r="F43" s="72"/>
      <c r="G43" s="74"/>
      <c r="H43" s="139" t="s">
        <v>84</v>
      </c>
      <c r="I43" s="174" t="s">
        <v>42</v>
      </c>
      <c r="J43" s="139">
        <f>J44</f>
        <v>42.22</v>
      </c>
      <c r="K43" s="174">
        <f>K44</f>
        <v>-41.22</v>
      </c>
      <c r="L43" s="151">
        <f>J43+K43</f>
        <v>1</v>
      </c>
      <c r="M43" s="139">
        <v>0</v>
      </c>
      <c r="N43" s="139">
        <f>L43+M43</f>
        <v>1</v>
      </c>
      <c r="O43" s="56"/>
    </row>
    <row r="44" spans="2:15" ht="240" customHeight="1">
      <c r="B44" s="70">
        <f t="shared" si="4"/>
        <v>30</v>
      </c>
      <c r="C44" s="162" t="s">
        <v>203</v>
      </c>
      <c r="D44" s="71" t="s">
        <v>41</v>
      </c>
      <c r="E44" s="72" t="s">
        <v>7</v>
      </c>
      <c r="F44" s="72" t="s">
        <v>7</v>
      </c>
      <c r="G44" s="72" t="s">
        <v>7</v>
      </c>
      <c r="H44" s="139" t="s">
        <v>85</v>
      </c>
      <c r="I44" s="175"/>
      <c r="J44" s="139">
        <f>J45+J46+J47</f>
        <v>42.22</v>
      </c>
      <c r="K44" s="175">
        <f>K45+K46+K47</f>
        <v>-41.22</v>
      </c>
      <c r="L44" s="139">
        <f>L45+L46+L47</f>
        <v>1</v>
      </c>
      <c r="M44" s="139">
        <v>0</v>
      </c>
      <c r="N44" s="139">
        <f>L44+M44</f>
        <v>1</v>
      </c>
      <c r="O44" s="56"/>
    </row>
    <row r="45" spans="2:15" ht="111.75" customHeight="1">
      <c r="B45" s="70">
        <f t="shared" si="4"/>
        <v>31</v>
      </c>
      <c r="C45" s="162" t="s">
        <v>97</v>
      </c>
      <c r="D45" s="71" t="s">
        <v>41</v>
      </c>
      <c r="E45" s="72" t="s">
        <v>7</v>
      </c>
      <c r="F45" s="74" t="s">
        <v>7</v>
      </c>
      <c r="G45" s="72" t="s">
        <v>7</v>
      </c>
      <c r="H45" s="139" t="s">
        <v>85</v>
      </c>
      <c r="I45" s="175" t="s">
        <v>61</v>
      </c>
      <c r="J45" s="139">
        <v>0</v>
      </c>
      <c r="K45" s="175">
        <v>0</v>
      </c>
      <c r="L45" s="139">
        <f>J45+K45</f>
        <v>0</v>
      </c>
      <c r="M45" s="139">
        <v>0</v>
      </c>
      <c r="N45" s="139">
        <f>L45+M45</f>
        <v>0</v>
      </c>
      <c r="O45" s="56"/>
    </row>
    <row r="46" spans="2:15" ht="81.75" customHeight="1">
      <c r="B46" s="70">
        <f t="shared" si="4"/>
        <v>32</v>
      </c>
      <c r="C46" s="162" t="s">
        <v>96</v>
      </c>
      <c r="D46" s="71" t="s">
        <v>41</v>
      </c>
      <c r="E46" s="72" t="s">
        <v>7</v>
      </c>
      <c r="F46" s="72" t="s">
        <v>7</v>
      </c>
      <c r="G46" s="72" t="s">
        <v>7</v>
      </c>
      <c r="H46" s="139" t="s">
        <v>85</v>
      </c>
      <c r="I46" s="175" t="s">
        <v>95</v>
      </c>
      <c r="J46" s="139">
        <v>0</v>
      </c>
      <c r="K46" s="175">
        <v>0</v>
      </c>
      <c r="L46" s="139">
        <f>J46+K46</f>
        <v>0</v>
      </c>
      <c r="M46" s="193">
        <v>0</v>
      </c>
      <c r="N46" s="194">
        <v>0</v>
      </c>
      <c r="O46" s="56"/>
    </row>
    <row r="47" spans="2:15" ht="132" customHeight="1">
      <c r="B47" s="70">
        <f t="shared" si="4"/>
        <v>33</v>
      </c>
      <c r="C47" s="165" t="s">
        <v>1</v>
      </c>
      <c r="D47" s="71" t="s">
        <v>41</v>
      </c>
      <c r="E47" s="72" t="s">
        <v>7</v>
      </c>
      <c r="F47" s="72" t="s">
        <v>7</v>
      </c>
      <c r="G47" s="72" t="s">
        <v>7</v>
      </c>
      <c r="H47" s="139" t="s">
        <v>85</v>
      </c>
      <c r="I47" s="175" t="s">
        <v>64</v>
      </c>
      <c r="J47" s="139">
        <v>42.22</v>
      </c>
      <c r="K47" s="175">
        <v>-41.22</v>
      </c>
      <c r="L47" s="139">
        <f>J47+K47</f>
        <v>1</v>
      </c>
      <c r="M47" s="139">
        <v>0</v>
      </c>
      <c r="N47" s="139">
        <f>L47+M47</f>
        <v>1</v>
      </c>
      <c r="O47" s="56"/>
    </row>
    <row r="48" spans="2:15" ht="249.75" customHeight="1">
      <c r="B48" s="70">
        <f t="shared" si="4"/>
        <v>34</v>
      </c>
      <c r="C48" s="166" t="s">
        <v>204</v>
      </c>
      <c r="D48" s="73" t="s">
        <v>41</v>
      </c>
      <c r="E48" s="73" t="s">
        <v>55</v>
      </c>
      <c r="F48" s="73" t="s">
        <v>55</v>
      </c>
      <c r="G48" s="73" t="s">
        <v>44</v>
      </c>
      <c r="H48" s="151" t="s">
        <v>86</v>
      </c>
      <c r="I48" s="151" t="s">
        <v>42</v>
      </c>
      <c r="J48" s="151">
        <f>+J49+J50+J52+J51</f>
        <v>376.36</v>
      </c>
      <c r="K48" s="151">
        <f>K49</f>
        <v>-299.09</v>
      </c>
      <c r="L48" s="151">
        <f>L49+L50+L51+L52</f>
        <v>493.13</v>
      </c>
      <c r="M48" s="139">
        <f>M49+M50+M51+M52+M53</f>
        <v>-16.660000000000004</v>
      </c>
      <c r="N48" s="139">
        <f>N49+N50+N51+N52+N53</f>
        <v>476.46999999999997</v>
      </c>
      <c r="O48" s="56"/>
    </row>
    <row r="49" spans="2:15" ht="137.25" customHeight="1">
      <c r="B49" s="70">
        <f t="shared" si="4"/>
        <v>35</v>
      </c>
      <c r="C49" s="162" t="s">
        <v>93</v>
      </c>
      <c r="D49" s="71" t="s">
        <v>41</v>
      </c>
      <c r="E49" s="71" t="s">
        <v>55</v>
      </c>
      <c r="F49" s="73" t="s">
        <v>55</v>
      </c>
      <c r="G49" s="71" t="s">
        <v>44</v>
      </c>
      <c r="H49" s="139" t="s">
        <v>86</v>
      </c>
      <c r="I49" s="139" t="s">
        <v>64</v>
      </c>
      <c r="J49" s="139">
        <v>326.36</v>
      </c>
      <c r="K49" s="139">
        <v>-299.09</v>
      </c>
      <c r="L49" s="139">
        <v>443.13</v>
      </c>
      <c r="M49" s="139">
        <v>-18.35</v>
      </c>
      <c r="N49" s="139">
        <f>L49+M49</f>
        <v>424.78</v>
      </c>
      <c r="O49" s="56"/>
    </row>
    <row r="50" spans="2:15" ht="72.75" customHeight="1">
      <c r="B50" s="70">
        <f t="shared" si="4"/>
        <v>36</v>
      </c>
      <c r="C50" s="162" t="s">
        <v>78</v>
      </c>
      <c r="D50" s="71" t="s">
        <v>41</v>
      </c>
      <c r="E50" s="71" t="s">
        <v>55</v>
      </c>
      <c r="F50" s="71" t="s">
        <v>55</v>
      </c>
      <c r="G50" s="71" t="s">
        <v>44</v>
      </c>
      <c r="H50" s="139" t="s">
        <v>86</v>
      </c>
      <c r="I50" s="139" t="s">
        <v>94</v>
      </c>
      <c r="J50" s="139" t="s">
        <v>181</v>
      </c>
      <c r="K50" s="139"/>
      <c r="L50" s="139">
        <v>10</v>
      </c>
      <c r="M50" s="192">
        <f>M51</f>
        <v>0</v>
      </c>
      <c r="N50" s="139">
        <f>L50+M50</f>
        <v>10</v>
      </c>
      <c r="O50" s="56"/>
    </row>
    <row r="51" spans="2:15" ht="78.75" customHeight="1">
      <c r="B51" s="70">
        <f t="shared" si="4"/>
        <v>37</v>
      </c>
      <c r="C51" s="162" t="s">
        <v>62</v>
      </c>
      <c r="D51" s="71" t="s">
        <v>41</v>
      </c>
      <c r="E51" s="71" t="s">
        <v>55</v>
      </c>
      <c r="F51" s="71" t="s">
        <v>55</v>
      </c>
      <c r="G51" s="71" t="s">
        <v>44</v>
      </c>
      <c r="H51" s="139" t="s">
        <v>86</v>
      </c>
      <c r="I51" s="139" t="s">
        <v>65</v>
      </c>
      <c r="J51" s="139" t="s">
        <v>184</v>
      </c>
      <c r="K51" s="139"/>
      <c r="L51" s="139">
        <v>30</v>
      </c>
      <c r="M51" s="192">
        <v>0</v>
      </c>
      <c r="N51" s="192">
        <f>L51+M51</f>
        <v>30</v>
      </c>
      <c r="O51" s="56"/>
    </row>
    <row r="52" spans="2:15" ht="80.25" customHeight="1">
      <c r="B52" s="70">
        <f t="shared" si="4"/>
        <v>38</v>
      </c>
      <c r="C52" s="162" t="s">
        <v>63</v>
      </c>
      <c r="D52" s="71" t="s">
        <v>41</v>
      </c>
      <c r="E52" s="71" t="s">
        <v>55</v>
      </c>
      <c r="F52" s="71" t="s">
        <v>55</v>
      </c>
      <c r="G52" s="71" t="s">
        <v>44</v>
      </c>
      <c r="H52" s="139" t="s">
        <v>86</v>
      </c>
      <c r="I52" s="139" t="s">
        <v>9</v>
      </c>
      <c r="J52" s="139" t="s">
        <v>183</v>
      </c>
      <c r="K52" s="139"/>
      <c r="L52" s="139">
        <v>10</v>
      </c>
      <c r="M52" s="193">
        <v>-0.64</v>
      </c>
      <c r="N52" s="193">
        <f>L52+M52</f>
        <v>9.36</v>
      </c>
      <c r="O52" s="56"/>
    </row>
    <row r="53" spans="2:15" ht="80.25" customHeight="1">
      <c r="B53" s="70"/>
      <c r="C53" s="140" t="s">
        <v>252</v>
      </c>
      <c r="D53" s="71"/>
      <c r="E53" s="71"/>
      <c r="F53" s="71"/>
      <c r="G53" s="71"/>
      <c r="H53" s="69" t="s">
        <v>86</v>
      </c>
      <c r="I53" s="69">
        <v>853</v>
      </c>
      <c r="J53" s="139"/>
      <c r="K53" s="139"/>
      <c r="L53" s="139">
        <v>0</v>
      </c>
      <c r="M53" s="193">
        <v>2.33</v>
      </c>
      <c r="N53" s="193">
        <f>L53+M53</f>
        <v>2.33</v>
      </c>
      <c r="O53" s="56"/>
    </row>
    <row r="54" spans="2:15" ht="298.5" customHeight="1">
      <c r="B54" s="70">
        <f>B52+1</f>
        <v>39</v>
      </c>
      <c r="C54" s="166" t="s">
        <v>205</v>
      </c>
      <c r="D54" s="73" t="s">
        <v>41</v>
      </c>
      <c r="E54" s="73" t="s">
        <v>58</v>
      </c>
      <c r="F54" s="73" t="s">
        <v>58</v>
      </c>
      <c r="G54" s="73" t="s">
        <v>52</v>
      </c>
      <c r="H54" s="151" t="s">
        <v>87</v>
      </c>
      <c r="I54" s="65" t="s">
        <v>42</v>
      </c>
      <c r="J54" s="151">
        <f>J55+J56</f>
        <v>573.39</v>
      </c>
      <c r="K54" s="151">
        <f>K55+K56</f>
        <v>528.11</v>
      </c>
      <c r="L54" s="151">
        <f>L55+L56+L58+L59</f>
        <v>1407.1000000000001</v>
      </c>
      <c r="M54" s="139">
        <f>M55+M56+M57+M58+M59</f>
        <v>18.35</v>
      </c>
      <c r="N54" s="196">
        <f>N55+N56+N57</f>
        <v>1425.45</v>
      </c>
      <c r="O54" s="56"/>
    </row>
    <row r="55" spans="2:15" ht="120.75" customHeight="1">
      <c r="B55" s="70">
        <f>B54+1</f>
        <v>40</v>
      </c>
      <c r="C55" s="167" t="s">
        <v>97</v>
      </c>
      <c r="D55" s="71" t="s">
        <v>41</v>
      </c>
      <c r="E55" s="71" t="s">
        <v>58</v>
      </c>
      <c r="F55" s="71" t="s">
        <v>58</v>
      </c>
      <c r="G55" s="71" t="s">
        <v>52</v>
      </c>
      <c r="H55" s="139" t="s">
        <v>87</v>
      </c>
      <c r="I55" s="139" t="s">
        <v>61</v>
      </c>
      <c r="J55" s="139">
        <v>440.39</v>
      </c>
      <c r="K55" s="139">
        <v>406.11</v>
      </c>
      <c r="L55" s="139">
        <v>740.81</v>
      </c>
      <c r="M55" s="139">
        <v>0</v>
      </c>
      <c r="N55" s="139">
        <f>L55+M55</f>
        <v>740.81</v>
      </c>
      <c r="O55" s="56"/>
    </row>
    <row r="56" spans="2:15" ht="63.75" customHeight="1">
      <c r="B56" s="70">
        <f>B55+1</f>
        <v>41</v>
      </c>
      <c r="C56" s="167" t="s">
        <v>96</v>
      </c>
      <c r="D56" s="71" t="s">
        <v>41</v>
      </c>
      <c r="E56" s="71" t="s">
        <v>58</v>
      </c>
      <c r="F56" s="71" t="s">
        <v>58</v>
      </c>
      <c r="G56" s="71" t="s">
        <v>52</v>
      </c>
      <c r="H56" s="139" t="s">
        <v>87</v>
      </c>
      <c r="I56" s="139" t="s">
        <v>95</v>
      </c>
      <c r="J56" s="139">
        <v>133</v>
      </c>
      <c r="K56" s="139">
        <v>122</v>
      </c>
      <c r="L56" s="139">
        <v>223.72</v>
      </c>
      <c r="M56" s="192">
        <v>0</v>
      </c>
      <c r="N56" s="192">
        <f>L56+M56</f>
        <v>223.72</v>
      </c>
      <c r="O56" s="56"/>
    </row>
    <row r="57" spans="2:15" ht="63.75" customHeight="1">
      <c r="B57" s="70">
        <v>40</v>
      </c>
      <c r="C57" s="182" t="s">
        <v>229</v>
      </c>
      <c r="D57" s="71"/>
      <c r="E57" s="71"/>
      <c r="F57" s="71"/>
      <c r="G57" s="71"/>
      <c r="H57" s="65" t="s">
        <v>228</v>
      </c>
      <c r="I57" s="139"/>
      <c r="J57" s="139"/>
      <c r="K57" s="139"/>
      <c r="L57" s="139">
        <f>L58+L59</f>
        <v>442.57000000000005</v>
      </c>
      <c r="M57" s="192">
        <v>0</v>
      </c>
      <c r="N57" s="192">
        <f>N58+N59</f>
        <v>460.9200000000001</v>
      </c>
      <c r="O57" s="56"/>
    </row>
    <row r="58" spans="2:15" ht="63.75" customHeight="1">
      <c r="B58" s="70">
        <v>41</v>
      </c>
      <c r="C58" s="167" t="s">
        <v>97</v>
      </c>
      <c r="D58" s="71"/>
      <c r="E58" s="71"/>
      <c r="F58" s="71"/>
      <c r="G58" s="71"/>
      <c r="H58" s="65" t="s">
        <v>228</v>
      </c>
      <c r="I58" s="69">
        <v>121</v>
      </c>
      <c r="J58" s="139"/>
      <c r="K58" s="139"/>
      <c r="L58" s="139">
        <v>346.91</v>
      </c>
      <c r="M58" s="213">
        <v>14.1</v>
      </c>
      <c r="N58" s="213">
        <f>L58+M58</f>
        <v>361.01000000000005</v>
      </c>
      <c r="O58" s="56"/>
    </row>
    <row r="59" spans="2:15" ht="63.75" customHeight="1">
      <c r="B59" s="70">
        <v>42</v>
      </c>
      <c r="C59" s="167" t="s">
        <v>96</v>
      </c>
      <c r="D59" s="71"/>
      <c r="E59" s="71"/>
      <c r="F59" s="71"/>
      <c r="G59" s="71"/>
      <c r="H59" s="65" t="s">
        <v>228</v>
      </c>
      <c r="I59" s="69">
        <v>129</v>
      </c>
      <c r="J59" s="139"/>
      <c r="K59" s="139"/>
      <c r="L59" s="139">
        <v>95.66</v>
      </c>
      <c r="M59" s="192">
        <v>4.25</v>
      </c>
      <c r="N59" s="192">
        <f>L59+M59</f>
        <v>99.91</v>
      </c>
      <c r="O59" s="56"/>
    </row>
    <row r="60" spans="2:15" ht="291.75" customHeight="1">
      <c r="B60" s="70">
        <v>43</v>
      </c>
      <c r="C60" s="141" t="s">
        <v>205</v>
      </c>
      <c r="D60" s="73"/>
      <c r="E60" s="73"/>
      <c r="F60" s="73"/>
      <c r="G60" s="73"/>
      <c r="H60" s="151" t="s">
        <v>172</v>
      </c>
      <c r="I60" s="151" t="s">
        <v>42</v>
      </c>
      <c r="J60" s="151">
        <f>J61+J62</f>
        <v>120.3</v>
      </c>
      <c r="K60" s="151">
        <f>K61+K62</f>
        <v>126.4</v>
      </c>
      <c r="L60" s="151">
        <f>L61+L62+L63</f>
        <v>170.94</v>
      </c>
      <c r="M60" s="139">
        <v>0</v>
      </c>
      <c r="N60" s="139">
        <f>L60+M60</f>
        <v>170.94</v>
      </c>
      <c r="O60" s="56"/>
    </row>
    <row r="61" spans="2:15" ht="106.5" customHeight="1">
      <c r="B61" s="70">
        <v>44</v>
      </c>
      <c r="C61" s="167" t="s">
        <v>97</v>
      </c>
      <c r="D61" s="71"/>
      <c r="E61" s="71"/>
      <c r="F61" s="71"/>
      <c r="G61" s="71"/>
      <c r="H61" s="139" t="s">
        <v>172</v>
      </c>
      <c r="I61" s="139" t="s">
        <v>61</v>
      </c>
      <c r="J61" s="139">
        <v>92.3</v>
      </c>
      <c r="K61" s="139">
        <v>97.2</v>
      </c>
      <c r="L61" s="139">
        <v>88.2</v>
      </c>
      <c r="M61" s="139">
        <v>0</v>
      </c>
      <c r="N61" s="139">
        <f>L61+M61</f>
        <v>88.2</v>
      </c>
      <c r="O61" s="56"/>
    </row>
    <row r="62" spans="2:15" ht="87.75" customHeight="1">
      <c r="B62" s="70">
        <v>45</v>
      </c>
      <c r="C62" s="167" t="s">
        <v>96</v>
      </c>
      <c r="D62" s="71"/>
      <c r="E62" s="71"/>
      <c r="F62" s="71"/>
      <c r="G62" s="71"/>
      <c r="H62" s="139" t="s">
        <v>172</v>
      </c>
      <c r="I62" s="139" t="s">
        <v>95</v>
      </c>
      <c r="J62" s="139">
        <v>28</v>
      </c>
      <c r="K62" s="139">
        <v>29.2</v>
      </c>
      <c r="L62" s="139">
        <v>26.63</v>
      </c>
      <c r="M62" s="192">
        <v>0</v>
      </c>
      <c r="N62" s="192">
        <f>L62+M62</f>
        <v>26.63</v>
      </c>
      <c r="O62" s="56"/>
    </row>
    <row r="63" spans="2:15" ht="87.75" customHeight="1">
      <c r="B63" s="70">
        <v>46</v>
      </c>
      <c r="C63" s="182" t="s">
        <v>229</v>
      </c>
      <c r="D63" s="71"/>
      <c r="E63" s="71"/>
      <c r="F63" s="71"/>
      <c r="G63" s="71"/>
      <c r="H63" s="151" t="s">
        <v>172</v>
      </c>
      <c r="I63" s="139"/>
      <c r="J63" s="139"/>
      <c r="K63" s="139"/>
      <c r="L63" s="139">
        <f>L64+L65</f>
        <v>56.11</v>
      </c>
      <c r="M63" s="192">
        <f>M64+M65</f>
        <v>0</v>
      </c>
      <c r="N63" s="192">
        <f>N64+N65</f>
        <v>56.11</v>
      </c>
      <c r="O63" s="56"/>
    </row>
    <row r="64" spans="2:15" ht="87.75" customHeight="1">
      <c r="B64" s="70">
        <v>47</v>
      </c>
      <c r="C64" s="167" t="s">
        <v>97</v>
      </c>
      <c r="D64" s="71"/>
      <c r="E64" s="71"/>
      <c r="F64" s="71"/>
      <c r="G64" s="71"/>
      <c r="H64" s="139" t="s">
        <v>228</v>
      </c>
      <c r="I64" s="69">
        <v>121</v>
      </c>
      <c r="J64" s="139"/>
      <c r="K64" s="139"/>
      <c r="L64" s="139">
        <v>43.1</v>
      </c>
      <c r="M64" s="192">
        <v>0</v>
      </c>
      <c r="N64" s="192">
        <v>43.1</v>
      </c>
      <c r="O64" s="56"/>
    </row>
    <row r="65" spans="2:15" ht="87.75" customHeight="1">
      <c r="B65" s="70">
        <v>48</v>
      </c>
      <c r="C65" s="167" t="s">
        <v>96</v>
      </c>
      <c r="D65" s="71"/>
      <c r="E65" s="71"/>
      <c r="F65" s="71"/>
      <c r="G65" s="71"/>
      <c r="H65" s="139" t="s">
        <v>228</v>
      </c>
      <c r="I65" s="69">
        <v>129</v>
      </c>
      <c r="J65" s="139"/>
      <c r="K65" s="139"/>
      <c r="L65" s="139">
        <v>13.01</v>
      </c>
      <c r="M65" s="192">
        <v>0</v>
      </c>
      <c r="N65" s="192">
        <v>13.01</v>
      </c>
      <c r="O65" s="56"/>
    </row>
    <row r="66" spans="2:15" ht="96.75" customHeight="1">
      <c r="B66" s="70">
        <v>49</v>
      </c>
      <c r="C66" s="166" t="s">
        <v>73</v>
      </c>
      <c r="D66" s="73" t="s">
        <v>41</v>
      </c>
      <c r="E66" s="73"/>
      <c r="F66" s="73" t="s">
        <v>44</v>
      </c>
      <c r="G66" s="73"/>
      <c r="H66" s="139" t="s">
        <v>88</v>
      </c>
      <c r="I66" s="151"/>
      <c r="J66" s="139">
        <f>J67+J73</f>
        <v>420.93</v>
      </c>
      <c r="K66" s="151">
        <f>K67+K73</f>
        <v>-5</v>
      </c>
      <c r="L66" s="188">
        <f>L67+L73</f>
        <v>427.23</v>
      </c>
      <c r="M66" s="192">
        <f>M67</f>
        <v>0</v>
      </c>
      <c r="N66" s="192">
        <f>L66+M66</f>
        <v>427.23</v>
      </c>
      <c r="O66" s="56"/>
    </row>
    <row r="67" spans="2:15" ht="128.25" customHeight="1">
      <c r="B67" s="70">
        <f>B66+1</f>
        <v>50</v>
      </c>
      <c r="C67" s="168" t="s">
        <v>0</v>
      </c>
      <c r="D67" s="71" t="s">
        <v>41</v>
      </c>
      <c r="E67" s="71" t="s">
        <v>44</v>
      </c>
      <c r="F67" s="71" t="s">
        <v>44</v>
      </c>
      <c r="G67" s="71" t="s">
        <v>45</v>
      </c>
      <c r="H67" s="139" t="s">
        <v>109</v>
      </c>
      <c r="I67" s="139"/>
      <c r="J67" s="139">
        <f>J68+J69</f>
        <v>410.93</v>
      </c>
      <c r="K67" s="139">
        <f>K68+K69</f>
        <v>0</v>
      </c>
      <c r="L67" s="139">
        <f>L68+L69+L71+L72</f>
        <v>422.23</v>
      </c>
      <c r="M67" s="151">
        <f>M68+M69+M71+M72</f>
        <v>0</v>
      </c>
      <c r="N67" s="188">
        <f>N68+N69+N71+N72</f>
        <v>422.23</v>
      </c>
      <c r="O67" s="56"/>
    </row>
    <row r="68" spans="2:15" ht="177" customHeight="1">
      <c r="B68" s="70">
        <f>B67+1</f>
        <v>51</v>
      </c>
      <c r="C68" s="162" t="s">
        <v>68</v>
      </c>
      <c r="D68" s="71" t="s">
        <v>41</v>
      </c>
      <c r="E68" s="71" t="s">
        <v>44</v>
      </c>
      <c r="F68" s="71" t="s">
        <v>44</v>
      </c>
      <c r="G68" s="71" t="s">
        <v>45</v>
      </c>
      <c r="H68" s="139" t="s">
        <v>109</v>
      </c>
      <c r="I68" s="139" t="s">
        <v>61</v>
      </c>
      <c r="J68" s="139">
        <v>315.16</v>
      </c>
      <c r="K68" s="139">
        <v>0</v>
      </c>
      <c r="L68" s="139">
        <v>312.16</v>
      </c>
      <c r="M68" s="139">
        <v>12.1</v>
      </c>
      <c r="N68" s="139">
        <f>L68+M68</f>
        <v>324.26000000000005</v>
      </c>
      <c r="O68" s="56"/>
    </row>
    <row r="69" spans="2:15" ht="93.75" customHeight="1">
      <c r="B69" s="70">
        <f>B68+1</f>
        <v>52</v>
      </c>
      <c r="C69" s="162" t="s">
        <v>96</v>
      </c>
      <c r="D69" s="71" t="s">
        <v>41</v>
      </c>
      <c r="E69" s="71" t="s">
        <v>44</v>
      </c>
      <c r="F69" s="71" t="s">
        <v>44</v>
      </c>
      <c r="G69" s="71" t="s">
        <v>45</v>
      </c>
      <c r="H69" s="139" t="s">
        <v>109</v>
      </c>
      <c r="I69" s="139" t="s">
        <v>95</v>
      </c>
      <c r="J69" s="139">
        <v>95.77</v>
      </c>
      <c r="K69" s="139">
        <v>0</v>
      </c>
      <c r="L69" s="139">
        <v>94.27</v>
      </c>
      <c r="M69" s="192">
        <v>3.7</v>
      </c>
      <c r="N69" s="139">
        <f>L69+M69</f>
        <v>97.97</v>
      </c>
      <c r="O69" s="56"/>
    </row>
    <row r="70" spans="2:15" ht="93.75" customHeight="1">
      <c r="B70" s="70">
        <v>53</v>
      </c>
      <c r="C70" s="182" t="s">
        <v>229</v>
      </c>
      <c r="D70" s="71"/>
      <c r="E70" s="71"/>
      <c r="F70" s="71"/>
      <c r="G70" s="71"/>
      <c r="H70" s="139" t="s">
        <v>226</v>
      </c>
      <c r="I70" s="139"/>
      <c r="J70" s="139"/>
      <c r="K70" s="139"/>
      <c r="L70" s="139">
        <f>L71+L72</f>
        <v>15.8</v>
      </c>
      <c r="M70" s="193">
        <f>M71</f>
        <v>-12.1</v>
      </c>
      <c r="N70" s="139">
        <f>L70+M70</f>
        <v>3.700000000000001</v>
      </c>
      <c r="O70" s="56"/>
    </row>
    <row r="71" spans="2:15" ht="210" customHeight="1">
      <c r="B71" s="70">
        <v>54</v>
      </c>
      <c r="C71" s="162" t="s">
        <v>68</v>
      </c>
      <c r="D71" s="71"/>
      <c r="E71" s="71"/>
      <c r="F71" s="71"/>
      <c r="G71" s="71"/>
      <c r="H71" s="139" t="s">
        <v>226</v>
      </c>
      <c r="I71" s="69">
        <v>121</v>
      </c>
      <c r="J71" s="139"/>
      <c r="K71" s="139"/>
      <c r="L71" s="139">
        <v>12.1</v>
      </c>
      <c r="M71" s="139">
        <v>-12.1</v>
      </c>
      <c r="N71" s="139">
        <f>L71+M71</f>
        <v>0</v>
      </c>
      <c r="O71" s="56"/>
    </row>
    <row r="72" spans="2:15" ht="93.75" customHeight="1">
      <c r="B72" s="70">
        <v>55</v>
      </c>
      <c r="C72" s="162" t="s">
        <v>96</v>
      </c>
      <c r="D72" s="71"/>
      <c r="E72" s="71"/>
      <c r="F72" s="71"/>
      <c r="G72" s="71"/>
      <c r="H72" s="139" t="s">
        <v>226</v>
      </c>
      <c r="I72" s="69">
        <v>129</v>
      </c>
      <c r="J72" s="139"/>
      <c r="K72" s="139"/>
      <c r="L72" s="139">
        <v>3.7</v>
      </c>
      <c r="M72" s="192">
        <v>-3.7</v>
      </c>
      <c r="N72" s="139">
        <f>L72+M72</f>
        <v>0</v>
      </c>
      <c r="O72" s="56"/>
    </row>
    <row r="73" spans="2:15" ht="97.5" customHeight="1">
      <c r="B73" s="70">
        <v>56</v>
      </c>
      <c r="C73" s="169" t="s">
        <v>3</v>
      </c>
      <c r="D73" s="73" t="s">
        <v>41</v>
      </c>
      <c r="E73" s="73" t="s">
        <v>44</v>
      </c>
      <c r="F73" s="73" t="s">
        <v>44</v>
      </c>
      <c r="G73" s="73" t="s">
        <v>58</v>
      </c>
      <c r="H73" s="151" t="s">
        <v>88</v>
      </c>
      <c r="I73" s="151"/>
      <c r="J73" s="151">
        <f>J74</f>
        <v>10</v>
      </c>
      <c r="K73" s="151">
        <f>K74</f>
        <v>-5</v>
      </c>
      <c r="L73" s="151">
        <f>L74</f>
        <v>5</v>
      </c>
      <c r="M73" s="194">
        <f>M74+M75</f>
        <v>0</v>
      </c>
      <c r="N73" s="188">
        <f>N74+N75</f>
        <v>5</v>
      </c>
      <c r="O73" s="56"/>
    </row>
    <row r="74" spans="2:15" ht="75.75" customHeight="1">
      <c r="B74" s="70">
        <f>B73+1</f>
        <v>57</v>
      </c>
      <c r="C74" s="162" t="s">
        <v>4</v>
      </c>
      <c r="D74" s="71" t="s">
        <v>41</v>
      </c>
      <c r="E74" s="71" t="s">
        <v>44</v>
      </c>
      <c r="F74" s="71" t="s">
        <v>44</v>
      </c>
      <c r="G74" s="71" t="s">
        <v>58</v>
      </c>
      <c r="H74" s="139" t="s">
        <v>242</v>
      </c>
      <c r="I74" s="139" t="s">
        <v>5</v>
      </c>
      <c r="J74" s="139">
        <v>10</v>
      </c>
      <c r="K74" s="139">
        <v>-5</v>
      </c>
      <c r="L74" s="139">
        <f>J74+K74</f>
        <v>5</v>
      </c>
      <c r="M74" s="193">
        <v>0</v>
      </c>
      <c r="N74" s="151">
        <f>L74+M74</f>
        <v>5</v>
      </c>
      <c r="O74" s="56"/>
    </row>
    <row r="75" spans="2:15" ht="84" customHeight="1">
      <c r="B75" s="70">
        <f>B74+1</f>
        <v>58</v>
      </c>
      <c r="C75" s="170" t="s">
        <v>59</v>
      </c>
      <c r="D75" s="75" t="s">
        <v>41</v>
      </c>
      <c r="E75" s="75" t="s">
        <v>103</v>
      </c>
      <c r="F75" s="76" t="s">
        <v>58</v>
      </c>
      <c r="G75" s="75" t="s">
        <v>103</v>
      </c>
      <c r="H75" s="151" t="s">
        <v>111</v>
      </c>
      <c r="I75" s="154" t="s">
        <v>105</v>
      </c>
      <c r="J75" s="154">
        <v>65.2</v>
      </c>
      <c r="K75" s="154">
        <v>-65.2</v>
      </c>
      <c r="L75" s="154">
        <v>0</v>
      </c>
      <c r="M75" s="193">
        <v>0</v>
      </c>
      <c r="N75" s="151">
        <f>L75+M75</f>
        <v>0</v>
      </c>
      <c r="O75" s="56"/>
    </row>
    <row r="76" spans="2:15" ht="63" customHeight="1">
      <c r="B76" s="223" t="s">
        <v>11</v>
      </c>
      <c r="C76" s="223"/>
      <c r="D76" s="223"/>
      <c r="E76" s="223"/>
      <c r="F76" s="224"/>
      <c r="G76" s="223"/>
      <c r="H76" s="224"/>
      <c r="I76" s="77"/>
      <c r="J76" s="77">
        <f>J75+J66+J13</f>
        <v>2628.3</v>
      </c>
      <c r="K76" s="77">
        <f>K13+K66+K75</f>
        <v>28.00000000000007</v>
      </c>
      <c r="L76" s="77">
        <f>L13+L66+L75</f>
        <v>3792.81</v>
      </c>
      <c r="M76" s="188">
        <f>M60+M54+M48+M43+M31+M30+M28+M27+M23+M14+M42+M29</f>
        <v>-2.220446049250313E-15</v>
      </c>
      <c r="N76" s="194">
        <f>N66+N13</f>
        <v>3910.3199999999997</v>
      </c>
      <c r="O76" s="56"/>
    </row>
    <row r="77" spans="2:11" ht="40.5"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2:11" ht="45">
      <c r="B78" s="56"/>
      <c r="C78" s="56"/>
      <c r="D78" s="56"/>
      <c r="E78" s="56"/>
      <c r="F78" s="62"/>
      <c r="G78" s="56"/>
      <c r="H78" s="56"/>
      <c r="I78" s="56"/>
      <c r="J78" s="56"/>
      <c r="K78" s="56"/>
    </row>
    <row r="79" spans="2:11" ht="45.75">
      <c r="B79" s="52"/>
      <c r="C79" s="52"/>
      <c r="D79" s="52"/>
      <c r="E79" s="52"/>
      <c r="F79" s="59"/>
      <c r="G79" s="52"/>
      <c r="H79" s="52"/>
      <c r="I79" s="52"/>
      <c r="J79" s="52"/>
      <c r="K79" s="52"/>
    </row>
    <row r="80" ht="45.75">
      <c r="F80" s="59"/>
    </row>
    <row r="81" spans="6:12" ht="59.25">
      <c r="F81" s="59"/>
      <c r="L81" s="81"/>
    </row>
    <row r="82" spans="6:8" ht="45.75">
      <c r="F82" s="59"/>
      <c r="H82" s="59"/>
    </row>
    <row r="83" spans="6:8" ht="45.75">
      <c r="F83" s="59"/>
      <c r="H83" s="59"/>
    </row>
  </sheetData>
  <sheetProtection/>
  <mergeCells count="5">
    <mergeCell ref="I4:L6"/>
    <mergeCell ref="M4:P6"/>
    <mergeCell ref="B9:L9"/>
    <mergeCell ref="I10:L10"/>
    <mergeCell ref="B76:H76"/>
  </mergeCells>
  <printOptions/>
  <pageMargins left="0.7" right="0.7" top="0.75" bottom="0.75" header="0.3" footer="0.3"/>
  <pageSetup horizontalDpi="600" verticalDpi="600" orientation="portrait" paperSize="9" scal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109"/>
  <sheetViews>
    <sheetView view="pageBreakPreview" zoomScale="17" zoomScaleSheetLayoutView="17" zoomScalePageLayoutView="0" workbookViewId="0" topLeftCell="A15">
      <selection activeCell="W27" sqref="W27"/>
    </sheetView>
  </sheetViews>
  <sheetFormatPr defaultColWidth="9.00390625" defaultRowHeight="12.75"/>
  <cols>
    <col min="1" max="1" width="49.00390625" style="0" customWidth="1"/>
    <col min="2" max="2" width="32.75390625" style="0" customWidth="1"/>
    <col min="3" max="3" width="255.625" style="0" customWidth="1"/>
    <col min="4" max="4" width="54.875" style="0" customWidth="1"/>
    <col min="5" max="5" width="41.75390625" style="0" customWidth="1"/>
    <col min="6" max="6" width="47.625" style="0" customWidth="1"/>
    <col min="7" max="7" width="69.25390625" style="0" customWidth="1"/>
    <col min="8" max="8" width="32.125" style="0" customWidth="1"/>
    <col min="9" max="10" width="47.125" style="0" hidden="1" customWidth="1"/>
    <col min="11" max="11" width="50.00390625" style="0" hidden="1" customWidth="1"/>
    <col min="12" max="12" width="50.00390625" style="0" customWidth="1"/>
    <col min="13" max="13" width="58.375" style="0" customWidth="1"/>
    <col min="14" max="14" width="56.625" style="0" customWidth="1"/>
    <col min="16" max="16" width="6.375" style="0" customWidth="1"/>
    <col min="17" max="17" width="9.125" style="0" hidden="1" customWidth="1"/>
    <col min="22" max="23" width="38.00390625" style="0" bestFit="1" customWidth="1"/>
    <col min="24" max="24" width="38.00390625" style="0" customWidth="1"/>
    <col min="30" max="30" width="38.00390625" style="0" bestFit="1" customWidth="1"/>
    <col min="39" max="39" width="41.25390625" style="0" bestFit="1" customWidth="1"/>
  </cols>
  <sheetData>
    <row r="1" spans="2:14" ht="59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 ht="54.7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0"/>
    </row>
    <row r="3" spans="2:17" ht="81.75" customHeight="1">
      <c r="B3" s="82"/>
      <c r="C3" s="82"/>
      <c r="D3" s="82"/>
      <c r="E3" s="82"/>
      <c r="F3" s="82"/>
      <c r="G3" s="82"/>
      <c r="H3" s="82"/>
      <c r="I3" s="82"/>
      <c r="J3" s="82"/>
      <c r="K3" s="225" t="s">
        <v>106</v>
      </c>
      <c r="L3" s="225"/>
      <c r="M3" s="225"/>
      <c r="N3" s="225"/>
      <c r="O3" s="225"/>
      <c r="P3" s="59"/>
      <c r="Q3" s="59"/>
    </row>
    <row r="4" spans="2:17" ht="61.5" customHeight="1">
      <c r="B4" s="82"/>
      <c r="C4" s="82"/>
      <c r="D4" s="82"/>
      <c r="E4" s="82"/>
      <c r="F4" s="82"/>
      <c r="G4" s="82"/>
      <c r="H4" s="82"/>
      <c r="I4" s="82"/>
      <c r="J4" s="82"/>
      <c r="K4" s="226" t="s">
        <v>250</v>
      </c>
      <c r="L4" s="226"/>
      <c r="M4" s="226"/>
      <c r="N4" s="226"/>
      <c r="O4" s="226"/>
      <c r="P4" s="226"/>
      <c r="Q4" s="59"/>
    </row>
    <row r="5" spans="2:17" ht="61.5">
      <c r="B5" s="82"/>
      <c r="C5" s="82"/>
      <c r="D5" s="82"/>
      <c r="E5" s="82"/>
      <c r="F5" s="82"/>
      <c r="G5" s="82"/>
      <c r="H5" s="82"/>
      <c r="I5" s="82"/>
      <c r="J5" s="82"/>
      <c r="K5" s="226"/>
      <c r="L5" s="226"/>
      <c r="M5" s="226"/>
      <c r="N5" s="226"/>
      <c r="O5" s="226"/>
      <c r="P5" s="226"/>
      <c r="Q5" s="59"/>
    </row>
    <row r="6" spans="2:17" ht="297.75" customHeight="1">
      <c r="B6" s="82"/>
      <c r="C6" s="82"/>
      <c r="D6" s="82"/>
      <c r="E6" s="82"/>
      <c r="F6" s="82"/>
      <c r="G6" s="82"/>
      <c r="H6" s="82"/>
      <c r="I6" s="82"/>
      <c r="J6" s="82"/>
      <c r="K6" s="226"/>
      <c r="L6" s="226"/>
      <c r="M6" s="226"/>
      <c r="N6" s="226"/>
      <c r="O6" s="226"/>
      <c r="P6" s="226"/>
      <c r="Q6" s="59"/>
    </row>
    <row r="7" spans="2:17" ht="61.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59"/>
      <c r="P7" s="59"/>
      <c r="Q7" s="59"/>
    </row>
    <row r="8" spans="2:17" ht="61.5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59"/>
      <c r="P8" s="59"/>
      <c r="Q8" s="59"/>
    </row>
    <row r="9" spans="2:17" ht="64.5" customHeight="1">
      <c r="B9" s="221" t="s">
        <v>188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59"/>
      <c r="P9" s="59"/>
      <c r="Q9" s="59"/>
    </row>
    <row r="10" spans="2:17" ht="61.5">
      <c r="B10" s="78"/>
      <c r="C10" s="78"/>
      <c r="D10" s="78"/>
      <c r="E10" s="78"/>
      <c r="F10" s="78"/>
      <c r="G10" s="79"/>
      <c r="H10" s="227"/>
      <c r="I10" s="227"/>
      <c r="J10" s="227"/>
      <c r="K10" s="227"/>
      <c r="L10" s="227"/>
      <c r="M10" s="227"/>
      <c r="N10" s="227"/>
      <c r="O10" s="59"/>
      <c r="P10" s="59"/>
      <c r="Q10" s="59"/>
    </row>
    <row r="11" spans="2:18" ht="309.75" customHeight="1">
      <c r="B11" s="64" t="s">
        <v>16</v>
      </c>
      <c r="C11" s="64" t="s">
        <v>17</v>
      </c>
      <c r="D11" s="65" t="s">
        <v>36</v>
      </c>
      <c r="E11" s="65" t="s">
        <v>37</v>
      </c>
      <c r="F11" s="65" t="s">
        <v>38</v>
      </c>
      <c r="G11" s="65" t="s">
        <v>39</v>
      </c>
      <c r="H11" s="65" t="s">
        <v>40</v>
      </c>
      <c r="I11" s="65" t="s">
        <v>174</v>
      </c>
      <c r="J11" s="65" t="s">
        <v>179</v>
      </c>
      <c r="K11" s="65" t="s">
        <v>10</v>
      </c>
      <c r="L11" s="66" t="s">
        <v>175</v>
      </c>
      <c r="M11" s="66" t="s">
        <v>237</v>
      </c>
      <c r="N11" s="66" t="s">
        <v>175</v>
      </c>
      <c r="O11" s="195"/>
      <c r="P11" s="59"/>
      <c r="Q11" s="59"/>
      <c r="R11" s="59"/>
    </row>
    <row r="12" spans="2:17" ht="72.75" customHeight="1">
      <c r="B12" s="68">
        <v>1</v>
      </c>
      <c r="C12" s="68">
        <v>2</v>
      </c>
      <c r="D12" s="139" t="s">
        <v>18</v>
      </c>
      <c r="E12" s="139" t="s">
        <v>19</v>
      </c>
      <c r="F12" s="139" t="s">
        <v>20</v>
      </c>
      <c r="G12" s="139" t="s">
        <v>21</v>
      </c>
      <c r="H12" s="139" t="s">
        <v>22</v>
      </c>
      <c r="I12" s="69">
        <v>8</v>
      </c>
      <c r="J12" s="69"/>
      <c r="K12" s="69">
        <v>9</v>
      </c>
      <c r="L12" s="69" t="s">
        <v>102</v>
      </c>
      <c r="M12" s="69" t="s">
        <v>171</v>
      </c>
      <c r="N12" s="69">
        <v>10</v>
      </c>
      <c r="O12" s="59"/>
      <c r="P12" s="59"/>
      <c r="Q12" s="59"/>
    </row>
    <row r="13" spans="2:17" ht="62.25" customHeight="1">
      <c r="B13" s="64">
        <v>1</v>
      </c>
      <c r="C13" s="141" t="s">
        <v>43</v>
      </c>
      <c r="D13" s="151" t="s">
        <v>41</v>
      </c>
      <c r="E13" s="151" t="s">
        <v>44</v>
      </c>
      <c r="F13" s="151"/>
      <c r="G13" s="151"/>
      <c r="H13" s="151"/>
      <c r="I13" s="151" t="e">
        <f aca="true" t="shared" si="0" ref="I13:N13">I14+I22+I34</f>
        <v>#REF!</v>
      </c>
      <c r="J13" s="151">
        <f t="shared" si="0"/>
        <v>1359.43</v>
      </c>
      <c r="K13" s="151">
        <f t="shared" si="0"/>
        <v>-222</v>
      </c>
      <c r="L13" s="151">
        <f t="shared" si="0"/>
        <v>1480.01</v>
      </c>
      <c r="M13" s="151">
        <f t="shared" si="0"/>
        <v>-3.379999999999999</v>
      </c>
      <c r="N13" s="151">
        <f t="shared" si="0"/>
        <v>1478.32</v>
      </c>
      <c r="O13" s="59"/>
      <c r="P13" s="59"/>
      <c r="Q13" s="59"/>
    </row>
    <row r="14" spans="2:17" ht="135" customHeight="1">
      <c r="B14" s="64">
        <f>B13+1</f>
        <v>2</v>
      </c>
      <c r="C14" s="141" t="s">
        <v>74</v>
      </c>
      <c r="D14" s="151" t="s">
        <v>41</v>
      </c>
      <c r="E14" s="151" t="s">
        <v>44</v>
      </c>
      <c r="F14" s="151" t="s">
        <v>45</v>
      </c>
      <c r="G14" s="151"/>
      <c r="H14" s="65"/>
      <c r="I14" s="151">
        <f aca="true" t="shared" si="1" ref="I14:K15">I15</f>
        <v>406.43</v>
      </c>
      <c r="J14" s="151">
        <f t="shared" si="1"/>
        <v>410.93</v>
      </c>
      <c r="K14" s="151">
        <f t="shared" si="1"/>
        <v>0</v>
      </c>
      <c r="L14" s="151">
        <f>L15</f>
        <v>422.23</v>
      </c>
      <c r="M14" s="151">
        <f>M22</f>
        <v>-1.6899999999999995</v>
      </c>
      <c r="N14" s="151">
        <f>N15</f>
        <v>422.23</v>
      </c>
      <c r="O14" s="59"/>
      <c r="P14" s="59"/>
      <c r="Q14" s="59"/>
    </row>
    <row r="15" spans="2:17" ht="68.25" customHeight="1">
      <c r="B15" s="64">
        <f aca="true" t="shared" si="2" ref="B15:B80">B14+1</f>
        <v>3</v>
      </c>
      <c r="C15" s="141" t="s">
        <v>73</v>
      </c>
      <c r="D15" s="139" t="s">
        <v>41</v>
      </c>
      <c r="E15" s="139" t="s">
        <v>44</v>
      </c>
      <c r="F15" s="139" t="s">
        <v>45</v>
      </c>
      <c r="G15" s="139" t="s">
        <v>88</v>
      </c>
      <c r="H15" s="65"/>
      <c r="I15" s="151">
        <f t="shared" si="1"/>
        <v>406.43</v>
      </c>
      <c r="J15" s="151">
        <f t="shared" si="1"/>
        <v>410.93</v>
      </c>
      <c r="K15" s="151">
        <f t="shared" si="1"/>
        <v>0</v>
      </c>
      <c r="L15" s="151">
        <f>L16</f>
        <v>422.23</v>
      </c>
      <c r="M15" s="151">
        <f>M16</f>
        <v>0</v>
      </c>
      <c r="N15" s="139">
        <f>N16</f>
        <v>422.23</v>
      </c>
      <c r="O15" s="59"/>
      <c r="P15" s="59"/>
      <c r="Q15" s="59"/>
    </row>
    <row r="16" spans="2:17" ht="111.75" customHeight="1">
      <c r="B16" s="64">
        <f t="shared" si="2"/>
        <v>4</v>
      </c>
      <c r="C16" s="144" t="s">
        <v>0</v>
      </c>
      <c r="D16" s="139" t="s">
        <v>41</v>
      </c>
      <c r="E16" s="139" t="s">
        <v>44</v>
      </c>
      <c r="F16" s="139" t="s">
        <v>45</v>
      </c>
      <c r="G16" s="196" t="s">
        <v>109</v>
      </c>
      <c r="H16" s="69"/>
      <c r="I16" s="139">
        <f>I17+I18</f>
        <v>406.43</v>
      </c>
      <c r="J16" s="139">
        <f>J17+J18</f>
        <v>410.93</v>
      </c>
      <c r="K16" s="139">
        <f>K17+K18</f>
        <v>0</v>
      </c>
      <c r="L16" s="139">
        <f>L17+L18+L19</f>
        <v>422.23</v>
      </c>
      <c r="M16" s="139">
        <f>M17+M18+M20+M21</f>
        <v>0</v>
      </c>
      <c r="N16" s="139">
        <f>N17+N18+N20+N21</f>
        <v>422.23</v>
      </c>
      <c r="O16" s="59"/>
      <c r="P16" s="59"/>
      <c r="Q16" s="59"/>
    </row>
    <row r="17" spans="2:24" ht="196.5" customHeight="1">
      <c r="B17" s="64">
        <f t="shared" si="2"/>
        <v>5</v>
      </c>
      <c r="C17" s="140" t="s">
        <v>68</v>
      </c>
      <c r="D17" s="139" t="s">
        <v>41</v>
      </c>
      <c r="E17" s="139" t="s">
        <v>44</v>
      </c>
      <c r="F17" s="139" t="s">
        <v>45</v>
      </c>
      <c r="G17" s="139" t="s">
        <v>109</v>
      </c>
      <c r="H17" s="69" t="s">
        <v>61</v>
      </c>
      <c r="I17" s="139">
        <v>312.16</v>
      </c>
      <c r="J17" s="139">
        <v>315.16</v>
      </c>
      <c r="K17" s="139">
        <v>0</v>
      </c>
      <c r="L17" s="139">
        <v>312.16</v>
      </c>
      <c r="M17" s="139">
        <v>12.1</v>
      </c>
      <c r="N17" s="139">
        <f>L17+M17</f>
        <v>324.26000000000005</v>
      </c>
      <c r="O17" s="59"/>
      <c r="P17" s="59"/>
      <c r="Q17" s="59"/>
      <c r="V17" s="183"/>
      <c r="W17" s="183"/>
      <c r="X17" s="183"/>
    </row>
    <row r="18" spans="2:23" ht="64.5" customHeight="1">
      <c r="B18" s="64">
        <f>B17+1</f>
        <v>6</v>
      </c>
      <c r="C18" s="140" t="s">
        <v>96</v>
      </c>
      <c r="D18" s="139" t="s">
        <v>41</v>
      </c>
      <c r="E18" s="139" t="s">
        <v>44</v>
      </c>
      <c r="F18" s="139" t="s">
        <v>45</v>
      </c>
      <c r="G18" s="139" t="s">
        <v>109</v>
      </c>
      <c r="H18" s="69" t="s">
        <v>95</v>
      </c>
      <c r="I18" s="139">
        <v>94.27</v>
      </c>
      <c r="J18" s="139">
        <v>95.77</v>
      </c>
      <c r="K18" s="139">
        <v>0</v>
      </c>
      <c r="L18" s="139">
        <v>94.27</v>
      </c>
      <c r="M18" s="139">
        <v>3.7</v>
      </c>
      <c r="N18" s="139">
        <f>L18+M18</f>
        <v>97.97</v>
      </c>
      <c r="O18" s="59"/>
      <c r="P18" s="59"/>
      <c r="Q18" s="59"/>
      <c r="W18" s="183"/>
    </row>
    <row r="19" spans="2:23" ht="64.5" customHeight="1">
      <c r="B19" s="64">
        <v>7</v>
      </c>
      <c r="C19" s="182" t="s">
        <v>229</v>
      </c>
      <c r="D19" s="69">
        <v>801</v>
      </c>
      <c r="E19" s="69" t="s">
        <v>44</v>
      </c>
      <c r="F19" s="69" t="s">
        <v>45</v>
      </c>
      <c r="G19" s="139" t="s">
        <v>226</v>
      </c>
      <c r="H19" s="69"/>
      <c r="I19" s="139"/>
      <c r="J19" s="139"/>
      <c r="K19" s="139"/>
      <c r="L19" s="139">
        <f>L20+L21</f>
        <v>15.8</v>
      </c>
      <c r="M19" s="139">
        <v>0</v>
      </c>
      <c r="N19" s="139">
        <f>N20+N21</f>
        <v>0</v>
      </c>
      <c r="O19" s="59"/>
      <c r="P19" s="59"/>
      <c r="Q19" s="59"/>
      <c r="W19" s="183"/>
    </row>
    <row r="20" spans="2:17" ht="227.25" customHeight="1">
      <c r="B20" s="64">
        <v>8</v>
      </c>
      <c r="C20" s="140" t="s">
        <v>68</v>
      </c>
      <c r="D20" s="69">
        <v>801</v>
      </c>
      <c r="E20" s="69" t="s">
        <v>44</v>
      </c>
      <c r="F20" s="69" t="s">
        <v>45</v>
      </c>
      <c r="G20" s="139" t="s">
        <v>226</v>
      </c>
      <c r="H20" s="69" t="s">
        <v>61</v>
      </c>
      <c r="I20" s="139"/>
      <c r="J20" s="139"/>
      <c r="K20" s="139">
        <v>0</v>
      </c>
      <c r="L20" s="139">
        <v>12.1</v>
      </c>
      <c r="M20" s="139">
        <v>-12.1</v>
      </c>
      <c r="N20" s="139">
        <f>L20+M20</f>
        <v>0</v>
      </c>
      <c r="O20" s="59"/>
      <c r="P20" s="59"/>
      <c r="Q20" s="59"/>
    </row>
    <row r="21" spans="2:17" ht="64.5" customHeight="1">
      <c r="B21" s="64">
        <v>9</v>
      </c>
      <c r="C21" s="140" t="s">
        <v>96</v>
      </c>
      <c r="D21" s="69">
        <v>801</v>
      </c>
      <c r="E21" s="69" t="s">
        <v>44</v>
      </c>
      <c r="F21" s="69" t="s">
        <v>45</v>
      </c>
      <c r="G21" s="139" t="s">
        <v>226</v>
      </c>
      <c r="H21" s="69" t="s">
        <v>95</v>
      </c>
      <c r="I21" s="139"/>
      <c r="J21" s="139"/>
      <c r="K21" s="139">
        <v>0</v>
      </c>
      <c r="L21" s="139">
        <v>3.7</v>
      </c>
      <c r="M21" s="139">
        <v>-3.7</v>
      </c>
      <c r="N21" s="139">
        <f>L21+M21</f>
        <v>0</v>
      </c>
      <c r="O21" s="59"/>
      <c r="P21" s="59"/>
      <c r="Q21" s="59"/>
    </row>
    <row r="22" spans="2:17" ht="202.5" customHeight="1">
      <c r="B22" s="64">
        <v>10</v>
      </c>
      <c r="C22" s="145" t="s">
        <v>14</v>
      </c>
      <c r="D22" s="151" t="s">
        <v>41</v>
      </c>
      <c r="E22" s="151" t="s">
        <v>44</v>
      </c>
      <c r="F22" s="151" t="s">
        <v>46</v>
      </c>
      <c r="G22" s="151"/>
      <c r="H22" s="65"/>
      <c r="I22" s="151" t="e">
        <f aca="true" t="shared" si="3" ref="I22:K23">I23</f>
        <v>#REF!</v>
      </c>
      <c r="J22" s="151">
        <f t="shared" si="3"/>
        <v>938.5</v>
      </c>
      <c r="K22" s="151">
        <f t="shared" si="3"/>
        <v>-217</v>
      </c>
      <c r="L22" s="151">
        <f>L23</f>
        <v>1052.78</v>
      </c>
      <c r="M22" s="151">
        <f>M23</f>
        <v>-1.6899999999999995</v>
      </c>
      <c r="N22" s="151">
        <f>N23</f>
        <v>1051.09</v>
      </c>
      <c r="O22" s="59"/>
      <c r="P22" s="59"/>
      <c r="Q22" s="59"/>
    </row>
    <row r="23" spans="2:17" ht="183" customHeight="1">
      <c r="B23" s="64">
        <v>11</v>
      </c>
      <c r="C23" s="161" t="s">
        <v>197</v>
      </c>
      <c r="D23" s="139" t="s">
        <v>41</v>
      </c>
      <c r="E23" s="139" t="s">
        <v>44</v>
      </c>
      <c r="F23" s="139" t="s">
        <v>46</v>
      </c>
      <c r="G23" s="139" t="s">
        <v>83</v>
      </c>
      <c r="H23" s="69"/>
      <c r="I23" s="139" t="e">
        <f t="shared" si="3"/>
        <v>#REF!</v>
      </c>
      <c r="J23" s="139">
        <f t="shared" si="3"/>
        <v>938.5</v>
      </c>
      <c r="K23" s="139">
        <f t="shared" si="3"/>
        <v>-217</v>
      </c>
      <c r="L23" s="139">
        <f>L24+L32+L33+L31</f>
        <v>1052.78</v>
      </c>
      <c r="M23" s="139">
        <f>M24</f>
        <v>-1.6899999999999995</v>
      </c>
      <c r="N23" s="139">
        <f>N24+N31+N32+N33</f>
        <v>1051.09</v>
      </c>
      <c r="O23" s="59"/>
      <c r="P23" s="59"/>
      <c r="Q23" s="59"/>
    </row>
    <row r="24" spans="2:24" ht="125.25" customHeight="1">
      <c r="B24" s="64">
        <f t="shared" si="2"/>
        <v>12</v>
      </c>
      <c r="C24" s="202" t="s">
        <v>218</v>
      </c>
      <c r="D24" s="139" t="s">
        <v>41</v>
      </c>
      <c r="E24" s="139" t="s">
        <v>44</v>
      </c>
      <c r="F24" s="139" t="s">
        <v>46</v>
      </c>
      <c r="G24" s="197" t="s">
        <v>92</v>
      </c>
      <c r="H24" s="69" t="s">
        <v>42</v>
      </c>
      <c r="I24" s="139" t="e">
        <f>I25+I27+#REF!+I31+I32+I33</f>
        <v>#REF!</v>
      </c>
      <c r="J24" s="139">
        <f>J25+J27+J31+J32+J33</f>
        <v>938.5</v>
      </c>
      <c r="K24" s="139">
        <f>K25+K27+K31+K32+K33</f>
        <v>-217</v>
      </c>
      <c r="L24" s="139">
        <f>L25+L27+L28</f>
        <v>952.28</v>
      </c>
      <c r="M24" s="139">
        <f>M31+M33+M32+M30+M29+M27+M25</f>
        <v>-1.6899999999999995</v>
      </c>
      <c r="N24" s="139">
        <f>N25+N27+N28</f>
        <v>952.28</v>
      </c>
      <c r="O24" s="59"/>
      <c r="P24" s="59"/>
      <c r="Q24" s="59"/>
      <c r="X24" s="183"/>
    </row>
    <row r="25" spans="2:22" ht="117.75" customHeight="1">
      <c r="B25" s="64">
        <f t="shared" si="2"/>
        <v>13</v>
      </c>
      <c r="C25" s="140" t="s">
        <v>97</v>
      </c>
      <c r="D25" s="139" t="s">
        <v>41</v>
      </c>
      <c r="E25" s="139" t="s">
        <v>44</v>
      </c>
      <c r="F25" s="139" t="s">
        <v>46</v>
      </c>
      <c r="G25" s="172" t="s">
        <v>92</v>
      </c>
      <c r="H25" s="69" t="s">
        <v>61</v>
      </c>
      <c r="I25" s="139">
        <v>475.78</v>
      </c>
      <c r="J25" s="139">
        <v>480</v>
      </c>
      <c r="K25" s="139">
        <v>0</v>
      </c>
      <c r="L25" s="139">
        <v>460.96</v>
      </c>
      <c r="M25" s="139">
        <v>14.29</v>
      </c>
      <c r="N25" s="139">
        <f>L25+M25</f>
        <v>475.25</v>
      </c>
      <c r="O25" s="59"/>
      <c r="P25" s="59"/>
      <c r="Q25" s="59"/>
      <c r="V25" s="183"/>
    </row>
    <row r="26" spans="2:17" ht="48" customHeight="1" hidden="1">
      <c r="B26" s="64">
        <f t="shared" si="2"/>
        <v>14</v>
      </c>
      <c r="C26" s="140"/>
      <c r="D26" s="139"/>
      <c r="E26" s="139"/>
      <c r="F26" s="139"/>
      <c r="G26" s="172"/>
      <c r="H26" s="69"/>
      <c r="I26" s="139"/>
      <c r="J26" s="139"/>
      <c r="K26" s="139"/>
      <c r="L26" s="139"/>
      <c r="M26" s="139"/>
      <c r="N26" s="139">
        <f>J26+K26</f>
        <v>0</v>
      </c>
      <c r="O26" s="59"/>
      <c r="P26" s="59"/>
      <c r="Q26" s="59"/>
    </row>
    <row r="27" spans="2:22" ht="64.5" customHeight="1">
      <c r="B27" s="64">
        <v>14</v>
      </c>
      <c r="C27" s="140" t="s">
        <v>96</v>
      </c>
      <c r="D27" s="139" t="s">
        <v>41</v>
      </c>
      <c r="E27" s="139" t="s">
        <v>44</v>
      </c>
      <c r="F27" s="139" t="s">
        <v>46</v>
      </c>
      <c r="G27" s="172" t="s">
        <v>92</v>
      </c>
      <c r="H27" s="69" t="s">
        <v>95</v>
      </c>
      <c r="I27" s="139">
        <v>143.69</v>
      </c>
      <c r="J27" s="139">
        <v>145</v>
      </c>
      <c r="K27" s="139">
        <v>0</v>
      </c>
      <c r="L27" s="139">
        <v>139.21</v>
      </c>
      <c r="M27" s="139">
        <v>0</v>
      </c>
      <c r="N27" s="139">
        <v>139.21</v>
      </c>
      <c r="O27" s="59"/>
      <c r="P27" s="59"/>
      <c r="Q27" s="59"/>
      <c r="V27" s="183"/>
    </row>
    <row r="28" spans="2:22" ht="64.5" customHeight="1">
      <c r="B28" s="64">
        <v>15</v>
      </c>
      <c r="C28" s="182" t="s">
        <v>229</v>
      </c>
      <c r="D28" s="69">
        <v>801</v>
      </c>
      <c r="E28" s="69" t="s">
        <v>44</v>
      </c>
      <c r="F28" s="69" t="s">
        <v>46</v>
      </c>
      <c r="G28" s="68" t="s">
        <v>227</v>
      </c>
      <c r="H28" s="69"/>
      <c r="I28" s="139"/>
      <c r="J28" s="139"/>
      <c r="K28" s="139"/>
      <c r="L28" s="139">
        <f>L29+L30</f>
        <v>352.11</v>
      </c>
      <c r="M28" s="139">
        <v>0</v>
      </c>
      <c r="N28" s="139">
        <f>N29+N30</f>
        <v>337.82</v>
      </c>
      <c r="O28" s="59"/>
      <c r="P28" s="59"/>
      <c r="Q28" s="59"/>
      <c r="V28" s="183"/>
    </row>
    <row r="29" spans="2:17" ht="64.5" customHeight="1">
      <c r="B29" s="64">
        <v>16</v>
      </c>
      <c r="C29" s="140" t="s">
        <v>97</v>
      </c>
      <c r="D29" s="69">
        <v>801</v>
      </c>
      <c r="E29" s="139" t="s">
        <v>44</v>
      </c>
      <c r="F29" s="139" t="s">
        <v>46</v>
      </c>
      <c r="G29" s="68" t="s">
        <v>227</v>
      </c>
      <c r="H29" s="69" t="s">
        <v>61</v>
      </c>
      <c r="I29" s="139"/>
      <c r="J29" s="139"/>
      <c r="K29" s="139">
        <v>0</v>
      </c>
      <c r="L29" s="139">
        <v>270.44</v>
      </c>
      <c r="M29" s="139">
        <v>-14.29</v>
      </c>
      <c r="N29" s="139">
        <f>L29+M29</f>
        <v>256.15</v>
      </c>
      <c r="O29" s="59"/>
      <c r="P29" s="59"/>
      <c r="Q29" s="59"/>
    </row>
    <row r="30" spans="2:17" ht="64.5" customHeight="1">
      <c r="B30" s="64">
        <v>17</v>
      </c>
      <c r="C30" s="140" t="s">
        <v>96</v>
      </c>
      <c r="D30" s="69">
        <v>801</v>
      </c>
      <c r="E30" s="139" t="s">
        <v>44</v>
      </c>
      <c r="F30" s="139" t="s">
        <v>46</v>
      </c>
      <c r="G30" s="68" t="s">
        <v>227</v>
      </c>
      <c r="H30" s="69" t="s">
        <v>95</v>
      </c>
      <c r="I30" s="139"/>
      <c r="J30" s="139"/>
      <c r="K30" s="139">
        <v>0</v>
      </c>
      <c r="L30" s="139">
        <v>81.67</v>
      </c>
      <c r="M30" s="139">
        <v>0</v>
      </c>
      <c r="N30" s="139">
        <v>81.67</v>
      </c>
      <c r="O30" s="59"/>
      <c r="P30" s="59"/>
      <c r="Q30" s="59"/>
    </row>
    <row r="31" spans="2:39" ht="119.25" customHeight="1">
      <c r="B31" s="64">
        <v>18</v>
      </c>
      <c r="C31" s="140" t="s">
        <v>1</v>
      </c>
      <c r="D31" s="139" t="s">
        <v>41</v>
      </c>
      <c r="E31" s="139" t="s">
        <v>44</v>
      </c>
      <c r="F31" s="139" t="s">
        <v>46</v>
      </c>
      <c r="G31" s="172" t="s">
        <v>92</v>
      </c>
      <c r="H31" s="69" t="s">
        <v>64</v>
      </c>
      <c r="I31" s="139">
        <v>201</v>
      </c>
      <c r="J31" s="139">
        <v>263.5</v>
      </c>
      <c r="K31" s="139">
        <v>-170</v>
      </c>
      <c r="L31" s="139">
        <v>93.5</v>
      </c>
      <c r="M31" s="139">
        <v>0</v>
      </c>
      <c r="N31" s="139">
        <v>93.5</v>
      </c>
      <c r="O31" s="59"/>
      <c r="P31" s="59"/>
      <c r="Q31" s="59"/>
      <c r="AD31" s="183"/>
      <c r="AM31" s="81"/>
    </row>
    <row r="32" spans="2:30" ht="121.5" customHeight="1">
      <c r="B32" s="64">
        <f t="shared" si="2"/>
        <v>19</v>
      </c>
      <c r="C32" s="140" t="s">
        <v>62</v>
      </c>
      <c r="D32" s="139" t="s">
        <v>41</v>
      </c>
      <c r="E32" s="139" t="s">
        <v>44</v>
      </c>
      <c r="F32" s="139" t="s">
        <v>46</v>
      </c>
      <c r="G32" s="172" t="s">
        <v>92</v>
      </c>
      <c r="H32" s="69">
        <v>851</v>
      </c>
      <c r="I32" s="139">
        <v>45</v>
      </c>
      <c r="J32" s="139">
        <v>45</v>
      </c>
      <c r="K32" s="139">
        <v>-43</v>
      </c>
      <c r="L32" s="139">
        <v>2</v>
      </c>
      <c r="M32" s="69" t="s">
        <v>177</v>
      </c>
      <c r="N32" s="139">
        <f>J32+K32</f>
        <v>2</v>
      </c>
      <c r="O32" s="59"/>
      <c r="P32" s="59"/>
      <c r="Q32" s="59"/>
      <c r="AD32" s="183"/>
    </row>
    <row r="33" spans="2:17" ht="79.5" customHeight="1">
      <c r="B33" s="64">
        <f t="shared" si="2"/>
        <v>20</v>
      </c>
      <c r="C33" s="140" t="s">
        <v>63</v>
      </c>
      <c r="D33" s="139" t="s">
        <v>41</v>
      </c>
      <c r="E33" s="139" t="s">
        <v>44</v>
      </c>
      <c r="F33" s="139" t="s">
        <v>46</v>
      </c>
      <c r="G33" s="172" t="s">
        <v>92</v>
      </c>
      <c r="H33" s="69">
        <v>852</v>
      </c>
      <c r="I33" s="139">
        <v>5</v>
      </c>
      <c r="J33" s="139">
        <v>5</v>
      </c>
      <c r="K33" s="139">
        <v>-4</v>
      </c>
      <c r="L33" s="139">
        <v>5</v>
      </c>
      <c r="M33" s="139">
        <v>-1.69</v>
      </c>
      <c r="N33" s="139">
        <f>L33+M33</f>
        <v>3.31</v>
      </c>
      <c r="O33" s="59"/>
      <c r="P33" s="59"/>
      <c r="Q33" s="59"/>
    </row>
    <row r="34" spans="2:30" ht="62.25" customHeight="1">
      <c r="B34" s="64">
        <v>21</v>
      </c>
      <c r="C34" s="145" t="s">
        <v>2</v>
      </c>
      <c r="D34" s="151" t="s">
        <v>41</v>
      </c>
      <c r="E34" s="151" t="s">
        <v>44</v>
      </c>
      <c r="F34" s="151" t="s">
        <v>58</v>
      </c>
      <c r="G34" s="151"/>
      <c r="H34" s="65"/>
      <c r="I34" s="151">
        <f aca="true" t="shared" si="4" ref="I34:N36">I35</f>
        <v>20</v>
      </c>
      <c r="J34" s="151">
        <f t="shared" si="4"/>
        <v>10</v>
      </c>
      <c r="K34" s="151">
        <f t="shared" si="4"/>
        <v>-5</v>
      </c>
      <c r="L34" s="151">
        <f>L35</f>
        <v>5</v>
      </c>
      <c r="M34" s="151">
        <v>0</v>
      </c>
      <c r="N34" s="151">
        <f>N35</f>
        <v>5</v>
      </c>
      <c r="O34" s="59"/>
      <c r="P34" s="59"/>
      <c r="Q34" s="59"/>
      <c r="AD34" s="183"/>
    </row>
    <row r="35" spans="2:17" ht="73.5" customHeight="1">
      <c r="B35" s="64">
        <f t="shared" si="2"/>
        <v>22</v>
      </c>
      <c r="C35" s="142" t="s">
        <v>73</v>
      </c>
      <c r="D35" s="139" t="s">
        <v>41</v>
      </c>
      <c r="E35" s="139" t="s">
        <v>44</v>
      </c>
      <c r="F35" s="139" t="s">
        <v>58</v>
      </c>
      <c r="G35" s="151" t="s">
        <v>88</v>
      </c>
      <c r="H35" s="69"/>
      <c r="I35" s="139">
        <f t="shared" si="4"/>
        <v>20</v>
      </c>
      <c r="J35" s="139">
        <f t="shared" si="4"/>
        <v>10</v>
      </c>
      <c r="K35" s="139">
        <f t="shared" si="4"/>
        <v>-5</v>
      </c>
      <c r="L35" s="139">
        <f>L36</f>
        <v>5</v>
      </c>
      <c r="M35" s="139">
        <v>0</v>
      </c>
      <c r="N35" s="139">
        <f t="shared" si="4"/>
        <v>5</v>
      </c>
      <c r="O35" s="59"/>
      <c r="P35" s="59"/>
      <c r="Q35" s="59"/>
    </row>
    <row r="36" spans="2:17" ht="94.5" customHeight="1">
      <c r="B36" s="64">
        <f t="shared" si="2"/>
        <v>23</v>
      </c>
      <c r="C36" s="147" t="s">
        <v>3</v>
      </c>
      <c r="D36" s="139" t="s">
        <v>41</v>
      </c>
      <c r="E36" s="139" t="s">
        <v>44</v>
      </c>
      <c r="F36" s="139" t="s">
        <v>58</v>
      </c>
      <c r="G36" s="139" t="s">
        <v>242</v>
      </c>
      <c r="H36" s="69"/>
      <c r="I36" s="139">
        <f t="shared" si="4"/>
        <v>20</v>
      </c>
      <c r="J36" s="139">
        <f t="shared" si="4"/>
        <v>10</v>
      </c>
      <c r="K36" s="139">
        <f t="shared" si="4"/>
        <v>-5</v>
      </c>
      <c r="L36" s="139">
        <f>L37</f>
        <v>5</v>
      </c>
      <c r="M36" s="139">
        <v>0</v>
      </c>
      <c r="N36" s="139">
        <f>N37</f>
        <v>5</v>
      </c>
      <c r="O36" s="59"/>
      <c r="P36" s="59"/>
      <c r="Q36" s="59"/>
    </row>
    <row r="37" spans="2:17" ht="67.5" customHeight="1">
      <c r="B37" s="64">
        <f t="shared" si="2"/>
        <v>24</v>
      </c>
      <c r="C37" s="140" t="s">
        <v>4</v>
      </c>
      <c r="D37" s="139" t="s">
        <v>41</v>
      </c>
      <c r="E37" s="139" t="s">
        <v>44</v>
      </c>
      <c r="F37" s="139" t="s">
        <v>58</v>
      </c>
      <c r="G37" s="139" t="s">
        <v>242</v>
      </c>
      <c r="H37" s="69" t="s">
        <v>5</v>
      </c>
      <c r="I37" s="139">
        <v>20</v>
      </c>
      <c r="J37" s="139">
        <v>10</v>
      </c>
      <c r="K37" s="139">
        <v>-5</v>
      </c>
      <c r="L37" s="139">
        <v>5</v>
      </c>
      <c r="M37" s="139">
        <v>0</v>
      </c>
      <c r="N37" s="139">
        <f>J37+K37</f>
        <v>5</v>
      </c>
      <c r="O37" s="59"/>
      <c r="P37" s="59"/>
      <c r="Q37" s="59"/>
    </row>
    <row r="38" spans="2:17" ht="104.25" customHeight="1">
      <c r="B38" s="64">
        <f t="shared" si="2"/>
        <v>25</v>
      </c>
      <c r="C38" s="145" t="s">
        <v>98</v>
      </c>
      <c r="D38" s="151" t="s">
        <v>41</v>
      </c>
      <c r="E38" s="151" t="s">
        <v>45</v>
      </c>
      <c r="F38" s="151"/>
      <c r="G38" s="151" t="s">
        <v>89</v>
      </c>
      <c r="H38" s="65"/>
      <c r="I38" s="151">
        <f aca="true" t="shared" si="5" ref="I38:N39">I39</f>
        <v>47.4</v>
      </c>
      <c r="J38" s="151">
        <f t="shared" si="5"/>
        <v>51.4</v>
      </c>
      <c r="K38" s="151">
        <f t="shared" si="5"/>
        <v>35.998</v>
      </c>
      <c r="L38" s="151">
        <f>L39</f>
        <v>92</v>
      </c>
      <c r="M38" s="151">
        <f>M39</f>
        <v>0</v>
      </c>
      <c r="N38" s="151">
        <f t="shared" si="5"/>
        <v>92</v>
      </c>
      <c r="O38" s="59"/>
      <c r="P38" s="59"/>
      <c r="Q38" s="59"/>
    </row>
    <row r="39" spans="2:17" ht="66" customHeight="1">
      <c r="B39" s="64">
        <f t="shared" si="2"/>
        <v>26</v>
      </c>
      <c r="C39" s="203" t="s">
        <v>99</v>
      </c>
      <c r="D39" s="139" t="s">
        <v>41</v>
      </c>
      <c r="E39" s="139" t="s">
        <v>45</v>
      </c>
      <c r="F39" s="139" t="s">
        <v>47</v>
      </c>
      <c r="G39" s="139"/>
      <c r="H39" s="69"/>
      <c r="I39" s="139">
        <f t="shared" si="5"/>
        <v>47.4</v>
      </c>
      <c r="J39" s="139">
        <f t="shared" si="5"/>
        <v>51.4</v>
      </c>
      <c r="K39" s="139">
        <f t="shared" si="5"/>
        <v>35.998</v>
      </c>
      <c r="L39" s="139">
        <f>L40</f>
        <v>92</v>
      </c>
      <c r="M39" s="139">
        <f>M40</f>
        <v>0</v>
      </c>
      <c r="N39" s="139">
        <f t="shared" si="5"/>
        <v>92</v>
      </c>
      <c r="O39" s="59"/>
      <c r="P39" s="59"/>
      <c r="Q39" s="59"/>
    </row>
    <row r="40" spans="2:17" ht="201" customHeight="1">
      <c r="B40" s="64">
        <f t="shared" si="2"/>
        <v>27</v>
      </c>
      <c r="C40" s="161" t="s">
        <v>197</v>
      </c>
      <c r="D40" s="139" t="s">
        <v>41</v>
      </c>
      <c r="E40" s="139" t="s">
        <v>45</v>
      </c>
      <c r="F40" s="139" t="s">
        <v>47</v>
      </c>
      <c r="G40" s="204" t="s">
        <v>83</v>
      </c>
      <c r="H40" s="69"/>
      <c r="I40" s="139">
        <f aca="true" t="shared" si="6" ref="I40:N40">I42</f>
        <v>47.4</v>
      </c>
      <c r="J40" s="139">
        <f t="shared" si="6"/>
        <v>51.4</v>
      </c>
      <c r="K40" s="139">
        <f t="shared" si="6"/>
        <v>35.998</v>
      </c>
      <c r="L40" s="139">
        <f t="shared" si="6"/>
        <v>92</v>
      </c>
      <c r="M40" s="139">
        <f t="shared" si="6"/>
        <v>0</v>
      </c>
      <c r="N40" s="139">
        <f t="shared" si="6"/>
        <v>92</v>
      </c>
      <c r="O40" s="59"/>
      <c r="P40" s="59"/>
      <c r="Q40" s="59"/>
    </row>
    <row r="41" spans="2:17" ht="201" customHeight="1">
      <c r="B41" s="64">
        <v>28</v>
      </c>
      <c r="C41" s="205" t="s">
        <v>245</v>
      </c>
      <c r="D41" s="204" t="s">
        <v>41</v>
      </c>
      <c r="E41" s="204" t="s">
        <v>45</v>
      </c>
      <c r="F41" s="139" t="s">
        <v>47</v>
      </c>
      <c r="G41" s="204" t="s">
        <v>89</v>
      </c>
      <c r="H41" s="69"/>
      <c r="I41" s="139"/>
      <c r="J41" s="139"/>
      <c r="K41" s="139"/>
      <c r="L41" s="139">
        <f>L42</f>
        <v>92</v>
      </c>
      <c r="M41" s="139">
        <f>M42</f>
        <v>0</v>
      </c>
      <c r="N41" s="139">
        <f>N42</f>
        <v>92</v>
      </c>
      <c r="O41" s="59"/>
      <c r="P41" s="59"/>
      <c r="Q41" s="59"/>
    </row>
    <row r="42" spans="2:17" ht="249.75" customHeight="1">
      <c r="B42" s="64">
        <v>29</v>
      </c>
      <c r="C42" s="145" t="s">
        <v>107</v>
      </c>
      <c r="D42" s="139" t="s">
        <v>41</v>
      </c>
      <c r="E42" s="139" t="s">
        <v>45</v>
      </c>
      <c r="F42" s="139" t="s">
        <v>47</v>
      </c>
      <c r="G42" s="196" t="s">
        <v>110</v>
      </c>
      <c r="H42" s="69" t="s">
        <v>42</v>
      </c>
      <c r="I42" s="139">
        <f>I43+I44+I45</f>
        <v>47.4</v>
      </c>
      <c r="J42" s="139">
        <f>J43+J44+J45</f>
        <v>51.4</v>
      </c>
      <c r="K42" s="139">
        <f>K43+K44+K45</f>
        <v>35.998</v>
      </c>
      <c r="L42" s="139">
        <f>L43+L44+L45</f>
        <v>92</v>
      </c>
      <c r="M42" s="139">
        <v>0</v>
      </c>
      <c r="N42" s="139">
        <f>N43+N44+N45</f>
        <v>92</v>
      </c>
      <c r="O42" s="59"/>
      <c r="P42" s="59"/>
      <c r="Q42" s="59"/>
    </row>
    <row r="43" spans="2:17" ht="114" customHeight="1">
      <c r="B43" s="64">
        <f t="shared" si="2"/>
        <v>30</v>
      </c>
      <c r="C43" s="140" t="s">
        <v>97</v>
      </c>
      <c r="D43" s="139" t="s">
        <v>41</v>
      </c>
      <c r="E43" s="139" t="s">
        <v>45</v>
      </c>
      <c r="F43" s="139" t="s">
        <v>47</v>
      </c>
      <c r="G43" s="139" t="s">
        <v>110</v>
      </c>
      <c r="H43" s="69" t="s">
        <v>61</v>
      </c>
      <c r="I43" s="139">
        <v>34.8</v>
      </c>
      <c r="J43" s="139">
        <v>37.8</v>
      </c>
      <c r="K43" s="139">
        <v>21.11</v>
      </c>
      <c r="L43" s="139">
        <v>68.36</v>
      </c>
      <c r="M43" s="139">
        <v>0</v>
      </c>
      <c r="N43" s="139">
        <v>68.36</v>
      </c>
      <c r="O43" s="59"/>
      <c r="P43" s="59"/>
      <c r="Q43" s="59"/>
    </row>
    <row r="44" spans="2:17" ht="80.25" customHeight="1">
      <c r="B44" s="64">
        <f t="shared" si="2"/>
        <v>31</v>
      </c>
      <c r="C44" s="140" t="s">
        <v>96</v>
      </c>
      <c r="D44" s="139" t="s">
        <v>41</v>
      </c>
      <c r="E44" s="139" t="s">
        <v>45</v>
      </c>
      <c r="F44" s="139" t="s">
        <v>47</v>
      </c>
      <c r="G44" s="139" t="s">
        <v>110</v>
      </c>
      <c r="H44" s="69" t="s">
        <v>95</v>
      </c>
      <c r="I44" s="139">
        <v>11</v>
      </c>
      <c r="J44" s="139">
        <v>12</v>
      </c>
      <c r="K44" s="139">
        <v>13.488</v>
      </c>
      <c r="L44" s="139">
        <v>20.64</v>
      </c>
      <c r="M44" s="139">
        <v>0</v>
      </c>
      <c r="N44" s="139">
        <v>20.64</v>
      </c>
      <c r="O44" s="59"/>
      <c r="P44" s="59"/>
      <c r="Q44" s="59"/>
    </row>
    <row r="45" spans="2:17" ht="123" customHeight="1">
      <c r="B45" s="64">
        <f t="shared" si="2"/>
        <v>32</v>
      </c>
      <c r="C45" s="140" t="s">
        <v>1</v>
      </c>
      <c r="D45" s="139" t="s">
        <v>41</v>
      </c>
      <c r="E45" s="139" t="s">
        <v>45</v>
      </c>
      <c r="F45" s="139" t="s">
        <v>47</v>
      </c>
      <c r="G45" s="139" t="s">
        <v>110</v>
      </c>
      <c r="H45" s="69" t="s">
        <v>64</v>
      </c>
      <c r="I45" s="139">
        <v>1.6</v>
      </c>
      <c r="J45" s="139">
        <v>1.6</v>
      </c>
      <c r="K45" s="139">
        <v>1.4</v>
      </c>
      <c r="L45" s="139">
        <v>3</v>
      </c>
      <c r="M45" s="139">
        <v>0</v>
      </c>
      <c r="N45" s="139">
        <v>3</v>
      </c>
      <c r="O45" s="59"/>
      <c r="P45" s="59"/>
      <c r="Q45" s="59"/>
    </row>
    <row r="46" spans="2:17" ht="202.5" customHeight="1">
      <c r="B46" s="64">
        <v>33</v>
      </c>
      <c r="C46" s="145" t="s">
        <v>234</v>
      </c>
      <c r="D46" s="69">
        <v>801</v>
      </c>
      <c r="E46" s="69" t="s">
        <v>47</v>
      </c>
      <c r="F46" s="69" t="s">
        <v>235</v>
      </c>
      <c r="G46" s="206" t="s">
        <v>83</v>
      </c>
      <c r="H46" s="69"/>
      <c r="I46" s="139"/>
      <c r="J46" s="139"/>
      <c r="K46" s="139"/>
      <c r="L46" s="139">
        <f>L47</f>
        <v>16</v>
      </c>
      <c r="M46" s="151">
        <f>M47</f>
        <v>0</v>
      </c>
      <c r="N46" s="139">
        <f>L46+M46</f>
        <v>16</v>
      </c>
      <c r="O46" s="59"/>
      <c r="P46" s="59"/>
      <c r="Q46" s="59"/>
    </row>
    <row r="47" spans="2:17" ht="202.5" customHeight="1">
      <c r="B47" s="64">
        <v>34</v>
      </c>
      <c r="C47" s="207" t="s">
        <v>246</v>
      </c>
      <c r="D47" s="69">
        <v>801</v>
      </c>
      <c r="E47" s="69" t="s">
        <v>47</v>
      </c>
      <c r="F47" s="69" t="s">
        <v>235</v>
      </c>
      <c r="G47" s="206" t="s">
        <v>81</v>
      </c>
      <c r="H47" s="69"/>
      <c r="I47" s="139"/>
      <c r="J47" s="139"/>
      <c r="K47" s="139"/>
      <c r="L47" s="139">
        <f>L48+L49</f>
        <v>16</v>
      </c>
      <c r="M47" s="151">
        <f>M48+M49+M52+M51</f>
        <v>0</v>
      </c>
      <c r="N47" s="139">
        <f>N48+N49</f>
        <v>16</v>
      </c>
      <c r="O47" s="59"/>
      <c r="P47" s="59"/>
      <c r="Q47" s="59"/>
    </row>
    <row r="48" spans="2:17" ht="409.5" customHeight="1">
      <c r="B48" s="64">
        <v>35</v>
      </c>
      <c r="C48" s="145" t="s">
        <v>232</v>
      </c>
      <c r="D48" s="69">
        <v>801</v>
      </c>
      <c r="E48" s="69" t="s">
        <v>47</v>
      </c>
      <c r="F48" s="69" t="s">
        <v>235</v>
      </c>
      <c r="G48" s="212" t="s">
        <v>241</v>
      </c>
      <c r="H48" s="69" t="s">
        <v>64</v>
      </c>
      <c r="I48" s="139"/>
      <c r="J48" s="139"/>
      <c r="K48" s="139"/>
      <c r="L48" s="139">
        <v>14</v>
      </c>
      <c r="M48" s="139">
        <v>0</v>
      </c>
      <c r="N48" s="139">
        <f>L48+M48</f>
        <v>14</v>
      </c>
      <c r="O48" s="59"/>
      <c r="P48" s="59"/>
      <c r="Q48" s="59"/>
    </row>
    <row r="49" spans="2:17" ht="153.75" customHeight="1">
      <c r="B49" s="64">
        <v>36</v>
      </c>
      <c r="C49" s="145" t="s">
        <v>233</v>
      </c>
      <c r="D49" s="69">
        <v>801</v>
      </c>
      <c r="E49" s="69" t="s">
        <v>47</v>
      </c>
      <c r="F49" s="69" t="s">
        <v>235</v>
      </c>
      <c r="G49" s="201" t="s">
        <v>236</v>
      </c>
      <c r="H49" s="69" t="s">
        <v>239</v>
      </c>
      <c r="I49" s="139"/>
      <c r="J49" s="139"/>
      <c r="K49" s="139"/>
      <c r="L49" s="139">
        <v>2</v>
      </c>
      <c r="M49" s="139">
        <v>0</v>
      </c>
      <c r="N49" s="139">
        <f>L49+M49</f>
        <v>2</v>
      </c>
      <c r="O49" s="59"/>
      <c r="P49" s="59"/>
      <c r="Q49" s="59"/>
    </row>
    <row r="50" spans="2:17" ht="153.75" customHeight="1">
      <c r="B50" s="64"/>
      <c r="C50" s="145" t="s">
        <v>234</v>
      </c>
      <c r="D50" s="69" t="s">
        <v>41</v>
      </c>
      <c r="E50" s="69" t="s">
        <v>47</v>
      </c>
      <c r="F50" s="69" t="s">
        <v>183</v>
      </c>
      <c r="G50" s="201" t="s">
        <v>236</v>
      </c>
      <c r="H50" s="69"/>
      <c r="I50" s="139"/>
      <c r="J50" s="139"/>
      <c r="K50" s="139"/>
      <c r="L50" s="139">
        <f>L51+L52</f>
        <v>62.68</v>
      </c>
      <c r="M50" s="139">
        <f>M51+M52</f>
        <v>0</v>
      </c>
      <c r="N50" s="139">
        <f>L50+M50</f>
        <v>62.68</v>
      </c>
      <c r="O50" s="59"/>
      <c r="P50" s="59"/>
      <c r="Q50" s="59"/>
    </row>
    <row r="51" spans="2:17" ht="153.75" customHeight="1">
      <c r="B51" s="64">
        <v>37</v>
      </c>
      <c r="C51" s="140" t="s">
        <v>1</v>
      </c>
      <c r="D51" s="69" t="s">
        <v>41</v>
      </c>
      <c r="E51" s="69" t="s">
        <v>47</v>
      </c>
      <c r="F51" s="69" t="s">
        <v>183</v>
      </c>
      <c r="G51" s="201" t="s">
        <v>236</v>
      </c>
      <c r="H51" s="69" t="s">
        <v>64</v>
      </c>
      <c r="I51" s="139"/>
      <c r="J51" s="139"/>
      <c r="K51" s="139"/>
      <c r="L51" s="139">
        <v>37.68</v>
      </c>
      <c r="M51" s="139">
        <v>0</v>
      </c>
      <c r="N51" s="139">
        <f>L51+M51</f>
        <v>37.68</v>
      </c>
      <c r="O51" s="59"/>
      <c r="P51" s="59"/>
      <c r="Q51" s="59"/>
    </row>
    <row r="52" spans="2:17" ht="123" customHeight="1">
      <c r="B52" s="64">
        <v>38</v>
      </c>
      <c r="C52" s="145" t="s">
        <v>244</v>
      </c>
      <c r="D52" s="69" t="s">
        <v>41</v>
      </c>
      <c r="E52" s="69" t="s">
        <v>47</v>
      </c>
      <c r="F52" s="69" t="s">
        <v>183</v>
      </c>
      <c r="G52" s="201" t="s">
        <v>236</v>
      </c>
      <c r="H52" s="69" t="s">
        <v>64</v>
      </c>
      <c r="I52" s="139"/>
      <c r="J52" s="139"/>
      <c r="K52" s="139"/>
      <c r="L52" s="139">
        <v>25</v>
      </c>
      <c r="M52" s="139">
        <v>0</v>
      </c>
      <c r="N52" s="139">
        <f>L52+M52</f>
        <v>25</v>
      </c>
      <c r="O52" s="59"/>
      <c r="P52" s="59"/>
      <c r="Q52" s="59"/>
    </row>
    <row r="53" spans="2:17" ht="59.25" customHeight="1">
      <c r="B53" s="64">
        <v>39</v>
      </c>
      <c r="C53" s="145" t="s">
        <v>49</v>
      </c>
      <c r="D53" s="151" t="s">
        <v>41</v>
      </c>
      <c r="E53" s="151" t="s">
        <v>46</v>
      </c>
      <c r="F53" s="139"/>
      <c r="G53" s="139"/>
      <c r="H53" s="69"/>
      <c r="I53" s="151" t="e">
        <f>I54</f>
        <v>#REF!</v>
      </c>
      <c r="J53" s="151" t="e">
        <f>J54</f>
        <v>#REF!</v>
      </c>
      <c r="K53" s="151" t="e">
        <f>K54</f>
        <v>#REF!</v>
      </c>
      <c r="L53" s="151">
        <f>L55</f>
        <v>45.21</v>
      </c>
      <c r="M53" s="151">
        <f>M55</f>
        <v>117.51</v>
      </c>
      <c r="N53" s="151">
        <f>N54</f>
        <v>162.72</v>
      </c>
      <c r="O53" s="59"/>
      <c r="P53" s="59"/>
      <c r="Q53" s="59"/>
    </row>
    <row r="54" spans="2:17" ht="89.25" customHeight="1">
      <c r="B54" s="64">
        <f t="shared" si="2"/>
        <v>40</v>
      </c>
      <c r="C54" s="140" t="s">
        <v>80</v>
      </c>
      <c r="D54" s="139" t="s">
        <v>41</v>
      </c>
      <c r="E54" s="139" t="s">
        <v>46</v>
      </c>
      <c r="F54" s="139" t="s">
        <v>50</v>
      </c>
      <c r="G54" s="139" t="s">
        <v>113</v>
      </c>
      <c r="H54" s="69"/>
      <c r="I54" s="139" t="e">
        <f>#REF!</f>
        <v>#REF!</v>
      </c>
      <c r="J54" s="139" t="e">
        <f>#REF!</f>
        <v>#REF!</v>
      </c>
      <c r="K54" s="139" t="e">
        <f>#REF!</f>
        <v>#REF!</v>
      </c>
      <c r="L54" s="139">
        <f>L55</f>
        <v>45.21</v>
      </c>
      <c r="M54" s="139">
        <f>M55</f>
        <v>117.51</v>
      </c>
      <c r="N54" s="139">
        <f>N55</f>
        <v>162.72</v>
      </c>
      <c r="O54" s="59"/>
      <c r="P54" s="59"/>
      <c r="Q54" s="59"/>
    </row>
    <row r="55" spans="2:17" ht="193.5" customHeight="1">
      <c r="B55" s="64">
        <v>41</v>
      </c>
      <c r="C55" s="140" t="s">
        <v>198</v>
      </c>
      <c r="D55" s="139" t="s">
        <v>41</v>
      </c>
      <c r="E55" s="139" t="s">
        <v>46</v>
      </c>
      <c r="F55" s="139" t="s">
        <v>50</v>
      </c>
      <c r="G55" s="175" t="s">
        <v>112</v>
      </c>
      <c r="H55" s="69"/>
      <c r="I55" s="139">
        <f>I56</f>
        <v>120</v>
      </c>
      <c r="J55" s="139">
        <f>J56</f>
        <v>0</v>
      </c>
      <c r="K55" s="139">
        <f>K56</f>
        <v>0</v>
      </c>
      <c r="L55" s="139">
        <f>L56</f>
        <v>45.21</v>
      </c>
      <c r="M55" s="139">
        <f>M56</f>
        <v>117.51</v>
      </c>
      <c r="N55" s="139">
        <f>N56</f>
        <v>162.72</v>
      </c>
      <c r="O55" s="59"/>
      <c r="P55" s="59"/>
      <c r="Q55" s="59"/>
    </row>
    <row r="56" spans="2:24" ht="275.25" customHeight="1">
      <c r="B56" s="64">
        <f t="shared" si="2"/>
        <v>42</v>
      </c>
      <c r="C56" s="140" t="s">
        <v>199</v>
      </c>
      <c r="D56" s="139" t="s">
        <v>41</v>
      </c>
      <c r="E56" s="139" t="s">
        <v>46</v>
      </c>
      <c r="F56" s="139" t="s">
        <v>50</v>
      </c>
      <c r="G56" s="175" t="s">
        <v>112</v>
      </c>
      <c r="H56" s="69" t="s">
        <v>42</v>
      </c>
      <c r="I56" s="139">
        <f>I57+I58</f>
        <v>120</v>
      </c>
      <c r="J56" s="139">
        <f>J57+J58</f>
        <v>0</v>
      </c>
      <c r="K56" s="139">
        <f>K57+K58</f>
        <v>0</v>
      </c>
      <c r="L56" s="139">
        <f>L57+L58+L59+L63+L62</f>
        <v>45.21</v>
      </c>
      <c r="M56" s="139">
        <f>M57+M58+M60+M61+M62</f>
        <v>117.51</v>
      </c>
      <c r="N56" s="139">
        <f>N57+N58+N63+N60+N61+N62</f>
        <v>162.72</v>
      </c>
      <c r="O56" s="59"/>
      <c r="P56" s="59"/>
      <c r="Q56" s="59"/>
      <c r="X56" s="183"/>
    </row>
    <row r="57" spans="2:23" ht="108" customHeight="1">
      <c r="B57" s="64">
        <f t="shared" si="2"/>
        <v>43</v>
      </c>
      <c r="C57" s="140" t="s">
        <v>97</v>
      </c>
      <c r="D57" s="139" t="s">
        <v>41</v>
      </c>
      <c r="E57" s="139" t="s">
        <v>46</v>
      </c>
      <c r="F57" s="139" t="s">
        <v>50</v>
      </c>
      <c r="G57" s="175" t="s">
        <v>112</v>
      </c>
      <c r="H57" s="69" t="s">
        <v>61</v>
      </c>
      <c r="I57" s="139">
        <v>94.5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59"/>
      <c r="P57" s="59"/>
      <c r="Q57" s="59"/>
      <c r="W57" s="183"/>
    </row>
    <row r="58" spans="2:17" ht="60.75" customHeight="1">
      <c r="B58" s="64">
        <f t="shared" si="2"/>
        <v>44</v>
      </c>
      <c r="C58" s="140" t="s">
        <v>96</v>
      </c>
      <c r="D58" s="139" t="s">
        <v>41</v>
      </c>
      <c r="E58" s="139" t="s">
        <v>46</v>
      </c>
      <c r="F58" s="139" t="s">
        <v>50</v>
      </c>
      <c r="G58" s="175" t="s">
        <v>112</v>
      </c>
      <c r="H58" s="69" t="s">
        <v>95</v>
      </c>
      <c r="I58" s="139">
        <v>25.5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59"/>
      <c r="P58" s="59"/>
      <c r="Q58" s="59"/>
    </row>
    <row r="59" spans="2:17" ht="60.75" customHeight="1">
      <c r="B59" s="64">
        <v>45</v>
      </c>
      <c r="C59" s="182" t="s">
        <v>229</v>
      </c>
      <c r="D59" s="69">
        <v>801</v>
      </c>
      <c r="E59" s="69" t="s">
        <v>46</v>
      </c>
      <c r="F59" s="69">
        <v>12</v>
      </c>
      <c r="G59" s="175" t="s">
        <v>230</v>
      </c>
      <c r="H59" s="69"/>
      <c r="I59" s="139"/>
      <c r="J59" s="139"/>
      <c r="K59" s="139"/>
      <c r="L59" s="139">
        <f>L60+L61</f>
        <v>0</v>
      </c>
      <c r="M59" s="139">
        <f>M60+M61</f>
        <v>0</v>
      </c>
      <c r="N59" s="139">
        <v>0</v>
      </c>
      <c r="O59" s="59"/>
      <c r="P59" s="59"/>
      <c r="Q59" s="59"/>
    </row>
    <row r="60" spans="2:23" ht="60.75" customHeight="1">
      <c r="B60" s="64">
        <v>46</v>
      </c>
      <c r="C60" s="140" t="s">
        <v>97</v>
      </c>
      <c r="D60" s="139" t="s">
        <v>41</v>
      </c>
      <c r="E60" s="139" t="s">
        <v>46</v>
      </c>
      <c r="F60" s="139" t="s">
        <v>50</v>
      </c>
      <c r="G60" s="175" t="s">
        <v>230</v>
      </c>
      <c r="H60" s="69" t="s">
        <v>61</v>
      </c>
      <c r="I60" s="139"/>
      <c r="J60" s="139"/>
      <c r="K60" s="139">
        <v>0</v>
      </c>
      <c r="L60" s="139">
        <v>0</v>
      </c>
      <c r="M60" s="139">
        <v>0</v>
      </c>
      <c r="N60" s="139">
        <v>0</v>
      </c>
      <c r="O60" s="59"/>
      <c r="P60" s="59"/>
      <c r="Q60" s="59"/>
      <c r="W60" s="183"/>
    </row>
    <row r="61" spans="2:17" ht="60.75" customHeight="1">
      <c r="B61" s="64">
        <v>47</v>
      </c>
      <c r="C61" s="140" t="s">
        <v>96</v>
      </c>
      <c r="D61" s="139" t="s">
        <v>41</v>
      </c>
      <c r="E61" s="139" t="s">
        <v>46</v>
      </c>
      <c r="F61" s="139" t="s">
        <v>50</v>
      </c>
      <c r="G61" s="175" t="s">
        <v>230</v>
      </c>
      <c r="H61" s="69" t="s">
        <v>95</v>
      </c>
      <c r="I61" s="139"/>
      <c r="J61" s="139"/>
      <c r="K61" s="139">
        <v>0</v>
      </c>
      <c r="L61" s="139">
        <v>0</v>
      </c>
      <c r="M61" s="139">
        <v>0</v>
      </c>
      <c r="N61" s="139">
        <v>0</v>
      </c>
      <c r="O61" s="59"/>
      <c r="P61" s="59"/>
      <c r="Q61" s="59"/>
    </row>
    <row r="62" spans="2:17" ht="140.25" customHeight="1">
      <c r="B62" s="64">
        <v>48</v>
      </c>
      <c r="C62" s="148" t="s">
        <v>1</v>
      </c>
      <c r="D62" s="173">
        <v>801</v>
      </c>
      <c r="E62" s="69" t="s">
        <v>46</v>
      </c>
      <c r="F62" s="173">
        <v>12</v>
      </c>
      <c r="G62" s="179" t="s">
        <v>112</v>
      </c>
      <c r="H62" s="69" t="s">
        <v>64</v>
      </c>
      <c r="I62" s="139"/>
      <c r="J62" s="139"/>
      <c r="K62" s="139"/>
      <c r="L62" s="139">
        <v>43.21</v>
      </c>
      <c r="M62" s="139">
        <v>117.51</v>
      </c>
      <c r="N62" s="139">
        <f>L62+M62</f>
        <v>160.72</v>
      </c>
      <c r="O62" s="59"/>
      <c r="P62" s="59"/>
      <c r="Q62" s="59"/>
    </row>
    <row r="63" spans="2:17" ht="60.75" customHeight="1">
      <c r="B63" s="64">
        <v>49</v>
      </c>
      <c r="C63" s="140" t="s">
        <v>78</v>
      </c>
      <c r="D63" s="69">
        <v>801</v>
      </c>
      <c r="E63" s="69" t="s">
        <v>46</v>
      </c>
      <c r="F63" s="69">
        <v>12</v>
      </c>
      <c r="G63" s="179">
        <v>140200000</v>
      </c>
      <c r="H63" s="69" t="s">
        <v>94</v>
      </c>
      <c r="I63" s="139"/>
      <c r="J63" s="139"/>
      <c r="K63" s="139">
        <v>1</v>
      </c>
      <c r="L63" s="139">
        <v>2</v>
      </c>
      <c r="M63" s="139">
        <v>0</v>
      </c>
      <c r="N63" s="139">
        <f>1+1</f>
        <v>2</v>
      </c>
      <c r="O63" s="59"/>
      <c r="P63" s="59"/>
      <c r="Q63" s="59"/>
    </row>
    <row r="64" spans="2:17" ht="67.5" customHeight="1">
      <c r="B64" s="64">
        <v>50</v>
      </c>
      <c r="C64" s="141" t="s">
        <v>51</v>
      </c>
      <c r="D64" s="151" t="s">
        <v>41</v>
      </c>
      <c r="E64" s="151" t="s">
        <v>52</v>
      </c>
      <c r="F64" s="151"/>
      <c r="G64" s="139" t="s">
        <v>81</v>
      </c>
      <c r="H64" s="65"/>
      <c r="I64" s="151">
        <f aca="true" t="shared" si="7" ref="I64:N68">I65</f>
        <v>20</v>
      </c>
      <c r="J64" s="151">
        <f t="shared" si="7"/>
        <v>40</v>
      </c>
      <c r="K64" s="151">
        <f t="shared" si="7"/>
        <v>-35</v>
      </c>
      <c r="L64" s="151">
        <f>L65</f>
        <v>24.74</v>
      </c>
      <c r="M64" s="151">
        <f>M66</f>
        <v>0</v>
      </c>
      <c r="N64" s="151">
        <f>N65</f>
        <v>24.74</v>
      </c>
      <c r="O64" s="59"/>
      <c r="P64" s="59"/>
      <c r="Q64" s="59"/>
    </row>
    <row r="65" spans="2:17" ht="79.5" customHeight="1">
      <c r="B65" s="64">
        <f t="shared" si="2"/>
        <v>51</v>
      </c>
      <c r="C65" s="142" t="s">
        <v>13</v>
      </c>
      <c r="D65" s="139" t="s">
        <v>41</v>
      </c>
      <c r="E65" s="139" t="s">
        <v>52</v>
      </c>
      <c r="F65" s="139" t="s">
        <v>47</v>
      </c>
      <c r="G65" s="196" t="s">
        <v>82</v>
      </c>
      <c r="H65" s="69"/>
      <c r="I65" s="139">
        <f t="shared" si="7"/>
        <v>20</v>
      </c>
      <c r="J65" s="139">
        <f t="shared" si="7"/>
        <v>40</v>
      </c>
      <c r="K65" s="139">
        <f t="shared" si="7"/>
        <v>-35</v>
      </c>
      <c r="L65" s="139">
        <f>L66</f>
        <v>24.74</v>
      </c>
      <c r="M65" s="139">
        <f>M69</f>
        <v>0</v>
      </c>
      <c r="N65" s="139">
        <f t="shared" si="7"/>
        <v>24.74</v>
      </c>
      <c r="O65" s="59"/>
      <c r="P65" s="59"/>
      <c r="Q65" s="59"/>
    </row>
    <row r="66" spans="2:17" ht="183" customHeight="1">
      <c r="B66" s="64">
        <f t="shared" si="2"/>
        <v>52</v>
      </c>
      <c r="C66" s="146" t="s">
        <v>197</v>
      </c>
      <c r="D66" s="139" t="s">
        <v>41</v>
      </c>
      <c r="E66" s="139" t="s">
        <v>52</v>
      </c>
      <c r="F66" s="139" t="s">
        <v>47</v>
      </c>
      <c r="G66" s="139" t="s">
        <v>82</v>
      </c>
      <c r="H66" s="69"/>
      <c r="I66" s="139">
        <f t="shared" si="7"/>
        <v>20</v>
      </c>
      <c r="J66" s="139">
        <f t="shared" si="7"/>
        <v>40</v>
      </c>
      <c r="K66" s="139">
        <f t="shared" si="7"/>
        <v>-35</v>
      </c>
      <c r="L66" s="139">
        <f>L67</f>
        <v>24.74</v>
      </c>
      <c r="M66" s="139">
        <f>M69</f>
        <v>0</v>
      </c>
      <c r="N66" s="139">
        <f t="shared" si="7"/>
        <v>24.74</v>
      </c>
      <c r="O66" s="59"/>
      <c r="P66" s="59"/>
      <c r="Q66" s="59"/>
    </row>
    <row r="67" spans="2:17" ht="195.75" customHeight="1">
      <c r="B67" s="64">
        <f t="shared" si="2"/>
        <v>53</v>
      </c>
      <c r="C67" s="146" t="s">
        <v>200</v>
      </c>
      <c r="D67" s="139" t="s">
        <v>41</v>
      </c>
      <c r="E67" s="139" t="s">
        <v>52</v>
      </c>
      <c r="F67" s="139" t="s">
        <v>47</v>
      </c>
      <c r="G67" s="139" t="s">
        <v>82</v>
      </c>
      <c r="H67" s="69"/>
      <c r="I67" s="139">
        <f t="shared" si="7"/>
        <v>20</v>
      </c>
      <c r="J67" s="139">
        <f t="shared" si="7"/>
        <v>40</v>
      </c>
      <c r="K67" s="139">
        <f t="shared" si="7"/>
        <v>-35</v>
      </c>
      <c r="L67" s="139">
        <f>L68</f>
        <v>24.74</v>
      </c>
      <c r="M67" s="139">
        <v>0</v>
      </c>
      <c r="N67" s="139">
        <f t="shared" si="7"/>
        <v>24.74</v>
      </c>
      <c r="O67" s="59"/>
      <c r="P67" s="59"/>
      <c r="Q67" s="59"/>
    </row>
    <row r="68" spans="2:17" ht="315.75" customHeight="1">
      <c r="B68" s="64">
        <f t="shared" si="2"/>
        <v>54</v>
      </c>
      <c r="C68" s="142" t="s">
        <v>201</v>
      </c>
      <c r="D68" s="139" t="s">
        <v>41</v>
      </c>
      <c r="E68" s="139" t="s">
        <v>52</v>
      </c>
      <c r="F68" s="139" t="s">
        <v>47</v>
      </c>
      <c r="G68" s="139" t="s">
        <v>82</v>
      </c>
      <c r="H68" s="69"/>
      <c r="I68" s="139">
        <f t="shared" si="7"/>
        <v>20</v>
      </c>
      <c r="J68" s="139">
        <f t="shared" si="7"/>
        <v>40</v>
      </c>
      <c r="K68" s="139">
        <f t="shared" si="7"/>
        <v>-35</v>
      </c>
      <c r="L68" s="139">
        <f>L69</f>
        <v>24.74</v>
      </c>
      <c r="M68" s="139">
        <v>0</v>
      </c>
      <c r="N68" s="139">
        <f t="shared" si="7"/>
        <v>24.74</v>
      </c>
      <c r="O68" s="59"/>
      <c r="P68" s="59"/>
      <c r="Q68" s="59"/>
    </row>
    <row r="69" spans="2:17" ht="117" customHeight="1">
      <c r="B69" s="64">
        <f t="shared" si="2"/>
        <v>55</v>
      </c>
      <c r="C69" s="148" t="s">
        <v>1</v>
      </c>
      <c r="D69" s="139" t="s">
        <v>41</v>
      </c>
      <c r="E69" s="139" t="s">
        <v>52</v>
      </c>
      <c r="F69" s="139" t="s">
        <v>47</v>
      </c>
      <c r="G69" s="139" t="s">
        <v>82</v>
      </c>
      <c r="H69" s="69">
        <v>244</v>
      </c>
      <c r="I69" s="139">
        <v>20</v>
      </c>
      <c r="J69" s="139">
        <v>40</v>
      </c>
      <c r="K69" s="139">
        <v>-35</v>
      </c>
      <c r="L69" s="139">
        <v>24.74</v>
      </c>
      <c r="M69" s="139">
        <v>0</v>
      </c>
      <c r="N69" s="139">
        <f>L69+M69</f>
        <v>24.74</v>
      </c>
      <c r="O69" s="59"/>
      <c r="P69" s="59"/>
      <c r="Q69" s="59"/>
    </row>
    <row r="70" spans="2:17" ht="61.5">
      <c r="B70" s="64">
        <f>B69+1</f>
        <v>56</v>
      </c>
      <c r="C70" s="145" t="s">
        <v>6</v>
      </c>
      <c r="D70" s="151" t="s">
        <v>41</v>
      </c>
      <c r="E70" s="174" t="s">
        <v>7</v>
      </c>
      <c r="F70" s="174"/>
      <c r="G70" s="175" t="s">
        <v>87</v>
      </c>
      <c r="H70" s="178"/>
      <c r="I70" s="174">
        <f aca="true" t="shared" si="8" ref="I70:N73">I71</f>
        <v>155.55</v>
      </c>
      <c r="J70" s="174">
        <f t="shared" si="8"/>
        <v>42.22</v>
      </c>
      <c r="K70" s="174">
        <f t="shared" si="8"/>
        <v>-41.22</v>
      </c>
      <c r="L70" s="174">
        <f>L71</f>
        <v>1</v>
      </c>
      <c r="M70" s="174">
        <f>M71</f>
        <v>0</v>
      </c>
      <c r="N70" s="174">
        <f t="shared" si="8"/>
        <v>1</v>
      </c>
      <c r="O70" s="59"/>
      <c r="P70" s="59"/>
      <c r="Q70" s="59"/>
    </row>
    <row r="71" spans="2:17" ht="57.75" customHeight="1">
      <c r="B71" s="64">
        <f t="shared" si="2"/>
        <v>57</v>
      </c>
      <c r="C71" s="140" t="s">
        <v>8</v>
      </c>
      <c r="D71" s="139" t="s">
        <v>41</v>
      </c>
      <c r="E71" s="175" t="s">
        <v>7</v>
      </c>
      <c r="F71" s="175" t="s">
        <v>7</v>
      </c>
      <c r="G71" s="175"/>
      <c r="H71" s="179"/>
      <c r="I71" s="175">
        <f t="shared" si="8"/>
        <v>155.55</v>
      </c>
      <c r="J71" s="175">
        <f t="shared" si="8"/>
        <v>42.22</v>
      </c>
      <c r="K71" s="175">
        <f t="shared" si="8"/>
        <v>-41.22</v>
      </c>
      <c r="L71" s="175">
        <f>L73</f>
        <v>1</v>
      </c>
      <c r="M71" s="175">
        <v>0</v>
      </c>
      <c r="N71" s="175">
        <f t="shared" si="8"/>
        <v>1</v>
      </c>
      <c r="O71" s="59"/>
      <c r="P71" s="59"/>
      <c r="Q71" s="59"/>
    </row>
    <row r="72" spans="2:17" ht="198.75" customHeight="1">
      <c r="B72" s="64">
        <f t="shared" si="2"/>
        <v>58</v>
      </c>
      <c r="C72" s="146" t="s">
        <v>197</v>
      </c>
      <c r="D72" s="139" t="s">
        <v>41</v>
      </c>
      <c r="E72" s="139" t="s">
        <v>7</v>
      </c>
      <c r="F72" s="139" t="s">
        <v>7</v>
      </c>
      <c r="G72" s="139" t="s">
        <v>83</v>
      </c>
      <c r="H72" s="179"/>
      <c r="I72" s="175">
        <f t="shared" si="8"/>
        <v>155.55</v>
      </c>
      <c r="J72" s="175">
        <f t="shared" si="8"/>
        <v>42.22</v>
      </c>
      <c r="K72" s="175">
        <f t="shared" si="8"/>
        <v>-41.22</v>
      </c>
      <c r="L72" s="175">
        <f>L73</f>
        <v>1</v>
      </c>
      <c r="M72" s="175">
        <v>0</v>
      </c>
      <c r="N72" s="139">
        <f t="shared" si="8"/>
        <v>1</v>
      </c>
      <c r="O72" s="59"/>
      <c r="P72" s="59"/>
      <c r="Q72" s="59"/>
    </row>
    <row r="73" spans="2:17" ht="132" customHeight="1">
      <c r="B73" s="64">
        <f t="shared" si="2"/>
        <v>59</v>
      </c>
      <c r="C73" s="146" t="s">
        <v>202</v>
      </c>
      <c r="D73" s="139" t="s">
        <v>41</v>
      </c>
      <c r="E73" s="175" t="s">
        <v>7</v>
      </c>
      <c r="F73" s="175" t="s">
        <v>7</v>
      </c>
      <c r="G73" s="139" t="s">
        <v>84</v>
      </c>
      <c r="H73" s="179" t="s">
        <v>42</v>
      </c>
      <c r="I73" s="175">
        <f t="shared" si="8"/>
        <v>155.55</v>
      </c>
      <c r="J73" s="175">
        <f t="shared" si="8"/>
        <v>42.22</v>
      </c>
      <c r="K73" s="175">
        <f t="shared" si="8"/>
        <v>-41.22</v>
      </c>
      <c r="L73" s="175">
        <f>L74</f>
        <v>1</v>
      </c>
      <c r="M73" s="175">
        <v>0</v>
      </c>
      <c r="N73" s="139">
        <f t="shared" si="8"/>
        <v>1</v>
      </c>
      <c r="O73" s="59"/>
      <c r="P73" s="59"/>
      <c r="Q73" s="59"/>
    </row>
    <row r="74" spans="2:17" ht="298.5" customHeight="1">
      <c r="B74" s="64">
        <f t="shared" si="2"/>
        <v>60</v>
      </c>
      <c r="C74" s="140" t="s">
        <v>203</v>
      </c>
      <c r="D74" s="139" t="s">
        <v>41</v>
      </c>
      <c r="E74" s="175" t="s">
        <v>7</v>
      </c>
      <c r="F74" s="175" t="s">
        <v>7</v>
      </c>
      <c r="G74" s="196" t="s">
        <v>85</v>
      </c>
      <c r="H74" s="179" t="s">
        <v>42</v>
      </c>
      <c r="I74" s="175">
        <f>I75+I76+I77</f>
        <v>155.55</v>
      </c>
      <c r="J74" s="175">
        <f>J75+J76+J77</f>
        <v>42.22</v>
      </c>
      <c r="K74" s="175">
        <f>K75+K76+K77</f>
        <v>-41.22</v>
      </c>
      <c r="L74" s="175">
        <f>L75+L76+L77</f>
        <v>1</v>
      </c>
      <c r="M74" s="175">
        <v>0</v>
      </c>
      <c r="N74" s="139">
        <f>N75+N76+N77</f>
        <v>1</v>
      </c>
      <c r="O74" s="59"/>
      <c r="P74" s="59"/>
      <c r="Q74" s="59"/>
    </row>
    <row r="75" spans="2:17" ht="115.5" customHeight="1">
      <c r="B75" s="64">
        <f t="shared" si="2"/>
        <v>61</v>
      </c>
      <c r="C75" s="140" t="s">
        <v>97</v>
      </c>
      <c r="D75" s="139" t="s">
        <v>41</v>
      </c>
      <c r="E75" s="175" t="s">
        <v>7</v>
      </c>
      <c r="F75" s="175" t="s">
        <v>7</v>
      </c>
      <c r="G75" s="139" t="s">
        <v>85</v>
      </c>
      <c r="H75" s="179" t="s">
        <v>61</v>
      </c>
      <c r="I75" s="175">
        <v>89.3</v>
      </c>
      <c r="J75" s="175">
        <v>0</v>
      </c>
      <c r="K75" s="175">
        <v>0</v>
      </c>
      <c r="L75" s="175">
        <v>0</v>
      </c>
      <c r="M75" s="175">
        <v>0</v>
      </c>
      <c r="N75" s="139">
        <v>0</v>
      </c>
      <c r="O75" s="59"/>
      <c r="P75" s="59"/>
      <c r="Q75" s="59"/>
    </row>
    <row r="76" spans="2:17" ht="75" customHeight="1">
      <c r="B76" s="64">
        <f t="shared" si="2"/>
        <v>62</v>
      </c>
      <c r="C76" s="140" t="s">
        <v>96</v>
      </c>
      <c r="D76" s="139" t="s">
        <v>41</v>
      </c>
      <c r="E76" s="175" t="s">
        <v>7</v>
      </c>
      <c r="F76" s="175" t="s">
        <v>7</v>
      </c>
      <c r="G76" s="139" t="s">
        <v>85</v>
      </c>
      <c r="H76" s="179" t="s">
        <v>95</v>
      </c>
      <c r="I76" s="175">
        <v>27</v>
      </c>
      <c r="J76" s="175">
        <v>0</v>
      </c>
      <c r="K76" s="175">
        <v>0</v>
      </c>
      <c r="L76" s="175">
        <v>0</v>
      </c>
      <c r="M76" s="175">
        <v>0</v>
      </c>
      <c r="N76" s="139">
        <v>0</v>
      </c>
      <c r="O76" s="59"/>
      <c r="P76" s="59"/>
      <c r="Q76" s="59"/>
    </row>
    <row r="77" spans="2:20" ht="117.75" customHeight="1">
      <c r="B77" s="64">
        <f t="shared" si="2"/>
        <v>63</v>
      </c>
      <c r="C77" s="148" t="s">
        <v>1</v>
      </c>
      <c r="D77" s="139" t="s">
        <v>41</v>
      </c>
      <c r="E77" s="175" t="s">
        <v>7</v>
      </c>
      <c r="F77" s="175" t="s">
        <v>7</v>
      </c>
      <c r="G77" s="139" t="s">
        <v>85</v>
      </c>
      <c r="H77" s="179" t="s">
        <v>64</v>
      </c>
      <c r="I77" s="175">
        <v>39.25</v>
      </c>
      <c r="J77" s="175">
        <v>42.22</v>
      </c>
      <c r="K77" s="175">
        <v>-41.22</v>
      </c>
      <c r="L77" s="175">
        <v>1</v>
      </c>
      <c r="M77" s="175">
        <v>0</v>
      </c>
      <c r="N77" s="139">
        <f>J77+K77</f>
        <v>1</v>
      </c>
      <c r="O77" s="228"/>
      <c r="P77" s="229"/>
      <c r="Q77" s="229"/>
      <c r="R77" s="229"/>
      <c r="S77" s="229"/>
      <c r="T77" s="229"/>
    </row>
    <row r="78" spans="2:17" ht="73.5" customHeight="1">
      <c r="B78" s="64">
        <f t="shared" si="2"/>
        <v>64</v>
      </c>
      <c r="C78" s="141" t="s">
        <v>66</v>
      </c>
      <c r="D78" s="151" t="s">
        <v>41</v>
      </c>
      <c r="E78" s="151" t="s">
        <v>55</v>
      </c>
      <c r="F78" s="151"/>
      <c r="G78" s="151"/>
      <c r="H78" s="65"/>
      <c r="I78" s="151" t="e">
        <f aca="true" t="shared" si="9" ref="I78:N81">I79</f>
        <v>#REF!</v>
      </c>
      <c r="J78" s="151">
        <f t="shared" si="9"/>
        <v>376.36</v>
      </c>
      <c r="K78" s="151">
        <f t="shared" si="9"/>
        <v>-299.09</v>
      </c>
      <c r="L78" s="151">
        <f>L79</f>
        <v>493.13</v>
      </c>
      <c r="M78" s="151">
        <f>M79</f>
        <v>-16.660000000000004</v>
      </c>
      <c r="N78" s="151">
        <f>N79</f>
        <v>476.46999999999997</v>
      </c>
      <c r="O78" s="59"/>
      <c r="P78" s="59"/>
      <c r="Q78" s="59"/>
    </row>
    <row r="79" spans="2:17" ht="100.5" customHeight="1">
      <c r="B79" s="64">
        <f t="shared" si="2"/>
        <v>65</v>
      </c>
      <c r="C79" s="142" t="s">
        <v>12</v>
      </c>
      <c r="D79" s="139" t="s">
        <v>41</v>
      </c>
      <c r="E79" s="139" t="s">
        <v>55</v>
      </c>
      <c r="F79" s="139" t="s">
        <v>44</v>
      </c>
      <c r="G79" s="139"/>
      <c r="H79" s="69"/>
      <c r="I79" s="139" t="e">
        <f t="shared" si="9"/>
        <v>#REF!</v>
      </c>
      <c r="J79" s="139">
        <f t="shared" si="9"/>
        <v>376.36</v>
      </c>
      <c r="K79" s="139">
        <f t="shared" si="9"/>
        <v>-299.09</v>
      </c>
      <c r="L79" s="139">
        <f>L80</f>
        <v>493.13</v>
      </c>
      <c r="M79" s="139">
        <f>M80</f>
        <v>-16.660000000000004</v>
      </c>
      <c r="N79" s="139">
        <f t="shared" si="9"/>
        <v>476.46999999999997</v>
      </c>
      <c r="O79" s="59"/>
      <c r="P79" s="59"/>
      <c r="Q79" s="59"/>
    </row>
    <row r="80" spans="2:17" ht="181.5" customHeight="1">
      <c r="B80" s="64">
        <f t="shared" si="2"/>
        <v>66</v>
      </c>
      <c r="C80" s="146" t="s">
        <v>197</v>
      </c>
      <c r="D80" s="139" t="s">
        <v>41</v>
      </c>
      <c r="E80" s="139" t="s">
        <v>55</v>
      </c>
      <c r="F80" s="139" t="s">
        <v>44</v>
      </c>
      <c r="G80" s="139" t="s">
        <v>83</v>
      </c>
      <c r="H80" s="69"/>
      <c r="I80" s="139" t="e">
        <f t="shared" si="9"/>
        <v>#REF!</v>
      </c>
      <c r="J80" s="139">
        <f t="shared" si="9"/>
        <v>376.36</v>
      </c>
      <c r="K80" s="139">
        <f t="shared" si="9"/>
        <v>-299.09</v>
      </c>
      <c r="L80" s="139">
        <f>L81</f>
        <v>493.13</v>
      </c>
      <c r="M80" s="139">
        <f>M82</f>
        <v>-16.660000000000004</v>
      </c>
      <c r="N80" s="139">
        <f>N81</f>
        <v>476.46999999999997</v>
      </c>
      <c r="O80" s="59"/>
      <c r="P80" s="59"/>
      <c r="Q80" s="59"/>
    </row>
    <row r="81" spans="2:17" ht="138.75" customHeight="1">
      <c r="B81" s="64">
        <f aca="true" t="shared" si="10" ref="B81:B94">B80+1</f>
        <v>67</v>
      </c>
      <c r="C81" s="146" t="s">
        <v>202</v>
      </c>
      <c r="D81" s="139" t="s">
        <v>41</v>
      </c>
      <c r="E81" s="139" t="s">
        <v>55</v>
      </c>
      <c r="F81" s="139" t="s">
        <v>44</v>
      </c>
      <c r="G81" s="139" t="s">
        <v>84</v>
      </c>
      <c r="H81" s="69"/>
      <c r="I81" s="139" t="e">
        <f t="shared" si="9"/>
        <v>#REF!</v>
      </c>
      <c r="J81" s="139">
        <f>J82</f>
        <v>376.36</v>
      </c>
      <c r="K81" s="139">
        <f>K82</f>
        <v>-299.09</v>
      </c>
      <c r="L81" s="139">
        <f>L82</f>
        <v>493.13</v>
      </c>
      <c r="M81" s="139">
        <f>M82</f>
        <v>-16.660000000000004</v>
      </c>
      <c r="N81" s="139">
        <f t="shared" si="9"/>
        <v>476.46999999999997</v>
      </c>
      <c r="O81" s="59"/>
      <c r="P81" s="59"/>
      <c r="Q81" s="59"/>
    </row>
    <row r="82" spans="2:17" ht="257.25" customHeight="1">
      <c r="B82" s="64">
        <f t="shared" si="10"/>
        <v>68</v>
      </c>
      <c r="C82" s="142" t="s">
        <v>204</v>
      </c>
      <c r="D82" s="139" t="s">
        <v>41</v>
      </c>
      <c r="E82" s="139" t="s">
        <v>55</v>
      </c>
      <c r="F82" s="139" t="s">
        <v>44</v>
      </c>
      <c r="G82" s="139" t="s">
        <v>86</v>
      </c>
      <c r="H82" s="69" t="s">
        <v>42</v>
      </c>
      <c r="I82" s="139" t="e">
        <f>#REF!+I83+I84+I85+I86</f>
        <v>#REF!</v>
      </c>
      <c r="J82" s="139">
        <f>J83+J84+J85+J86</f>
        <v>376.36</v>
      </c>
      <c r="K82" s="139">
        <f>K83+K84+K85+K86</f>
        <v>-299.09</v>
      </c>
      <c r="L82" s="139">
        <f>L83+L84+L85+L86+L87</f>
        <v>493.13</v>
      </c>
      <c r="M82" s="139">
        <f>M83+M84+M85+M86+M87</f>
        <v>-16.660000000000004</v>
      </c>
      <c r="N82" s="139">
        <f>N83+N84+N85+N86+N87</f>
        <v>476.46999999999997</v>
      </c>
      <c r="O82" s="59"/>
      <c r="P82" s="59"/>
      <c r="Q82" s="59"/>
    </row>
    <row r="83" spans="2:23" ht="118.5" customHeight="1">
      <c r="B83" s="64">
        <f>B82+1</f>
        <v>69</v>
      </c>
      <c r="C83" s="140" t="s">
        <v>93</v>
      </c>
      <c r="D83" s="139" t="s">
        <v>41</v>
      </c>
      <c r="E83" s="139" t="s">
        <v>55</v>
      </c>
      <c r="F83" s="139" t="s">
        <v>44</v>
      </c>
      <c r="G83" s="139" t="s">
        <v>86</v>
      </c>
      <c r="H83" s="69" t="s">
        <v>64</v>
      </c>
      <c r="I83" s="139">
        <v>233.98</v>
      </c>
      <c r="J83" s="139">
        <v>326.36</v>
      </c>
      <c r="K83" s="181">
        <v>-299.09</v>
      </c>
      <c r="L83" s="196">
        <v>443.13</v>
      </c>
      <c r="M83" s="196">
        <v>-18.35</v>
      </c>
      <c r="N83" s="139">
        <f>L83+M83</f>
        <v>424.78</v>
      </c>
      <c r="O83" s="59"/>
      <c r="P83" s="229"/>
      <c r="Q83" s="229"/>
      <c r="R83" s="229"/>
      <c r="S83" s="229"/>
      <c r="T83" s="229"/>
      <c r="W83" s="7"/>
    </row>
    <row r="84" spans="2:17" ht="70.5" customHeight="1">
      <c r="B84" s="64">
        <f t="shared" si="10"/>
        <v>70</v>
      </c>
      <c r="C84" s="140" t="s">
        <v>78</v>
      </c>
      <c r="D84" s="139" t="s">
        <v>41</v>
      </c>
      <c r="E84" s="139" t="s">
        <v>55</v>
      </c>
      <c r="F84" s="139" t="s">
        <v>44</v>
      </c>
      <c r="G84" s="139" t="s">
        <v>86</v>
      </c>
      <c r="H84" s="69" t="s">
        <v>94</v>
      </c>
      <c r="I84" s="139">
        <v>10</v>
      </c>
      <c r="J84" s="139">
        <v>10</v>
      </c>
      <c r="K84" s="139"/>
      <c r="L84" s="139">
        <v>10</v>
      </c>
      <c r="M84" s="139">
        <v>0</v>
      </c>
      <c r="N84" s="139">
        <v>10</v>
      </c>
      <c r="O84" s="59"/>
      <c r="P84" s="59"/>
      <c r="Q84" s="59"/>
    </row>
    <row r="85" spans="2:17" ht="110.25" customHeight="1">
      <c r="B85" s="64">
        <f t="shared" si="10"/>
        <v>71</v>
      </c>
      <c r="C85" s="140" t="s">
        <v>62</v>
      </c>
      <c r="D85" s="139" t="s">
        <v>41</v>
      </c>
      <c r="E85" s="139" t="s">
        <v>55</v>
      </c>
      <c r="F85" s="139" t="s">
        <v>44</v>
      </c>
      <c r="G85" s="139" t="s">
        <v>86</v>
      </c>
      <c r="H85" s="69" t="s">
        <v>65</v>
      </c>
      <c r="I85" s="139">
        <v>30</v>
      </c>
      <c r="J85" s="139">
        <v>30</v>
      </c>
      <c r="K85" s="139"/>
      <c r="L85" s="139">
        <v>30</v>
      </c>
      <c r="M85" s="139">
        <v>0</v>
      </c>
      <c r="N85" s="139">
        <v>30</v>
      </c>
      <c r="O85" s="59"/>
      <c r="P85" s="59"/>
      <c r="Q85" s="59"/>
    </row>
    <row r="86" spans="2:17" ht="84.75" customHeight="1">
      <c r="B86" s="64">
        <f t="shared" si="10"/>
        <v>72</v>
      </c>
      <c r="C86" s="140" t="s">
        <v>63</v>
      </c>
      <c r="D86" s="139" t="s">
        <v>41</v>
      </c>
      <c r="E86" s="139" t="s">
        <v>55</v>
      </c>
      <c r="F86" s="139" t="s">
        <v>44</v>
      </c>
      <c r="G86" s="139" t="s">
        <v>86</v>
      </c>
      <c r="H86" s="69" t="s">
        <v>9</v>
      </c>
      <c r="I86" s="139">
        <v>10</v>
      </c>
      <c r="J86" s="139">
        <v>10</v>
      </c>
      <c r="K86" s="139"/>
      <c r="L86" s="139">
        <v>10</v>
      </c>
      <c r="M86" s="139">
        <v>-0.64</v>
      </c>
      <c r="N86" s="139">
        <f>L86+M86</f>
        <v>9.36</v>
      </c>
      <c r="O86" s="59"/>
      <c r="P86" s="59"/>
      <c r="Q86" s="59"/>
    </row>
    <row r="87" spans="2:17" ht="84.75" customHeight="1">
      <c r="B87" s="64">
        <v>73</v>
      </c>
      <c r="C87" s="140" t="s">
        <v>252</v>
      </c>
      <c r="D87" s="69">
        <v>801</v>
      </c>
      <c r="E87" s="69" t="s">
        <v>55</v>
      </c>
      <c r="F87" s="69" t="s">
        <v>44</v>
      </c>
      <c r="G87" s="69" t="s">
        <v>86</v>
      </c>
      <c r="H87" s="69" t="s">
        <v>251</v>
      </c>
      <c r="I87" s="139"/>
      <c r="J87" s="139"/>
      <c r="K87" s="139"/>
      <c r="L87" s="139">
        <v>0</v>
      </c>
      <c r="M87" s="139">
        <f>1.69+0.64</f>
        <v>2.33</v>
      </c>
      <c r="N87" s="139">
        <f>L87+M87</f>
        <v>2.33</v>
      </c>
      <c r="O87" s="59"/>
      <c r="P87" s="59"/>
      <c r="Q87" s="59"/>
    </row>
    <row r="88" spans="2:17" ht="90.75" customHeight="1">
      <c r="B88" s="64">
        <v>74</v>
      </c>
      <c r="C88" s="145" t="s">
        <v>75</v>
      </c>
      <c r="D88" s="151" t="s">
        <v>41</v>
      </c>
      <c r="E88" s="174" t="s">
        <v>58</v>
      </c>
      <c r="F88" s="174"/>
      <c r="G88" s="174"/>
      <c r="H88" s="178"/>
      <c r="I88" s="174">
        <f aca="true" t="shared" si="11" ref="I88:N90">I89</f>
        <v>560.37</v>
      </c>
      <c r="J88" s="174">
        <f t="shared" si="11"/>
        <v>693.6899999999999</v>
      </c>
      <c r="K88" s="174">
        <f t="shared" si="11"/>
        <v>654.51</v>
      </c>
      <c r="L88" s="174">
        <f t="shared" si="11"/>
        <v>1578.04</v>
      </c>
      <c r="M88" s="174">
        <f t="shared" si="11"/>
        <v>18.35</v>
      </c>
      <c r="N88" s="151">
        <f t="shared" si="11"/>
        <v>1596.39</v>
      </c>
      <c r="O88" s="59"/>
      <c r="P88" s="59"/>
      <c r="Q88" s="59"/>
    </row>
    <row r="89" spans="2:17" ht="126.75" customHeight="1">
      <c r="B89" s="64">
        <f t="shared" si="10"/>
        <v>75</v>
      </c>
      <c r="C89" s="143" t="s">
        <v>33</v>
      </c>
      <c r="D89" s="139" t="s">
        <v>41</v>
      </c>
      <c r="E89" s="139" t="s">
        <v>58</v>
      </c>
      <c r="F89" s="139" t="s">
        <v>52</v>
      </c>
      <c r="G89" s="139"/>
      <c r="H89" s="69"/>
      <c r="I89" s="139">
        <f t="shared" si="11"/>
        <v>560.37</v>
      </c>
      <c r="J89" s="139">
        <f t="shared" si="11"/>
        <v>693.6899999999999</v>
      </c>
      <c r="K89" s="139">
        <f t="shared" si="11"/>
        <v>654.51</v>
      </c>
      <c r="L89" s="139">
        <f t="shared" si="11"/>
        <v>1578.04</v>
      </c>
      <c r="M89" s="139">
        <f t="shared" si="11"/>
        <v>18.35</v>
      </c>
      <c r="N89" s="139">
        <f t="shared" si="11"/>
        <v>1596.39</v>
      </c>
      <c r="O89" s="59"/>
      <c r="P89" s="59"/>
      <c r="Q89" s="59"/>
    </row>
    <row r="90" spans="2:17" ht="199.5" customHeight="1">
      <c r="B90" s="64">
        <f t="shared" si="10"/>
        <v>76</v>
      </c>
      <c r="C90" s="146" t="s">
        <v>197</v>
      </c>
      <c r="D90" s="139" t="s">
        <v>41</v>
      </c>
      <c r="E90" s="69">
        <v>11</v>
      </c>
      <c r="F90" s="139" t="s">
        <v>52</v>
      </c>
      <c r="G90" s="139" t="s">
        <v>83</v>
      </c>
      <c r="H90" s="69"/>
      <c r="I90" s="139">
        <f t="shared" si="11"/>
        <v>560.37</v>
      </c>
      <c r="J90" s="139">
        <f t="shared" si="11"/>
        <v>693.6899999999999</v>
      </c>
      <c r="K90" s="139">
        <f t="shared" si="11"/>
        <v>654.51</v>
      </c>
      <c r="L90" s="139">
        <f t="shared" si="11"/>
        <v>1578.04</v>
      </c>
      <c r="M90" s="139">
        <f t="shared" si="11"/>
        <v>18.35</v>
      </c>
      <c r="N90" s="139">
        <f t="shared" si="11"/>
        <v>1596.39</v>
      </c>
      <c r="O90" s="59"/>
      <c r="P90" s="59"/>
      <c r="Q90" s="59"/>
    </row>
    <row r="91" spans="2:17" ht="158.25" customHeight="1">
      <c r="B91" s="64">
        <f t="shared" si="10"/>
        <v>77</v>
      </c>
      <c r="C91" s="146" t="s">
        <v>202</v>
      </c>
      <c r="D91" s="139" t="s">
        <v>41</v>
      </c>
      <c r="E91" s="139" t="s">
        <v>58</v>
      </c>
      <c r="F91" s="139" t="s">
        <v>52</v>
      </c>
      <c r="G91" s="139" t="s">
        <v>84</v>
      </c>
      <c r="H91" s="69"/>
      <c r="I91" s="139">
        <f>I92</f>
        <v>560.37</v>
      </c>
      <c r="J91" s="139">
        <f>J92+J98</f>
        <v>693.6899999999999</v>
      </c>
      <c r="K91" s="139">
        <f>K92+K98</f>
        <v>654.51</v>
      </c>
      <c r="L91" s="139">
        <f>L92+L98</f>
        <v>1578.04</v>
      </c>
      <c r="M91" s="139">
        <f>M92</f>
        <v>18.35</v>
      </c>
      <c r="N91" s="139">
        <f>N92+N98</f>
        <v>1596.39</v>
      </c>
      <c r="O91" s="59"/>
      <c r="P91" s="59"/>
      <c r="Q91" s="59"/>
    </row>
    <row r="92" spans="2:17" ht="320.25" customHeight="1">
      <c r="B92" s="64">
        <f t="shared" si="10"/>
        <v>78</v>
      </c>
      <c r="C92" s="141" t="s">
        <v>205</v>
      </c>
      <c r="D92" s="151" t="s">
        <v>41</v>
      </c>
      <c r="E92" s="151" t="s">
        <v>58</v>
      </c>
      <c r="F92" s="151" t="s">
        <v>52</v>
      </c>
      <c r="G92" s="151" t="s">
        <v>87</v>
      </c>
      <c r="H92" s="65" t="s">
        <v>42</v>
      </c>
      <c r="I92" s="151">
        <f>I93+I94</f>
        <v>560.37</v>
      </c>
      <c r="J92" s="151">
        <f>J93+J94</f>
        <v>573.39</v>
      </c>
      <c r="K92" s="151">
        <f>K93+K94</f>
        <v>528.11</v>
      </c>
      <c r="L92" s="151">
        <f>L93+L94+L95</f>
        <v>1407.1</v>
      </c>
      <c r="M92" s="151">
        <f>M95</f>
        <v>18.35</v>
      </c>
      <c r="N92" s="151">
        <f>N93+N94+N96+N97</f>
        <v>1425.45</v>
      </c>
      <c r="O92" s="59"/>
      <c r="P92" s="59"/>
      <c r="Q92" s="59"/>
    </row>
    <row r="93" spans="2:23" ht="122.25" customHeight="1">
      <c r="B93" s="64">
        <f t="shared" si="10"/>
        <v>79</v>
      </c>
      <c r="C93" s="149" t="s">
        <v>97</v>
      </c>
      <c r="D93" s="139" t="s">
        <v>41</v>
      </c>
      <c r="E93" s="139" t="s">
        <v>58</v>
      </c>
      <c r="F93" s="139" t="s">
        <v>52</v>
      </c>
      <c r="G93" s="196" t="s">
        <v>87</v>
      </c>
      <c r="H93" s="69" t="s">
        <v>61</v>
      </c>
      <c r="I93" s="139">
        <v>430.39</v>
      </c>
      <c r="J93" s="139">
        <v>440.39</v>
      </c>
      <c r="K93" s="139">
        <v>406.11</v>
      </c>
      <c r="L93" s="139">
        <v>740.81</v>
      </c>
      <c r="M93" s="139">
        <v>0</v>
      </c>
      <c r="N93" s="139">
        <v>740.81</v>
      </c>
      <c r="O93" s="59"/>
      <c r="P93" s="59"/>
      <c r="Q93" s="59"/>
      <c r="W93" s="183"/>
    </row>
    <row r="94" spans="2:23" ht="75.75" customHeight="1">
      <c r="B94" s="64">
        <f t="shared" si="10"/>
        <v>80</v>
      </c>
      <c r="C94" s="149" t="s">
        <v>96</v>
      </c>
      <c r="D94" s="139" t="s">
        <v>41</v>
      </c>
      <c r="E94" s="139" t="s">
        <v>58</v>
      </c>
      <c r="F94" s="139" t="s">
        <v>52</v>
      </c>
      <c r="G94" s="139" t="s">
        <v>87</v>
      </c>
      <c r="H94" s="69" t="s">
        <v>95</v>
      </c>
      <c r="I94" s="139">
        <v>129.98</v>
      </c>
      <c r="J94" s="139">
        <v>133</v>
      </c>
      <c r="K94" s="139">
        <v>122</v>
      </c>
      <c r="L94" s="139">
        <v>223.72</v>
      </c>
      <c r="M94" s="139">
        <v>0</v>
      </c>
      <c r="N94" s="139">
        <v>223.72</v>
      </c>
      <c r="O94" s="59"/>
      <c r="P94" s="59"/>
      <c r="Q94" s="59"/>
      <c r="W94" s="183"/>
    </row>
    <row r="95" spans="2:23" ht="75.75" customHeight="1">
      <c r="B95" s="64">
        <v>74</v>
      </c>
      <c r="C95" s="182" t="s">
        <v>229</v>
      </c>
      <c r="D95" s="69">
        <v>801</v>
      </c>
      <c r="E95" s="69">
        <v>11</v>
      </c>
      <c r="F95" s="69" t="s">
        <v>52</v>
      </c>
      <c r="G95" s="65" t="s">
        <v>228</v>
      </c>
      <c r="H95" s="152"/>
      <c r="I95" s="153"/>
      <c r="J95" s="153"/>
      <c r="K95" s="139"/>
      <c r="L95" s="139">
        <f>L96+L97</f>
        <v>442.57000000000005</v>
      </c>
      <c r="M95" s="139">
        <f>M96+M97</f>
        <v>18.35</v>
      </c>
      <c r="N95" s="139">
        <f>N96+N97</f>
        <v>460.9200000000001</v>
      </c>
      <c r="O95" s="59"/>
      <c r="P95" s="59"/>
      <c r="Q95" s="59"/>
      <c r="W95" s="183"/>
    </row>
    <row r="96" spans="2:17" ht="75.75" customHeight="1">
      <c r="B96" s="64">
        <v>75</v>
      </c>
      <c r="C96" s="149" t="s">
        <v>97</v>
      </c>
      <c r="D96" s="139" t="s">
        <v>41</v>
      </c>
      <c r="E96" s="139" t="s">
        <v>58</v>
      </c>
      <c r="F96" s="139" t="s">
        <v>52</v>
      </c>
      <c r="G96" s="65" t="s">
        <v>228</v>
      </c>
      <c r="H96" s="152" t="s">
        <v>61</v>
      </c>
      <c r="I96" s="153"/>
      <c r="J96" s="153"/>
      <c r="K96" s="139">
        <v>0</v>
      </c>
      <c r="L96" s="139">
        <v>346.91</v>
      </c>
      <c r="M96" s="139">
        <v>14.1</v>
      </c>
      <c r="N96" s="139">
        <f>L96+M96</f>
        <v>361.01000000000005</v>
      </c>
      <c r="O96" s="59"/>
      <c r="P96" s="59"/>
      <c r="Q96" s="59"/>
    </row>
    <row r="97" spans="2:17" ht="75.75" customHeight="1">
      <c r="B97" s="64">
        <v>76</v>
      </c>
      <c r="C97" s="149" t="s">
        <v>96</v>
      </c>
      <c r="D97" s="139" t="s">
        <v>41</v>
      </c>
      <c r="E97" s="139" t="s">
        <v>58</v>
      </c>
      <c r="F97" s="139" t="s">
        <v>52</v>
      </c>
      <c r="G97" s="65" t="s">
        <v>228</v>
      </c>
      <c r="H97" s="152" t="s">
        <v>95</v>
      </c>
      <c r="I97" s="153"/>
      <c r="J97" s="153"/>
      <c r="K97" s="139">
        <v>0</v>
      </c>
      <c r="L97" s="139">
        <v>95.66</v>
      </c>
      <c r="M97" s="139">
        <v>4.25</v>
      </c>
      <c r="N97" s="139">
        <f>L97+M97</f>
        <v>99.91</v>
      </c>
      <c r="O97" s="59"/>
      <c r="P97" s="59"/>
      <c r="Q97" s="59"/>
    </row>
    <row r="98" spans="2:17" ht="308.25" customHeight="1">
      <c r="B98" s="64">
        <v>77</v>
      </c>
      <c r="C98" s="141" t="s">
        <v>205</v>
      </c>
      <c r="D98" s="137">
        <v>801</v>
      </c>
      <c r="E98" s="137">
        <v>11</v>
      </c>
      <c r="F98" s="138" t="s">
        <v>52</v>
      </c>
      <c r="G98" s="198" t="s">
        <v>172</v>
      </c>
      <c r="H98" s="152"/>
      <c r="I98" s="154">
        <f>I99</f>
        <v>0</v>
      </c>
      <c r="J98" s="154">
        <f>J99+J100</f>
        <v>120.3</v>
      </c>
      <c r="K98" s="154">
        <f>K99+K100</f>
        <v>126.4</v>
      </c>
      <c r="L98" s="154">
        <f>L99+L100+L101</f>
        <v>170.94</v>
      </c>
      <c r="M98" s="154">
        <f>M99</f>
        <v>0</v>
      </c>
      <c r="N98" s="154">
        <f>N99+N100+N102+N103</f>
        <v>170.94</v>
      </c>
      <c r="O98" s="59"/>
      <c r="P98" s="59"/>
      <c r="Q98" s="59"/>
    </row>
    <row r="99" spans="2:23" ht="132" customHeight="1">
      <c r="B99" s="64">
        <v>78</v>
      </c>
      <c r="C99" s="148" t="s">
        <v>97</v>
      </c>
      <c r="D99" s="135">
        <v>801</v>
      </c>
      <c r="E99" s="135">
        <v>11</v>
      </c>
      <c r="F99" s="136" t="s">
        <v>52</v>
      </c>
      <c r="G99" s="69" t="s">
        <v>172</v>
      </c>
      <c r="H99" s="135">
        <v>121</v>
      </c>
      <c r="I99" s="153">
        <v>0</v>
      </c>
      <c r="J99" s="153">
        <v>92.3</v>
      </c>
      <c r="K99" s="153">
        <v>97.2</v>
      </c>
      <c r="L99" s="153">
        <v>88.2</v>
      </c>
      <c r="M99" s="153">
        <v>0</v>
      </c>
      <c r="N99" s="153">
        <v>88.2</v>
      </c>
      <c r="O99" s="59"/>
      <c r="P99" s="59"/>
      <c r="Q99" s="59"/>
      <c r="W99" s="183"/>
    </row>
    <row r="100" spans="2:23" ht="75.75" customHeight="1">
      <c r="B100" s="64">
        <v>79</v>
      </c>
      <c r="C100" s="149" t="s">
        <v>96</v>
      </c>
      <c r="D100" s="69" t="s">
        <v>41</v>
      </c>
      <c r="E100" s="69" t="s">
        <v>58</v>
      </c>
      <c r="F100" s="69" t="s">
        <v>52</v>
      </c>
      <c r="G100" s="69" t="s">
        <v>172</v>
      </c>
      <c r="H100" s="69" t="s">
        <v>95</v>
      </c>
      <c r="I100" s="153">
        <v>0</v>
      </c>
      <c r="J100" s="153">
        <v>28</v>
      </c>
      <c r="K100" s="153">
        <v>29.2</v>
      </c>
      <c r="L100" s="153">
        <v>26.63</v>
      </c>
      <c r="M100" s="153">
        <v>0</v>
      </c>
      <c r="N100" s="153">
        <v>26.63</v>
      </c>
      <c r="O100" s="59"/>
      <c r="P100" s="59"/>
      <c r="Q100" s="59"/>
      <c r="W100" s="183"/>
    </row>
    <row r="101" spans="2:23" ht="75.75" customHeight="1">
      <c r="B101" s="64">
        <v>80</v>
      </c>
      <c r="C101" s="182" t="s">
        <v>229</v>
      </c>
      <c r="D101" s="69" t="s">
        <v>41</v>
      </c>
      <c r="E101" s="69" t="s">
        <v>58</v>
      </c>
      <c r="F101" s="69" t="s">
        <v>52</v>
      </c>
      <c r="G101" s="65" t="s">
        <v>228</v>
      </c>
      <c r="H101" s="152"/>
      <c r="I101" s="153"/>
      <c r="J101" s="153"/>
      <c r="K101" s="153"/>
      <c r="L101" s="153">
        <f>L102+L103</f>
        <v>56.11</v>
      </c>
      <c r="M101" s="153">
        <v>0</v>
      </c>
      <c r="N101" s="153">
        <f>N102+N103</f>
        <v>56.11</v>
      </c>
      <c r="O101" s="59"/>
      <c r="P101" s="59"/>
      <c r="Q101" s="59"/>
      <c r="W101" s="183"/>
    </row>
    <row r="102" spans="2:17" ht="75.75" customHeight="1">
      <c r="B102" s="64">
        <v>81</v>
      </c>
      <c r="C102" s="148" t="s">
        <v>97</v>
      </c>
      <c r="D102" s="69" t="s">
        <v>41</v>
      </c>
      <c r="E102" s="69" t="s">
        <v>58</v>
      </c>
      <c r="F102" s="69" t="s">
        <v>52</v>
      </c>
      <c r="G102" s="65" t="s">
        <v>228</v>
      </c>
      <c r="H102" s="152" t="s">
        <v>61</v>
      </c>
      <c r="I102" s="153"/>
      <c r="J102" s="153"/>
      <c r="K102" s="153">
        <v>0</v>
      </c>
      <c r="L102" s="153">
        <v>43.1</v>
      </c>
      <c r="M102" s="153">
        <v>0</v>
      </c>
      <c r="N102" s="153">
        <v>43.1</v>
      </c>
      <c r="O102" s="59"/>
      <c r="P102" s="59"/>
      <c r="Q102" s="59"/>
    </row>
    <row r="103" spans="2:17" ht="75.75" customHeight="1">
      <c r="B103" s="64">
        <v>82</v>
      </c>
      <c r="C103" s="149" t="s">
        <v>96</v>
      </c>
      <c r="D103" s="69" t="s">
        <v>41</v>
      </c>
      <c r="E103" s="69" t="s">
        <v>58</v>
      </c>
      <c r="F103" s="69" t="s">
        <v>52</v>
      </c>
      <c r="G103" s="65" t="s">
        <v>228</v>
      </c>
      <c r="H103" s="152" t="s">
        <v>95</v>
      </c>
      <c r="I103" s="153"/>
      <c r="J103" s="153"/>
      <c r="K103" s="153">
        <v>0</v>
      </c>
      <c r="L103" s="153">
        <v>13.01</v>
      </c>
      <c r="M103" s="153">
        <v>0</v>
      </c>
      <c r="N103" s="153">
        <v>13.01</v>
      </c>
      <c r="O103" s="59"/>
      <c r="P103" s="59"/>
      <c r="Q103" s="59"/>
    </row>
    <row r="104" spans="2:17" ht="72" customHeight="1">
      <c r="B104" s="64">
        <v>83</v>
      </c>
      <c r="C104" s="150" t="s">
        <v>59</v>
      </c>
      <c r="D104" s="154" t="s">
        <v>41</v>
      </c>
      <c r="E104" s="154" t="s">
        <v>103</v>
      </c>
      <c r="F104" s="154" t="s">
        <v>103</v>
      </c>
      <c r="G104" s="154" t="s">
        <v>104</v>
      </c>
      <c r="H104" s="180" t="s">
        <v>105</v>
      </c>
      <c r="I104" s="154">
        <v>120.2</v>
      </c>
      <c r="J104" s="154">
        <v>65.2</v>
      </c>
      <c r="K104" s="154">
        <v>-65.2</v>
      </c>
      <c r="L104" s="154">
        <v>0</v>
      </c>
      <c r="M104" s="154">
        <v>0</v>
      </c>
      <c r="N104" s="154">
        <f>J104+K104</f>
        <v>0</v>
      </c>
      <c r="O104" s="59"/>
      <c r="P104" s="60"/>
      <c r="Q104" s="59"/>
    </row>
    <row r="105" spans="2:17" ht="96.75" customHeight="1">
      <c r="B105" s="223" t="s">
        <v>11</v>
      </c>
      <c r="C105" s="223"/>
      <c r="D105" s="223"/>
      <c r="E105" s="223"/>
      <c r="F105" s="223"/>
      <c r="G105" s="223"/>
      <c r="H105" s="77"/>
      <c r="I105" s="77" t="e">
        <f>I14+I22+I34+I38+I53+I64+I70+I78+I88+I98+I104</f>
        <v>#REF!</v>
      </c>
      <c r="J105" s="77" t="e">
        <f>J104+J98+J92+J78+J70+J64+J53+J38+J34+J24+J14</f>
        <v>#REF!</v>
      </c>
      <c r="K105" s="77" t="e">
        <f>K104+K88+K78+K70+K64+K53+K38+K34+K22+K14</f>
        <v>#REF!</v>
      </c>
      <c r="L105" s="77">
        <f>L104+L98+L92+L78+L70+L64+L53+L38+L34+L22+L14+L47+L50</f>
        <v>3792.8099999999995</v>
      </c>
      <c r="M105" s="77">
        <f>M88+M78+M70+M64+M53+M46+M38+M34+M14</f>
        <v>117.51</v>
      </c>
      <c r="N105" s="77">
        <f>N104+N98+N92+N78+N70+N64+N53+N38+N34+N22+N14+N47+N50</f>
        <v>3910.3199999999997</v>
      </c>
      <c r="O105" s="59"/>
      <c r="P105" s="59"/>
      <c r="Q105" s="59"/>
    </row>
    <row r="106" spans="2:17" ht="61.5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187"/>
      <c r="O106" s="59"/>
      <c r="P106" s="59"/>
      <c r="Q106" s="59"/>
    </row>
    <row r="107" spans="2:17" ht="45.75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59"/>
      <c r="P107" s="59"/>
      <c r="Q107" s="59"/>
    </row>
    <row r="108" spans="2:17" ht="45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09" spans="2:15" ht="34.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</sheetData>
  <sheetProtection/>
  <mergeCells count="7">
    <mergeCell ref="B105:G105"/>
    <mergeCell ref="K3:O3"/>
    <mergeCell ref="K4:P6"/>
    <mergeCell ref="B9:N9"/>
    <mergeCell ref="H10:N10"/>
    <mergeCell ref="O77:T77"/>
    <mergeCell ref="P83:T83"/>
  </mergeCells>
  <printOptions/>
  <pageMargins left="0.7" right="0.7" top="0.75" bottom="0.75" header="0.3" footer="0.3"/>
  <pageSetup horizontalDpi="600" verticalDpi="6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2019-05-19T05:41:46Z</cp:lastPrinted>
  <dcterms:created xsi:type="dcterms:W3CDTF">2007-09-12T09:25:25Z</dcterms:created>
  <dcterms:modified xsi:type="dcterms:W3CDTF">2019-06-05T12:46:29Z</dcterms:modified>
  <cp:category/>
  <cp:version/>
  <cp:contentType/>
  <cp:contentStatus/>
</cp:coreProperties>
</file>