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28" activeTab="1"/>
  </bookViews>
  <sheets>
    <sheet name="5" sheetId="20" r:id="rId1"/>
    <sheet name="ПРИЛ7" sheetId="45" r:id="rId2"/>
  </sheets>
  <definedNames>
    <definedName name="_Toc105952697" localSheetId="0">'5'!#REF!</definedName>
    <definedName name="_Toc105952698" localSheetId="0">'5'!#REF!</definedName>
    <definedName name="_xlnm.Print_Area" localSheetId="0">'5'!$A$1:$E$72</definedName>
    <definedName name="_xlnm.Print_Area" localSheetId="1">ПРИЛ7!$A$1:$K$160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D70" i="20"/>
  <c r="E70"/>
  <c r="C70"/>
  <c r="K149" i="45" l="1"/>
  <c r="I149"/>
  <c r="J149"/>
  <c r="K86"/>
  <c r="K70"/>
  <c r="K69" s="1"/>
  <c r="K68" s="1"/>
  <c r="K138"/>
  <c r="K137" s="1"/>
  <c r="I93"/>
  <c r="J93"/>
  <c r="K78"/>
  <c r="K77" s="1"/>
  <c r="K76" s="1"/>
  <c r="J91"/>
  <c r="J140"/>
  <c r="J138" s="1"/>
  <c r="J137" s="1"/>
  <c r="I95"/>
  <c r="E56" i="20"/>
  <c r="D60"/>
  <c r="D57"/>
  <c r="D48"/>
  <c r="D45"/>
  <c r="D41" s="1"/>
  <c r="D37"/>
  <c r="D36"/>
  <c r="D34" s="1"/>
  <c r="D30"/>
  <c r="D24"/>
  <c r="D18" s="1"/>
  <c r="D16"/>
  <c r="D15" s="1"/>
  <c r="D13"/>
  <c r="K135" i="45"/>
  <c r="K128" s="1"/>
  <c r="K127" s="1"/>
  <c r="J135"/>
  <c r="I135"/>
  <c r="K132"/>
  <c r="J132"/>
  <c r="I132"/>
  <c r="J131"/>
  <c r="I131"/>
  <c r="J128"/>
  <c r="I128"/>
  <c r="J90"/>
  <c r="J89" s="1"/>
  <c r="J88" s="1"/>
  <c r="J87" s="1"/>
  <c r="J86" s="1"/>
  <c r="J118"/>
  <c r="J116" s="1"/>
  <c r="I118"/>
  <c r="I116" s="1"/>
  <c r="K119"/>
  <c r="K118" s="1"/>
  <c r="K116" s="1"/>
  <c r="K115"/>
  <c r="K113"/>
  <c r="K112" s="1"/>
  <c r="K111" s="1"/>
  <c r="K110" s="1"/>
  <c r="J113"/>
  <c r="J112"/>
  <c r="J111" s="1"/>
  <c r="J110" s="1"/>
  <c r="I113"/>
  <c r="I112" s="1"/>
  <c r="I111" s="1"/>
  <c r="I110" s="1"/>
  <c r="J108"/>
  <c r="J107" s="1"/>
  <c r="J106" s="1"/>
  <c r="J105" s="1"/>
  <c r="J104" s="1"/>
  <c r="I108"/>
  <c r="I107" s="1"/>
  <c r="I106" s="1"/>
  <c r="I105" s="1"/>
  <c r="K108"/>
  <c r="K107" s="1"/>
  <c r="K106" s="1"/>
  <c r="K105" s="1"/>
  <c r="I90"/>
  <c r="I89" s="1"/>
  <c r="I88" s="1"/>
  <c r="I87" s="1"/>
  <c r="I86" s="1"/>
  <c r="J78"/>
  <c r="J77" s="1"/>
  <c r="J76" s="1"/>
  <c r="I78"/>
  <c r="I77" s="1"/>
  <c r="I76" s="1"/>
  <c r="J70"/>
  <c r="J69" s="1"/>
  <c r="J68" s="1"/>
  <c r="J67" s="1"/>
  <c r="I70"/>
  <c r="I69" s="1"/>
  <c r="I68" s="1"/>
  <c r="I67" s="1"/>
  <c r="J42"/>
  <c r="J41" s="1"/>
  <c r="J40" s="1"/>
  <c r="I42"/>
  <c r="I41" s="1"/>
  <c r="I40" s="1"/>
  <c r="I39" s="1"/>
  <c r="K44"/>
  <c r="K43"/>
  <c r="J33"/>
  <c r="J32" s="1"/>
  <c r="I33"/>
  <c r="I32" s="1"/>
  <c r="K34"/>
  <c r="K33" s="1"/>
  <c r="K32" s="1"/>
  <c r="J24"/>
  <c r="J13"/>
  <c r="J12" s="1"/>
  <c r="I13"/>
  <c r="I12" s="1"/>
  <c r="J10"/>
  <c r="J9" s="1"/>
  <c r="J8" s="1"/>
  <c r="I10"/>
  <c r="I9" s="1"/>
  <c r="I8" s="1"/>
  <c r="K11"/>
  <c r="K10" s="1"/>
  <c r="K9" s="1"/>
  <c r="K8" s="1"/>
  <c r="K126"/>
  <c r="K125"/>
  <c r="J124"/>
  <c r="J123" s="1"/>
  <c r="J122"/>
  <c r="I124"/>
  <c r="I123"/>
  <c r="I122" s="1"/>
  <c r="K103"/>
  <c r="K102"/>
  <c r="K101"/>
  <c r="J100"/>
  <c r="J99" s="1"/>
  <c r="I100"/>
  <c r="K96"/>
  <c r="K85"/>
  <c r="J83"/>
  <c r="K83" s="1"/>
  <c r="I83"/>
  <c r="K73"/>
  <c r="J72"/>
  <c r="I72"/>
  <c r="K72" s="1"/>
  <c r="J65"/>
  <c r="J64" s="1"/>
  <c r="I65"/>
  <c r="I64" s="1"/>
  <c r="K61"/>
  <c r="J60"/>
  <c r="J59" s="1"/>
  <c r="J58" s="1"/>
  <c r="I60"/>
  <c r="K56"/>
  <c r="J55"/>
  <c r="K55" s="1"/>
  <c r="I55"/>
  <c r="J54"/>
  <c r="K54" s="1"/>
  <c r="I54"/>
  <c r="K53"/>
  <c r="J52"/>
  <c r="I52"/>
  <c r="K52" s="1"/>
  <c r="J51"/>
  <c r="K49"/>
  <c r="K48"/>
  <c r="J47"/>
  <c r="K47" s="1"/>
  <c r="I47"/>
  <c r="I46" s="1"/>
  <c r="K37"/>
  <c r="J36"/>
  <c r="J35"/>
  <c r="I36"/>
  <c r="I35"/>
  <c r="K35" s="1"/>
  <c r="K30"/>
  <c r="K29"/>
  <c r="K28"/>
  <c r="K27"/>
  <c r="K26"/>
  <c r="K25"/>
  <c r="I24"/>
  <c r="I21" s="1"/>
  <c r="K23"/>
  <c r="J22"/>
  <c r="J21" s="1"/>
  <c r="J20" s="1"/>
  <c r="I22"/>
  <c r="I82"/>
  <c r="I81" s="1"/>
  <c r="K36"/>
  <c r="E47" i="20"/>
  <c r="D47"/>
  <c r="C34"/>
  <c r="E15"/>
  <c r="E18"/>
  <c r="E12"/>
  <c r="E11"/>
  <c r="E7" s="1"/>
  <c r="C56"/>
  <c r="C47"/>
  <c r="D61"/>
  <c r="E61"/>
  <c r="C61"/>
  <c r="D50"/>
  <c r="E50"/>
  <c r="C50"/>
  <c r="E41"/>
  <c r="C41"/>
  <c r="C18"/>
  <c r="C7"/>
  <c r="E34"/>
  <c r="D10"/>
  <c r="D7" s="1"/>
  <c r="D72"/>
  <c r="J50" i="45"/>
  <c r="K90"/>
  <c r="K89" s="1"/>
  <c r="K88" s="1"/>
  <c r="K100"/>
  <c r="K124"/>
  <c r="I99"/>
  <c r="K99" s="1"/>
  <c r="J46"/>
  <c r="K46" s="1"/>
  <c r="I51"/>
  <c r="K22"/>
  <c r="J82"/>
  <c r="J81" s="1"/>
  <c r="I50"/>
  <c r="K50" s="1"/>
  <c r="K51"/>
  <c r="C72" i="20" l="1"/>
  <c r="E72"/>
  <c r="K24" i="45"/>
  <c r="I75"/>
  <c r="K21"/>
  <c r="K20" s="1"/>
  <c r="K7" s="1"/>
  <c r="I20"/>
  <c r="J7"/>
  <c r="I104"/>
  <c r="K82"/>
  <c r="I7"/>
  <c r="J39"/>
  <c r="J127"/>
  <c r="I63"/>
  <c r="J63"/>
  <c r="J57"/>
  <c r="K42"/>
  <c r="K41" s="1"/>
  <c r="K40" s="1"/>
  <c r="K60"/>
  <c r="K67"/>
  <c r="J75"/>
  <c r="K81"/>
  <c r="K75" s="1"/>
  <c r="K39"/>
  <c r="K123"/>
  <c r="K122" s="1"/>
  <c r="I59"/>
  <c r="J142" l="1"/>
  <c r="K142"/>
  <c r="I57"/>
  <c r="K59"/>
  <c r="I58"/>
  <c r="K57" l="1"/>
  <c r="I142"/>
  <c r="D56" i="20"/>
  <c r="E58"/>
  <c r="D58"/>
  <c r="E59"/>
  <c r="D59"/>
</calcChain>
</file>

<file path=xl/sharedStrings.xml><?xml version="1.0" encoding="utf-8"?>
<sst xmlns="http://schemas.openxmlformats.org/spreadsheetml/2006/main" count="868" uniqueCount="268">
  <si>
    <t>Фонд оплаты труда государственных (муниципальных) органов и взносы по обязательному социальному страхованию</t>
  </si>
  <si>
    <t>Глава муниципального образования и его заместители</t>
  </si>
  <si>
    <t>Центральный аппарат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</si>
  <si>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</si>
  <si>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</si>
  <si>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Резервные фонды органов местного самоуправления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</si>
  <si>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</si>
  <si>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</si>
  <si>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 xml:space="preserve">Прочая закупка товаров, работ и услуг для государственных(муниципальных) нужд
</t>
  </si>
  <si>
    <t>Прочая закупка товаров, работ и услуг для обеспечения государственных (муниципальных) нужд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</si>
  <si>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</si>
  <si>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</si>
  <si>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Обеспечение деятельности подведомственных учреждений</t>
  </si>
  <si>
    <t>Уплата прочих налогов, сборов и иных платежей</t>
  </si>
  <si>
    <t>Физкультурно-оздоровительная работа  и спортивные мероприятия</t>
  </si>
  <si>
    <t>01</t>
  </si>
  <si>
    <t>02</t>
  </si>
  <si>
    <t>03</t>
  </si>
  <si>
    <t>04</t>
  </si>
  <si>
    <t>05</t>
  </si>
  <si>
    <t>07</t>
  </si>
  <si>
    <t>08</t>
  </si>
  <si>
    <t>11</t>
  </si>
  <si>
    <t>99</t>
  </si>
  <si>
    <t>14</t>
  </si>
  <si>
    <t>09</t>
  </si>
  <si>
    <t>0020000</t>
  </si>
  <si>
    <t>0020300</t>
  </si>
  <si>
    <t>0020400</t>
  </si>
  <si>
    <t>0700000</t>
  </si>
  <si>
    <t>Итого условно утверждаемых расходов</t>
  </si>
  <si>
    <t>0700500</t>
  </si>
  <si>
    <t>1115118</t>
  </si>
  <si>
    <t>2470000</t>
  </si>
  <si>
    <t>7950000</t>
  </si>
  <si>
    <t>7950001</t>
  </si>
  <si>
    <t>6000500</t>
  </si>
  <si>
    <t>4310000</t>
  </si>
  <si>
    <t>4319900</t>
  </si>
  <si>
    <t>4409900</t>
  </si>
  <si>
    <t>4420000</t>
  </si>
  <si>
    <t>4429900</t>
  </si>
  <si>
    <t>4829900</t>
  </si>
  <si>
    <t>4520000</t>
  </si>
  <si>
    <t>4529900</t>
  </si>
  <si>
    <t>121</t>
  </si>
  <si>
    <t>122</t>
  </si>
  <si>
    <t>242</t>
  </si>
  <si>
    <t>244</t>
  </si>
  <si>
    <t>851</t>
  </si>
  <si>
    <t>852</t>
  </si>
  <si>
    <t>870</t>
  </si>
  <si>
    <t>540</t>
  </si>
  <si>
    <t>9990000</t>
  </si>
  <si>
    <t>999</t>
  </si>
  <si>
    <t>Итого расходов</t>
  </si>
  <si>
    <t>Изменения (+;-)</t>
  </si>
  <si>
    <t>Сумма с учетом изменений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</si>
  <si>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</si>
  <si>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</si>
  <si>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</si>
  <si>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</si>
  <si>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</si>
  <si>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</si>
  <si>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</si>
  <si>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</si>
  <si>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</si>
  <si>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</si>
  <si>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</si>
  <si>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</si>
  <si>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</si>
  <si>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</si>
  <si>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</si>
  <si>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</si>
  <si>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</si>
  <si>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</si>
  <si>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</si>
  <si>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</si>
  <si>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</si>
  <si>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</si>
  <si>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</si>
  <si>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</si>
  <si>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</si>
  <si>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</si>
  <si>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</si>
  <si>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</si>
  <si>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</si>
  <si>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</si>
  <si>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</si>
  <si>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</si>
  <si>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</si>
  <si>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</si>
  <si>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</si>
  <si>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</si>
  <si>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</si>
  <si>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</si>
  <si>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</si>
  <si>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</si>
  <si>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</si>
  <si>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7</t>
  </si>
  <si>
    <t>0100</t>
  </si>
  <si>
    <t>0103</t>
  </si>
  <si>
    <t>0104</t>
  </si>
  <si>
    <t>0106</t>
  </si>
  <si>
    <t>0107</t>
  </si>
  <si>
    <t>0111</t>
  </si>
  <si>
    <t>0113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</si>
  <si>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</si>
  <si>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</si>
  <si>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</si>
  <si>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</si>
  <si>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</si>
  <si>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0300</t>
  </si>
  <si>
    <t>0302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</si>
  <si>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</si>
  <si>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</si>
  <si>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</si>
  <si>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</si>
  <si>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0400</t>
  </si>
  <si>
    <t>0405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</si>
  <si>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</si>
  <si>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</si>
  <si>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</si>
  <si>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</si>
  <si>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</si>
  <si>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</si>
  <si>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</si>
  <si>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</si>
  <si>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</si>
  <si>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</si>
  <si>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</si>
  <si>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</si>
  <si>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</si>
  <si>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</si>
  <si>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</si>
  <si>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</si>
  <si>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</si>
  <si>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</si>
  <si>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</si>
  <si>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</si>
  <si>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</si>
  <si>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</si>
  <si>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</si>
  <si>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</si>
  <si>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</si>
  <si>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</si>
  <si>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</si>
  <si>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</si>
  <si>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</si>
  <si>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</si>
  <si>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</si>
  <si>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</si>
  <si>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</si>
  <si>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</si>
  <si>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</si>
  <si>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</si>
  <si>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</si>
  <si>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</si>
  <si>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</si>
  <si>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</si>
  <si>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</si>
  <si>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</si>
  <si>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</si>
  <si>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</si>
  <si>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</si>
  <si>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</si>
  <si>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</si>
  <si>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</si>
  <si>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</si>
  <si>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</si>
  <si>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</si>
  <si>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</si>
  <si>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</si>
  <si>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</si>
  <si>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</si>
  <si>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</si>
  <si>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</si>
  <si>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</si>
  <si>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</si>
  <si>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</si>
  <si>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</si>
  <si>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</si>
  <si>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</si>
  <si>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</si>
  <si>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</si>
  <si>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</si>
  <si>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</si>
  <si>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</si>
  <si>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</si>
  <si>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Иные межбюджетные трансферты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</si>
  <si>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</si>
  <si>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</si>
  <si>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</si>
  <si>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</si>
  <si>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</si>
  <si>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</si>
  <si>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000</t>
  </si>
  <si>
    <t>801</t>
  </si>
  <si>
    <t>Общегосударственные расходы</t>
  </si>
  <si>
    <t>00</t>
  </si>
  <si>
    <t>0000000</t>
  </si>
  <si>
    <t>Непрограммные направления деятельности</t>
  </si>
  <si>
    <t>9900801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</si>
  <si>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</si>
  <si>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</si>
  <si>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0100000</t>
  </si>
  <si>
    <t>0100801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</si>
  <si>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</si>
  <si>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</si>
  <si>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0101000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</si>
  <si>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</si>
  <si>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Иные выплаты персоналу,за исключением фонда оплаты труда</t>
  </si>
  <si>
    <t>99000Ш2</t>
  </si>
  <si>
    <t>РЕЗЕРВНЫЕ ФОНДЫ</t>
  </si>
  <si>
    <t>Мобилизационная  и вневойсковая подготовка</t>
  </si>
  <si>
    <t>9905118</t>
  </si>
  <si>
    <t>1110000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</si>
  <si>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</si>
  <si>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</si>
  <si>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</si>
  <si>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</si>
  <si>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</si>
  <si>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</si>
  <si>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</si>
  <si>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</si>
  <si>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</si>
  <si>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0121000</t>
  </si>
  <si>
    <t>ВЦП "Благоустройство на 2013-2015 гг."Развитие систем жизнеобеспечения на 2015-2018 гг."</t>
  </si>
  <si>
    <t>010000</t>
  </si>
  <si>
    <t>0130000</t>
  </si>
  <si>
    <t>0131000</t>
  </si>
  <si>
    <t>Обеспечение деятельности  подведомственных учреждений</t>
  </si>
  <si>
    <t>КУЛЬТУРА И КИНЕМАТОГРАФИЯ</t>
  </si>
  <si>
    <t>0132000</t>
  </si>
  <si>
    <t>БИБЛИОТЕКА</t>
  </si>
  <si>
    <t>ПРОЧИЕ МЕРОПРИЯТИЯ</t>
  </si>
  <si>
    <t>0133000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</si>
  <si>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</si>
  <si>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Муниципальная программа "Экономическое развитие муниципального образования «Нижне-Талдинское сельское поселение»</t>
  </si>
  <si>
    <t>ВЦП "Развитие транспортной инфраструктуры  Нижне-Талдинского селького поселения" на 2014-2016 годы</t>
  </si>
  <si>
    <t>Мероприятия  в области благоустройства  в рамках подпрограммы "Развитие систем жизнеобеспечения на 2015-2018 гг.</t>
  </si>
  <si>
    <t>Утверждено расходов на 2015год</t>
  </si>
  <si>
    <t>Код программы</t>
  </si>
  <si>
    <t>Приложение  5
к решению «О бюджете 
муниципального образования Куладинское  сельское поселение
на 2015 год и на плановый 
период 2016 и 2017 годов»</t>
  </si>
  <si>
    <t>Распределение
бюджетных ассигнований по разделам, подразделам классификации расходов бюджета муниципального образования Куладинское сельское поселение   на 2015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</si>
  <si>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 Куладинское сельское поселение  на 2015 год</t>
  </si>
  <si>
    <t>Муниципальная программа "Экономическое развитие муниципального образования «Куладинское  сельское поселение»</t>
  </si>
  <si>
    <t>АВЦП" Обеспечение деятельности Администрации МО "Куладинское сельское поселение" на 2015-2018 гг.</t>
  </si>
  <si>
    <t>Муниципальная программа "Экономическое развитие муниципального образования «Куладинское сельское поселение»</t>
  </si>
  <si>
    <t>Подпрограмма "Развитие социально-культурной сферы  в муниципальном образовании"Куладинское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</si>
  <si>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образовании"Куладинское сельское поселение" на 2015-2018 гг.</t>
  </si>
  <si>
    <t>Подпрограмма "Развитие культуры, спорта, молодежной политики в муниципальном образовании"Куладинское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</si>
  <si>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образовании"Куладинское сельское поселение" на 2015-2018 гг.</t>
  </si>
  <si>
    <t>Развитие физической культуры, спорта в рамках подпрограммы "Развитие социально-культурной сферы   муниципального образования "Куладинское сельское поселение" на 2015-2018 гг."</t>
  </si>
  <si>
    <t>другие вопросы в области национальной безопасности</t>
  </si>
  <si>
    <t>Сумма на 2015 год</t>
  </si>
  <si>
    <t>Приложение 7
к решению сельского Совета депутатов №      от         г. «О бюджете 
муниципального образования "Куладинское сельское поселение"
на 2015 год и на плановый 
период 2016 и 2017 годов»</t>
  </si>
  <si>
    <t>Прочие расходы резервные средства</t>
  </si>
  <si>
    <t>9900031</t>
  </si>
  <si>
    <t>340</t>
  </si>
  <si>
    <t>12</t>
  </si>
  <si>
    <t>0141000</t>
  </si>
  <si>
    <t>Национальная безопасность</t>
  </si>
  <si>
    <t>9900032</t>
  </si>
  <si>
    <t>9900033</t>
  </si>
  <si>
    <t>9900034</t>
  </si>
  <si>
    <t>990006</t>
  </si>
  <si>
    <t>Услуги для обеспечения государственных нужд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</si>
</sst>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4" fontId="2" fillId="0" borderId="0" applyFont="0" applyFill="0" applyBorder="0" applyAlignment="0" applyProtection="0"/>
    <xf numFmtId="0" fontId="19" fillId="0" borderId="0"/>
    <xf numFmtId="0" fontId="31" fillId="0" borderId="0"/>
    <xf numFmtId="0" fontId="31" fillId="0" borderId="0"/>
    <xf numFmtId="0" fontId="19" fillId="0" borderId="0" applyNumberFormat="0" applyFont="0" applyFill="0" applyBorder="0" applyAlignment="0" applyProtection="0">
      <alignment vertical="top"/>
    </xf>
    <xf numFmtId="0" fontId="2" fillId="0" borderId="0"/>
    <xf numFmtId="0" fontId="20" fillId="0" borderId="0">
      <alignment vertical="top"/>
    </xf>
    <xf numFmtId="0" fontId="31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4" fillId="0" borderId="0" xfId="0" applyFont="1"/>
    <xf numFmtId="0" fontId="15" fillId="0" borderId="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/>
    <xf numFmtId="0" fontId="4" fillId="0" borderId="0" xfId="0" applyFont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49" fontId="12" fillId="0" borderId="0" xfId="0" applyNumberFormat="1" applyFont="1" applyFill="1" applyAlignment="1">
      <alignment horizontal="center" vertical="top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49" fontId="23" fillId="0" borderId="0" xfId="0" applyNumberFormat="1" applyFont="1" applyFill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justify" vertical="top" wrapText="1" shrinkToFit="1"/>
    </xf>
    <xf numFmtId="0" fontId="15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26" fillId="0" borderId="0" xfId="0" applyFont="1"/>
    <xf numFmtId="49" fontId="25" fillId="0" borderId="3" xfId="0" applyNumberFormat="1" applyFont="1" applyFill="1" applyBorder="1" applyAlignment="1">
      <alignment horizontal="center"/>
    </xf>
    <xf numFmtId="0" fontId="27" fillId="0" borderId="1" xfId="3" applyFont="1" applyBorder="1" applyAlignment="1">
      <alignment horizontal="left" wrapText="1"/>
    </xf>
    <xf numFmtId="49" fontId="7" fillId="0" borderId="1" xfId="2" applyNumberFormat="1" applyFont="1" applyFill="1" applyBorder="1" applyAlignment="1">
      <alignment wrapText="1"/>
    </xf>
    <xf numFmtId="0" fontId="28" fillId="0" borderId="1" xfId="3" applyFont="1" applyFill="1" applyBorder="1" applyAlignment="1">
      <alignment horizontal="left" wrapText="1"/>
    </xf>
    <xf numFmtId="0" fontId="28" fillId="0" borderId="4" xfId="3" applyFont="1" applyFill="1" applyBorder="1" applyAlignment="1">
      <alignment horizontal="left" wrapText="1"/>
    </xf>
    <xf numFmtId="49" fontId="7" fillId="0" borderId="1" xfId="2" applyNumberFormat="1" applyFont="1" applyFill="1" applyBorder="1" applyAlignment="1">
      <alignment horizontal="left" wrapText="1"/>
    </xf>
    <xf numFmtId="0" fontId="7" fillId="0" borderId="5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wrapText="1"/>
    </xf>
    <xf numFmtId="0" fontId="7" fillId="0" borderId="1" xfId="2" applyFont="1" applyFill="1" applyBorder="1" applyAlignment="1">
      <alignment wrapText="1"/>
    </xf>
    <xf numFmtId="0" fontId="7" fillId="0" borderId="6" xfId="0" applyNumberFormat="1" applyFont="1" applyFill="1" applyBorder="1" applyAlignment="1" applyProtection="1">
      <alignment wrapText="1"/>
    </xf>
    <xf numFmtId="49" fontId="8" fillId="0" borderId="1" xfId="0" applyNumberFormat="1" applyFont="1" applyFill="1" applyBorder="1" applyAlignment="1">
      <alignment wrapText="1"/>
    </xf>
    <xf numFmtId="1" fontId="7" fillId="0" borderId="1" xfId="0" applyNumberFormat="1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3" fontId="7" fillId="0" borderId="1" xfId="0" applyNumberFormat="1" applyFont="1" applyFill="1" applyBorder="1" applyAlignment="1">
      <alignment wrapText="1"/>
    </xf>
    <xf numFmtId="43" fontId="25" fillId="0" borderId="1" xfId="0" applyNumberFormat="1" applyFont="1" applyFill="1" applyBorder="1" applyAlignment="1">
      <alignment wrapText="1"/>
    </xf>
    <xf numFmtId="43" fontId="8" fillId="0" borderId="1" xfId="0" applyNumberFormat="1" applyFont="1" applyFill="1" applyBorder="1" applyAlignment="1">
      <alignment wrapText="1"/>
    </xf>
    <xf numFmtId="43" fontId="7" fillId="0" borderId="8" xfId="0" applyNumberFormat="1" applyFont="1" applyFill="1" applyBorder="1" applyAlignment="1">
      <alignment wrapText="1"/>
    </xf>
    <xf numFmtId="43" fontId="8" fillId="0" borderId="1" xfId="1" applyNumberFormat="1" applyFont="1" applyFill="1" applyBorder="1" applyAlignment="1">
      <alignment wrapText="1"/>
    </xf>
    <xf numFmtId="43" fontId="7" fillId="0" borderId="1" xfId="1" applyNumberFormat="1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8" fillId="0" borderId="2" xfId="0" applyFont="1" applyFill="1" applyBorder="1" applyAlignment="1">
      <alignment horizontal="justify" vertical="top" wrapText="1" shrinkToFit="1"/>
    </xf>
    <xf numFmtId="49" fontId="7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3" fontId="7" fillId="0" borderId="1" xfId="0" applyNumberFormat="1" applyFont="1" applyFill="1" applyBorder="1" applyAlignment="1"/>
    <xf numFmtId="43" fontId="7" fillId="0" borderId="1" xfId="1" applyNumberFormat="1" applyFont="1" applyFill="1" applyBorder="1" applyAlignment="1"/>
    <xf numFmtId="43" fontId="8" fillId="0" borderId="1" xfId="0" applyNumberFormat="1" applyFont="1" applyFill="1" applyBorder="1" applyAlignment="1"/>
    <xf numFmtId="43" fontId="7" fillId="0" borderId="8" xfId="0" applyNumberFormat="1" applyFont="1" applyFill="1" applyBorder="1" applyAlignment="1"/>
    <xf numFmtId="43" fontId="8" fillId="0" borderId="8" xfId="0" applyNumberFormat="1" applyFont="1" applyFill="1" applyBorder="1" applyAlignment="1"/>
    <xf numFmtId="43" fontId="8" fillId="0" borderId="1" xfId="1" applyNumberFormat="1" applyFont="1" applyFill="1" applyBorder="1" applyAlignment="1"/>
    <xf numFmtId="0" fontId="24" fillId="0" borderId="0" xfId="0" applyFont="1"/>
    <xf numFmtId="43" fontId="24" fillId="0" borderId="1" xfId="0" applyNumberFormat="1" applyFont="1" applyBorder="1"/>
    <xf numFmtId="43" fontId="23" fillId="0" borderId="1" xfId="0" applyNumberFormat="1" applyFont="1" applyBorder="1"/>
    <xf numFmtId="0" fontId="29" fillId="0" borderId="0" xfId="0" applyFont="1"/>
    <xf numFmtId="0" fontId="30" fillId="0" borderId="0" xfId="0" applyFont="1"/>
    <xf numFmtId="0" fontId="23" fillId="0" borderId="0" xfId="0" applyFont="1"/>
    <xf numFmtId="43" fontId="7" fillId="0" borderId="1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43" fontId="29" fillId="0" borderId="0" xfId="0" applyNumberFormat="1" applyFont="1"/>
    <xf numFmtId="0" fontId="23" fillId="0" borderId="1" xfId="3" applyFont="1" applyFill="1" applyBorder="1" applyAlignment="1">
      <alignment horizontal="left" wrapText="1"/>
    </xf>
    <xf numFmtId="0" fontId="23" fillId="0" borderId="4" xfId="3" applyFont="1" applyFill="1" applyBorder="1" applyAlignment="1">
      <alignment horizontal="left" wrapText="1"/>
    </xf>
    <xf numFmtId="0" fontId="18" fillId="0" borderId="0" xfId="0" applyFont="1" applyAlignment="1">
      <alignment horizontal="center" vertical="center"/>
    </xf>
    <xf numFmtId="1" fontId="8" fillId="0" borderId="1" xfId="0" applyNumberFormat="1" applyFont="1" applyFill="1" applyBorder="1" applyAlignment="1">
      <alignment wrapText="1"/>
    </xf>
    <xf numFmtId="0" fontId="8" fillId="0" borderId="6" xfId="0" applyNumberFormat="1" applyFont="1" applyFill="1" applyBorder="1" applyAlignment="1" applyProtection="1">
      <alignment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23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22" fillId="0" borderId="0" xfId="0" applyFont="1" applyFill="1" applyAlignment="1"/>
    <xf numFmtId="0" fontId="6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</cellXfs>
  <cellStyles count="13">
    <cellStyle name="Денежный" xfId="1" builtinId="4"/>
    <cellStyle name="Обычный" xfId="0" builtinId="0"/>
    <cellStyle name="Обычный 16" xfId="2"/>
    <cellStyle name="Обычный 18" xfId="3"/>
    <cellStyle name="Обычный 18 3" xfId="4"/>
    <cellStyle name="Обычный 2" xfId="5"/>
    <cellStyle name="Обычный 2 2" xfId="6"/>
    <cellStyle name="Обычный 3" xfId="7"/>
    <cellStyle name="Обычный 4" xfId="8"/>
    <cellStyle name="Тысячи [0]_перечис.11" xfId="9"/>
    <cellStyle name="Тысячи_перечис.11" xfId="10"/>
    <cellStyle name="Финансовый 2" xfId="11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view="pageBreakPreview" topLeftCell="B34" zoomScaleNormal="90" zoomScaleSheetLayoutView="100" workbookViewId="0">
      <selection sqref="A1:E72"/>
    </sheetView>
  </sheetViews>
  <sheetFormatPr defaultRowHeight="12.75"/>
  <cols>
    <col min="1" max="1" width="71.42578125" style="6" customWidth="1"/>
    <col min="2" max="3" width="13.5703125" style="3" customWidth="1"/>
    <col min="4" max="4" width="15.28515625" style="5" customWidth="1"/>
    <col min="5" max="5" width="17.28515625" style="2" customWidth="1"/>
  </cols>
  <sheetData>
    <row r="1" spans="1:7" ht="96" customHeight="1">
      <c r="B1" s="104" t="s">
        <v>243</v>
      </c>
      <c r="C1" s="104"/>
      <c r="D1" s="104"/>
      <c r="E1" s="104"/>
    </row>
    <row r="2" spans="1:7" ht="12" customHeight="1">
      <c r="D2" s="9"/>
      <c r="E2" s="9"/>
    </row>
    <row r="3" spans="1:7" ht="64.5" customHeight="1">
      <c r="A3" s="103" t="s">
        <v>244</v>
      </c>
      <c r="B3" s="103"/>
      <c r="C3" s="103"/>
      <c r="D3" s="103"/>
      <c r="E3" s="103"/>
      <c r="F3" s="8"/>
      <c r="G3" s="1"/>
    </row>
    <row r="4" spans="1:7" s="7" customFormat="1" ht="15.75">
      <c r="A4" s="8"/>
      <c r="B4" s="17"/>
      <c r="C4" s="17"/>
      <c r="D4" s="8"/>
      <c r="E4" s="20" t="s">
        <v>188</v>
      </c>
      <c r="F4" s="8"/>
      <c r="G4" s="1"/>
    </row>
    <row r="5" spans="1:7" s="34" customFormat="1" ht="72" customHeight="1">
      <c r="A5" s="24" t="s">
        <v>93</v>
      </c>
      <c r="B5" s="24" t="s">
        <v>190</v>
      </c>
      <c r="C5" s="24">
        <v>2015</v>
      </c>
      <c r="D5" s="24" t="s">
        <v>56</v>
      </c>
      <c r="E5" s="24" t="s">
        <v>57</v>
      </c>
    </row>
    <row r="6" spans="1:7" s="34" customFormat="1" ht="18.75">
      <c r="A6" s="24">
        <v>1</v>
      </c>
      <c r="B6" s="33">
        <v>2</v>
      </c>
      <c r="C6" s="33"/>
      <c r="D6" s="24">
        <v>3</v>
      </c>
      <c r="E6" s="24">
        <v>4</v>
      </c>
    </row>
    <row r="7" spans="1:7" s="19" customFormat="1" ht="18.75">
      <c r="A7" s="26" t="s">
        <v>92</v>
      </c>
      <c r="B7" s="27" t="s">
        <v>100</v>
      </c>
      <c r="C7" s="48">
        <f>SUM(C8:C14)</f>
        <v>1338.15</v>
      </c>
      <c r="D7" s="48">
        <f>SUM(D8:D14)</f>
        <v>30.279999999999973</v>
      </c>
      <c r="E7" s="48">
        <f>SUM(E8:E14)</f>
        <v>1368.43</v>
      </c>
    </row>
    <row r="8" spans="1:7" s="19" customFormat="1" ht="37.5" hidden="1">
      <c r="A8" s="26" t="s">
        <v>91</v>
      </c>
      <c r="B8" s="27" t="s">
        <v>176</v>
      </c>
      <c r="C8" s="48"/>
      <c r="D8" s="49"/>
      <c r="E8" s="49"/>
    </row>
    <row r="9" spans="1:7" s="19" customFormat="1" ht="56.25" hidden="1">
      <c r="A9" s="26" t="s">
        <v>90</v>
      </c>
      <c r="B9" s="27" t="s">
        <v>101</v>
      </c>
      <c r="C9" s="48"/>
      <c r="D9" s="49"/>
      <c r="E9" s="49"/>
    </row>
    <row r="10" spans="1:7" s="19" customFormat="1" ht="75">
      <c r="A10" s="26" t="s">
        <v>89</v>
      </c>
      <c r="B10" s="27" t="s">
        <v>102</v>
      </c>
      <c r="C10" s="48">
        <v>1318.15</v>
      </c>
      <c r="D10" s="49">
        <f>E10-C10</f>
        <v>30.279999999999973</v>
      </c>
      <c r="E10" s="49">
        <v>1348.43</v>
      </c>
    </row>
    <row r="11" spans="1:7" s="19" customFormat="1" ht="56.25" hidden="1">
      <c r="A11" s="26" t="s">
        <v>88</v>
      </c>
      <c r="B11" s="27" t="s">
        <v>103</v>
      </c>
      <c r="C11" s="48"/>
      <c r="D11" s="49"/>
      <c r="E11" s="49">
        <f>C11+D11</f>
        <v>0</v>
      </c>
    </row>
    <row r="12" spans="1:7" s="19" customFormat="1" ht="18.75" hidden="1">
      <c r="A12" s="26" t="s">
        <v>87</v>
      </c>
      <c r="B12" s="27" t="s">
        <v>104</v>
      </c>
      <c r="C12" s="48"/>
      <c r="D12" s="49"/>
      <c r="E12" s="49">
        <f>C12+D12</f>
        <v>0</v>
      </c>
    </row>
    <row r="13" spans="1:7" s="19" customFormat="1" ht="18.75">
      <c r="A13" s="26" t="s">
        <v>86</v>
      </c>
      <c r="B13" s="27" t="s">
        <v>105</v>
      </c>
      <c r="C13" s="48">
        <v>20</v>
      </c>
      <c r="D13" s="49">
        <f>E13-C13</f>
        <v>0</v>
      </c>
      <c r="E13" s="49">
        <v>20</v>
      </c>
    </row>
    <row r="14" spans="1:7" s="19" customFormat="1" ht="18.75" hidden="1">
      <c r="A14" s="26" t="s">
        <v>85</v>
      </c>
      <c r="B14" s="27" t="s">
        <v>106</v>
      </c>
      <c r="C14" s="48"/>
      <c r="D14" s="49"/>
      <c r="E14" s="49"/>
    </row>
    <row r="15" spans="1:7" s="19" customFormat="1" ht="18.75">
      <c r="A15" s="26" t="s">
        <v>84</v>
      </c>
      <c r="B15" s="27" t="s">
        <v>107</v>
      </c>
      <c r="C15" s="48">
        <v>43.1</v>
      </c>
      <c r="D15" s="48">
        <f>D16+D17</f>
        <v>4.7999999999999972</v>
      </c>
      <c r="E15" s="48">
        <f>E16+E17</f>
        <v>47.9</v>
      </c>
    </row>
    <row r="16" spans="1:7" s="19" customFormat="1" ht="18.75">
      <c r="A16" s="26" t="s">
        <v>108</v>
      </c>
      <c r="B16" s="27" t="s">
        <v>109</v>
      </c>
      <c r="C16" s="48">
        <v>43.1</v>
      </c>
      <c r="D16" s="49">
        <f>E16-C16</f>
        <v>4.7999999999999972</v>
      </c>
      <c r="E16" s="49">
        <v>47.9</v>
      </c>
    </row>
    <row r="17" spans="1:5" s="19" customFormat="1" ht="18.75" hidden="1">
      <c r="A17" s="26" t="s">
        <v>110</v>
      </c>
      <c r="B17" s="27" t="s">
        <v>111</v>
      </c>
      <c r="C17" s="48"/>
      <c r="D17" s="49"/>
      <c r="E17" s="49"/>
    </row>
    <row r="18" spans="1:5" s="19" customFormat="1" ht="37.5">
      <c r="A18" s="26" t="s">
        <v>83</v>
      </c>
      <c r="B18" s="27" t="s">
        <v>112</v>
      </c>
      <c r="C18" s="48">
        <f>SUM(C19:C24)</f>
        <v>0</v>
      </c>
      <c r="D18" s="48">
        <f>SUM(D19:D24)</f>
        <v>2.0699999999999998</v>
      </c>
      <c r="E18" s="48">
        <f>SUM(E19:E24)</f>
        <v>2.0699999999999998</v>
      </c>
    </row>
    <row r="19" spans="1:5" s="19" customFormat="1" ht="18.75" hidden="1">
      <c r="A19" s="26" t="s">
        <v>82</v>
      </c>
      <c r="B19" s="27" t="s">
        <v>113</v>
      </c>
      <c r="C19" s="48"/>
      <c r="D19" s="49"/>
      <c r="E19" s="49"/>
    </row>
    <row r="20" spans="1:5" s="19" customFormat="1" ht="37.5" hidden="1">
      <c r="A20" s="26" t="s">
        <v>177</v>
      </c>
      <c r="B20" s="27" t="s">
        <v>178</v>
      </c>
      <c r="C20" s="48"/>
      <c r="D20" s="49"/>
      <c r="E20" s="49"/>
    </row>
    <row r="21" spans="1:5" s="19" customFormat="1" ht="56.25" hidden="1">
      <c r="A21" s="26" t="s">
        <v>179</v>
      </c>
      <c r="B21" s="27" t="s">
        <v>114</v>
      </c>
      <c r="C21" s="48"/>
      <c r="D21" s="49"/>
      <c r="E21" s="49"/>
    </row>
    <row r="22" spans="1:5" s="19" customFormat="1" ht="18.75" hidden="1">
      <c r="A22" s="26" t="s">
        <v>81</v>
      </c>
      <c r="B22" s="27" t="s">
        <v>115</v>
      </c>
      <c r="C22" s="48"/>
      <c r="D22" s="49"/>
      <c r="E22" s="49"/>
    </row>
    <row r="23" spans="1:5" s="19" customFormat="1" ht="37.5">
      <c r="A23" s="26" t="s">
        <v>116</v>
      </c>
      <c r="B23" s="27" t="s">
        <v>114</v>
      </c>
      <c r="C23" s="48">
        <v>0</v>
      </c>
      <c r="D23" s="49">
        <v>2.0699999999999998</v>
      </c>
      <c r="E23" s="49">
        <v>2.0699999999999998</v>
      </c>
    </row>
    <row r="24" spans="1:5" s="19" customFormat="1" ht="37.5">
      <c r="A24" s="26" t="s">
        <v>116</v>
      </c>
      <c r="B24" s="27" t="s">
        <v>117</v>
      </c>
      <c r="C24" s="48">
        <v>0</v>
      </c>
      <c r="D24" s="49">
        <f>E24-C24</f>
        <v>0</v>
      </c>
      <c r="E24" s="49">
        <v>0</v>
      </c>
    </row>
    <row r="25" spans="1:5" s="19" customFormat="1" ht="18.75">
      <c r="A25" s="26" t="s">
        <v>80</v>
      </c>
      <c r="B25" s="27" t="s">
        <v>118</v>
      </c>
      <c r="C25" s="48">
        <v>98.13</v>
      </c>
      <c r="D25" s="48">
        <v>255</v>
      </c>
      <c r="E25" s="48">
        <v>353.13</v>
      </c>
    </row>
    <row r="26" spans="1:5" s="19" customFormat="1" ht="18.75" hidden="1">
      <c r="A26" s="26" t="s">
        <v>79</v>
      </c>
      <c r="B26" s="27" t="s">
        <v>119</v>
      </c>
      <c r="C26" s="48"/>
      <c r="D26" s="49"/>
      <c r="E26" s="49"/>
    </row>
    <row r="27" spans="1:5" s="19" customFormat="1" ht="18.75" hidden="1">
      <c r="A27" s="26" t="s">
        <v>78</v>
      </c>
      <c r="B27" s="27" t="s">
        <v>120</v>
      </c>
      <c r="C27" s="48"/>
      <c r="D27" s="49"/>
      <c r="E27" s="49"/>
    </row>
    <row r="28" spans="1:5" s="19" customFormat="1" ht="18.75" hidden="1">
      <c r="A28" s="26" t="s">
        <v>121</v>
      </c>
      <c r="B28" s="27" t="s">
        <v>122</v>
      </c>
      <c r="C28" s="48"/>
      <c r="D28" s="49"/>
      <c r="E28" s="49"/>
    </row>
    <row r="29" spans="1:5" s="19" customFormat="1" ht="18.75" hidden="1">
      <c r="A29" s="26" t="s">
        <v>123</v>
      </c>
      <c r="B29" s="27" t="s">
        <v>124</v>
      </c>
      <c r="C29" s="48"/>
      <c r="D29" s="49"/>
      <c r="E29" s="49"/>
    </row>
    <row r="30" spans="1:5" s="19" customFormat="1" ht="18.75">
      <c r="A30" s="26" t="s">
        <v>125</v>
      </c>
      <c r="B30" s="27" t="s">
        <v>126</v>
      </c>
      <c r="C30" s="48">
        <v>38.130000000000003</v>
      </c>
      <c r="D30" s="49">
        <f>E30-C30</f>
        <v>25</v>
      </c>
      <c r="E30" s="49">
        <v>63.13</v>
      </c>
    </row>
    <row r="31" spans="1:5" s="19" customFormat="1" ht="18.75" hidden="1">
      <c r="A31" s="26" t="s">
        <v>127</v>
      </c>
      <c r="B31" s="27" t="s">
        <v>128</v>
      </c>
      <c r="C31" s="48"/>
      <c r="D31" s="49"/>
      <c r="E31" s="49"/>
    </row>
    <row r="32" spans="1:5" s="19" customFormat="1" ht="18.75" hidden="1">
      <c r="A32" s="26" t="s">
        <v>77</v>
      </c>
      <c r="B32" s="27" t="s">
        <v>129</v>
      </c>
      <c r="C32" s="48"/>
      <c r="D32" s="49"/>
      <c r="E32" s="49"/>
    </row>
    <row r="33" spans="1:5" s="19" customFormat="1" ht="18.75">
      <c r="A33" s="26" t="s">
        <v>267</v>
      </c>
      <c r="B33" s="27" t="s">
        <v>129</v>
      </c>
      <c r="C33" s="48">
        <v>60</v>
      </c>
      <c r="D33" s="49">
        <v>230</v>
      </c>
      <c r="E33" s="49">
        <v>290</v>
      </c>
    </row>
    <row r="34" spans="1:5" s="19" customFormat="1" ht="18.75">
      <c r="A34" s="26" t="s">
        <v>76</v>
      </c>
      <c r="B34" s="27" t="s">
        <v>130</v>
      </c>
      <c r="C34" s="48">
        <f>SUM(C35:C38)</f>
        <v>26.9</v>
      </c>
      <c r="D34" s="48">
        <f>SUM(D35:D38)</f>
        <v>0</v>
      </c>
      <c r="E34" s="48">
        <f>SUM(E35:E38)</f>
        <v>26.9</v>
      </c>
    </row>
    <row r="35" spans="1:5" s="19" customFormat="1" ht="18.75" hidden="1">
      <c r="A35" s="26" t="s">
        <v>75</v>
      </c>
      <c r="B35" s="27" t="s">
        <v>131</v>
      </c>
      <c r="C35" s="48"/>
      <c r="D35" s="49"/>
      <c r="E35" s="49"/>
    </row>
    <row r="36" spans="1:5" s="19" customFormat="1" ht="18.75">
      <c r="A36" s="26" t="s">
        <v>74</v>
      </c>
      <c r="B36" s="27" t="s">
        <v>132</v>
      </c>
      <c r="C36" s="48">
        <v>0</v>
      </c>
      <c r="D36" s="49">
        <f>E36-C36</f>
        <v>0</v>
      </c>
      <c r="E36" s="49">
        <v>0</v>
      </c>
    </row>
    <row r="37" spans="1:5" s="19" customFormat="1" ht="18.75">
      <c r="A37" s="26" t="s">
        <v>73</v>
      </c>
      <c r="B37" s="27" t="s">
        <v>133</v>
      </c>
      <c r="C37" s="48">
        <v>26.9</v>
      </c>
      <c r="D37" s="49">
        <f>E37-C37</f>
        <v>0</v>
      </c>
      <c r="E37" s="49">
        <v>26.9</v>
      </c>
    </row>
    <row r="38" spans="1:5" s="19" customFormat="1" ht="37.5" hidden="1">
      <c r="A38" s="26" t="s">
        <v>72</v>
      </c>
      <c r="B38" s="27" t="s">
        <v>134</v>
      </c>
      <c r="C38" s="48"/>
      <c r="D38" s="49"/>
      <c r="E38" s="49"/>
    </row>
    <row r="39" spans="1:5" s="19" customFormat="1" ht="18.75" hidden="1">
      <c r="A39" s="26" t="s">
        <v>135</v>
      </c>
      <c r="B39" s="27" t="s">
        <v>136</v>
      </c>
      <c r="C39" s="48"/>
      <c r="D39" s="49"/>
      <c r="E39" s="49"/>
    </row>
    <row r="40" spans="1:5" s="19" customFormat="1" ht="18.75" hidden="1">
      <c r="A40" s="26" t="s">
        <v>137</v>
      </c>
      <c r="B40" s="27" t="s">
        <v>138</v>
      </c>
      <c r="C40" s="48"/>
      <c r="D40" s="49"/>
      <c r="E40" s="49"/>
    </row>
    <row r="41" spans="1:5" s="19" customFormat="1" ht="18.75">
      <c r="A41" s="26" t="s">
        <v>71</v>
      </c>
      <c r="B41" s="27" t="s">
        <v>139</v>
      </c>
      <c r="C41" s="48">
        <f>SUM(C42:C46)</f>
        <v>142.35</v>
      </c>
      <c r="D41" s="48">
        <f>SUM(D42:D46)</f>
        <v>0</v>
      </c>
      <c r="E41" s="48">
        <f>SUM(E42:E46)</f>
        <v>142.35</v>
      </c>
    </row>
    <row r="42" spans="1:5" s="19" customFormat="1" ht="18.75" hidden="1">
      <c r="A42" s="26" t="s">
        <v>70</v>
      </c>
      <c r="B42" s="27" t="s">
        <v>140</v>
      </c>
      <c r="C42" s="48"/>
      <c r="D42" s="49"/>
      <c r="E42" s="49"/>
    </row>
    <row r="43" spans="1:5" s="19" customFormat="1" ht="18.75" hidden="1">
      <c r="A43" s="26" t="s">
        <v>69</v>
      </c>
      <c r="B43" s="27" t="s">
        <v>141</v>
      </c>
      <c r="C43" s="48"/>
      <c r="D43" s="49"/>
      <c r="E43" s="49"/>
    </row>
    <row r="44" spans="1:5" s="19" customFormat="1" ht="37.5" hidden="1">
      <c r="A44" s="26" t="s">
        <v>68</v>
      </c>
      <c r="B44" s="27" t="s">
        <v>142</v>
      </c>
      <c r="C44" s="48"/>
      <c r="D44" s="49"/>
      <c r="E44" s="49"/>
    </row>
    <row r="45" spans="1:5" s="19" customFormat="1" ht="18.75">
      <c r="A45" s="26" t="s">
        <v>67</v>
      </c>
      <c r="B45" s="27" t="s">
        <v>143</v>
      </c>
      <c r="C45" s="48">
        <v>142.35</v>
      </c>
      <c r="D45" s="49">
        <f>E45-C45</f>
        <v>0</v>
      </c>
      <c r="E45" s="49">
        <v>142.35</v>
      </c>
    </row>
    <row r="46" spans="1:5" s="19" customFormat="1" ht="18.75" hidden="1">
      <c r="A46" s="26" t="s">
        <v>66</v>
      </c>
      <c r="B46" s="27" t="s">
        <v>144</v>
      </c>
      <c r="C46" s="48"/>
      <c r="D46" s="49"/>
      <c r="E46" s="49"/>
    </row>
    <row r="47" spans="1:5" s="19" customFormat="1" ht="18.75">
      <c r="A47" s="26" t="s">
        <v>180</v>
      </c>
      <c r="B47" s="27" t="s">
        <v>145</v>
      </c>
      <c r="C47" s="48">
        <f>SUM(C48:C49)</f>
        <v>488.97</v>
      </c>
      <c r="D47" s="48">
        <f>SUM(D48:D49)</f>
        <v>329.31999999999994</v>
      </c>
      <c r="E47" s="48">
        <f>SUM(E48:E49)</f>
        <v>818.29</v>
      </c>
    </row>
    <row r="48" spans="1:5" s="19" customFormat="1" ht="18.75">
      <c r="A48" s="26" t="s">
        <v>65</v>
      </c>
      <c r="B48" s="27" t="s">
        <v>146</v>
      </c>
      <c r="C48" s="48">
        <v>488.97</v>
      </c>
      <c r="D48" s="49">
        <f>E48-C48</f>
        <v>329.31999999999994</v>
      </c>
      <c r="E48" s="49">
        <v>818.29</v>
      </c>
    </row>
    <row r="49" spans="1:5" s="19" customFormat="1" ht="18.75" hidden="1">
      <c r="A49" s="26" t="s">
        <v>181</v>
      </c>
      <c r="B49" s="27" t="s">
        <v>147</v>
      </c>
      <c r="C49" s="48"/>
      <c r="D49" s="49"/>
      <c r="E49" s="49"/>
    </row>
    <row r="50" spans="1:5" s="19" customFormat="1" ht="18.75" hidden="1">
      <c r="A50" s="26" t="s">
        <v>63</v>
      </c>
      <c r="B50" s="27" t="s">
        <v>148</v>
      </c>
      <c r="C50" s="48">
        <f>SUM(C51:C55)</f>
        <v>0</v>
      </c>
      <c r="D50" s="48">
        <f>SUM(D51:D55)</f>
        <v>0</v>
      </c>
      <c r="E50" s="48">
        <f>SUM(E51:E55)</f>
        <v>0</v>
      </c>
    </row>
    <row r="51" spans="1:5" s="19" customFormat="1" ht="37.5" hidden="1">
      <c r="A51" s="26" t="s">
        <v>182</v>
      </c>
      <c r="B51" s="27" t="s">
        <v>149</v>
      </c>
      <c r="C51" s="48"/>
      <c r="D51" s="49"/>
      <c r="E51" s="49"/>
    </row>
    <row r="52" spans="1:5" s="19" customFormat="1" ht="18.75" hidden="1">
      <c r="A52" s="26" t="s">
        <v>62</v>
      </c>
      <c r="B52" s="27" t="s">
        <v>150</v>
      </c>
      <c r="C52" s="48"/>
      <c r="D52" s="49"/>
      <c r="E52" s="49"/>
    </row>
    <row r="53" spans="1:5" s="19" customFormat="1" ht="18.75" hidden="1">
      <c r="A53" s="26" t="s">
        <v>61</v>
      </c>
      <c r="B53" s="27" t="s">
        <v>151</v>
      </c>
      <c r="C53" s="48"/>
      <c r="D53" s="49"/>
      <c r="E53" s="49"/>
    </row>
    <row r="54" spans="1:5" s="19" customFormat="1" ht="18.75" hidden="1">
      <c r="A54" s="26" t="s">
        <v>60</v>
      </c>
      <c r="B54" s="27" t="s">
        <v>152</v>
      </c>
      <c r="C54" s="48"/>
      <c r="D54" s="49"/>
      <c r="E54" s="49"/>
    </row>
    <row r="55" spans="1:5" s="19" customFormat="1" ht="18.75" hidden="1">
      <c r="A55" s="26" t="s">
        <v>59</v>
      </c>
      <c r="B55" s="27" t="s">
        <v>153</v>
      </c>
      <c r="C55" s="48"/>
      <c r="D55" s="49"/>
      <c r="E55" s="49"/>
    </row>
    <row r="56" spans="1:5" s="19" customFormat="1" ht="18.75">
      <c r="A56" s="26" t="s">
        <v>154</v>
      </c>
      <c r="B56" s="27" t="s">
        <v>155</v>
      </c>
      <c r="C56" s="48">
        <f>SUM(C57:C60)</f>
        <v>847.02</v>
      </c>
      <c r="D56" s="48">
        <f ca="1">SUM(D57:D60)</f>
        <v>0</v>
      </c>
      <c r="E56" s="48">
        <f>E60</f>
        <v>714.22</v>
      </c>
    </row>
    <row r="57" spans="1:5" s="19" customFormat="1" ht="18.75" hidden="1">
      <c r="A57" s="26" t="s">
        <v>156</v>
      </c>
      <c r="B57" s="27" t="s">
        <v>157</v>
      </c>
      <c r="C57" s="48"/>
      <c r="D57" s="49">
        <f>E57-C57</f>
        <v>0</v>
      </c>
      <c r="E57" s="49"/>
    </row>
    <row r="58" spans="1:5" s="19" customFormat="1" ht="18.75" hidden="1">
      <c r="A58" s="26" t="s">
        <v>158</v>
      </c>
      <c r="B58" s="27" t="s">
        <v>159</v>
      </c>
      <c r="C58" s="48"/>
      <c r="D58" s="49">
        <f ca="1">E58-C58</f>
        <v>0</v>
      </c>
      <c r="E58" s="49">
        <f ca="1">C58+D58</f>
        <v>0</v>
      </c>
    </row>
    <row r="59" spans="1:5" s="19" customFormat="1" ht="18.75" hidden="1">
      <c r="A59" s="26" t="s">
        <v>160</v>
      </c>
      <c r="B59" s="27" t="s">
        <v>161</v>
      </c>
      <c r="C59" s="48"/>
      <c r="D59" s="49">
        <f ca="1">E59-C59</f>
        <v>0</v>
      </c>
      <c r="E59" s="49">
        <f ca="1">C59+D59</f>
        <v>0</v>
      </c>
    </row>
    <row r="60" spans="1:5" s="19" customFormat="1" ht="21.75" customHeight="1">
      <c r="A60" s="26" t="s">
        <v>162</v>
      </c>
      <c r="B60" s="27" t="s">
        <v>163</v>
      </c>
      <c r="C60" s="48">
        <v>847.02</v>
      </c>
      <c r="D60" s="49">
        <f>E60-C60</f>
        <v>-132.79999999999995</v>
      </c>
      <c r="E60" s="49">
        <v>714.22</v>
      </c>
    </row>
    <row r="61" spans="1:5" s="19" customFormat="1" ht="18.75" hidden="1">
      <c r="A61" s="26" t="s">
        <v>164</v>
      </c>
      <c r="B61" s="27" t="s">
        <v>165</v>
      </c>
      <c r="C61" s="48">
        <f>SUM(C62:C63)</f>
        <v>0</v>
      </c>
      <c r="D61" s="48">
        <f>SUM(D62:D63)</f>
        <v>0</v>
      </c>
      <c r="E61" s="48">
        <f>SUM(E62:E63)</f>
        <v>0</v>
      </c>
    </row>
    <row r="62" spans="1:5" s="19" customFormat="1" ht="18.75" hidden="1">
      <c r="A62" s="26" t="s">
        <v>183</v>
      </c>
      <c r="B62" s="27" t="s">
        <v>184</v>
      </c>
      <c r="C62" s="48"/>
      <c r="D62" s="49"/>
      <c r="E62" s="49"/>
    </row>
    <row r="63" spans="1:5" s="19" customFormat="1" ht="18.75" hidden="1">
      <c r="A63" s="26" t="s">
        <v>64</v>
      </c>
      <c r="B63" s="27" t="s">
        <v>166</v>
      </c>
      <c r="C63" s="48"/>
      <c r="D63" s="49"/>
      <c r="E63" s="49"/>
    </row>
    <row r="64" spans="1:5" s="19" customFormat="1" ht="37.5" hidden="1">
      <c r="A64" s="26" t="s">
        <v>167</v>
      </c>
      <c r="B64" s="27" t="s">
        <v>168</v>
      </c>
      <c r="C64" s="48"/>
      <c r="D64" s="49"/>
      <c r="E64" s="49"/>
    </row>
    <row r="65" spans="1:5" s="19" customFormat="1" ht="37.5" hidden="1">
      <c r="A65" s="26" t="s">
        <v>185</v>
      </c>
      <c r="B65" s="27" t="s">
        <v>169</v>
      </c>
      <c r="C65" s="48"/>
      <c r="D65" s="49"/>
      <c r="E65" s="49"/>
    </row>
    <row r="66" spans="1:5" s="19" customFormat="1" ht="75" hidden="1">
      <c r="A66" s="26" t="s">
        <v>186</v>
      </c>
      <c r="B66" s="27" t="s">
        <v>170</v>
      </c>
      <c r="C66" s="48"/>
      <c r="D66" s="49"/>
      <c r="E66" s="49"/>
    </row>
    <row r="67" spans="1:5" s="19" customFormat="1" ht="56.25" hidden="1">
      <c r="A67" s="26" t="s">
        <v>171</v>
      </c>
      <c r="B67" s="27" t="s">
        <v>172</v>
      </c>
      <c r="C67" s="48"/>
      <c r="D67" s="49"/>
      <c r="E67" s="49"/>
    </row>
    <row r="68" spans="1:5" s="19" customFormat="1" ht="18.75" hidden="1">
      <c r="A68" s="26" t="s">
        <v>173</v>
      </c>
      <c r="B68" s="27" t="s">
        <v>174</v>
      </c>
      <c r="C68" s="48"/>
      <c r="D68" s="49"/>
      <c r="E68" s="49"/>
    </row>
    <row r="69" spans="1:5" s="19" customFormat="1" ht="18.75" hidden="1">
      <c r="A69" s="26" t="s">
        <v>187</v>
      </c>
      <c r="B69" s="27" t="s">
        <v>175</v>
      </c>
      <c r="C69" s="48"/>
      <c r="D69" s="49"/>
      <c r="E69" s="49"/>
    </row>
    <row r="70" spans="1:5" s="19" customFormat="1" ht="18.75">
      <c r="A70" s="26" t="s">
        <v>55</v>
      </c>
      <c r="B70" s="27"/>
      <c r="C70" s="48">
        <f>C7+C15+C25+C34+C41+C47+C56</f>
        <v>2984.6200000000003</v>
      </c>
      <c r="D70" s="48">
        <f>D7+D15+D18+D25+D47+D60</f>
        <v>488.66999999999996</v>
      </c>
      <c r="E70" s="48">
        <f>E7+E15+E18+E25+E34+E41+E47+E56</f>
        <v>3473.29</v>
      </c>
    </row>
    <row r="71" spans="1:5" s="19" customFormat="1" ht="18.75">
      <c r="A71" s="26" t="s">
        <v>30</v>
      </c>
      <c r="B71" s="27"/>
      <c r="C71" s="48">
        <v>3</v>
      </c>
      <c r="D71" s="49">
        <v>-3</v>
      </c>
      <c r="E71" s="49"/>
    </row>
    <row r="72" spans="1:5" s="19" customFormat="1" ht="18.75">
      <c r="A72" s="29" t="s">
        <v>58</v>
      </c>
      <c r="B72" s="28"/>
      <c r="C72" s="49">
        <f>C70+C71</f>
        <v>2987.6200000000003</v>
      </c>
      <c r="D72" s="49">
        <f>D70+D71</f>
        <v>485.66999999999996</v>
      </c>
      <c r="E72" s="49">
        <f>E70+E71</f>
        <v>3473.29</v>
      </c>
    </row>
    <row r="73" spans="1:5" s="19" customFormat="1" ht="18.75">
      <c r="A73" s="30"/>
      <c r="B73" s="31"/>
      <c r="C73" s="31"/>
      <c r="D73" s="32"/>
      <c r="E73" s="23"/>
    </row>
    <row r="74" spans="1:5" s="19" customFormat="1" ht="18.75">
      <c r="A74" s="30"/>
      <c r="B74" s="31"/>
      <c r="C74" s="31"/>
      <c r="D74" s="32"/>
      <c r="E74" s="23"/>
    </row>
    <row r="75" spans="1:5" s="19" customFormat="1" ht="18.75">
      <c r="A75" s="30"/>
      <c r="B75" s="31"/>
      <c r="C75" s="31"/>
      <c r="D75" s="32"/>
      <c r="E75" s="23"/>
    </row>
    <row r="76" spans="1:5" s="19" customFormat="1" ht="18.75">
      <c r="A76" s="30"/>
      <c r="B76" s="31"/>
      <c r="C76" s="31"/>
      <c r="D76" s="32"/>
      <c r="E76" s="23"/>
    </row>
    <row r="77" spans="1:5" s="19" customFormat="1" ht="18.75">
      <c r="A77" s="30"/>
      <c r="B77" s="31"/>
      <c r="C77" s="31"/>
      <c r="D77" s="32"/>
      <c r="E77" s="23"/>
    </row>
    <row r="78" spans="1:5" s="19" customFormat="1" ht="18.75">
      <c r="A78" s="30"/>
      <c r="B78" s="31"/>
      <c r="C78" s="31"/>
      <c r="D78" s="32"/>
      <c r="E78" s="23"/>
    </row>
    <row r="79" spans="1:5" s="19" customFormat="1" ht="18.75">
      <c r="A79" s="30"/>
      <c r="B79" s="31"/>
      <c r="C79" s="31"/>
      <c r="D79" s="32"/>
      <c r="E79" s="23"/>
    </row>
    <row r="80" spans="1:5" s="19" customFormat="1" ht="18.75">
      <c r="A80" s="30"/>
      <c r="B80" s="31"/>
      <c r="C80" s="31"/>
      <c r="D80" s="32"/>
      <c r="E80" s="23"/>
    </row>
    <row r="81" spans="1:5" s="19" customFormat="1" ht="18.75">
      <c r="A81" s="30"/>
      <c r="B81" s="31"/>
      <c r="C81" s="31"/>
      <c r="D81" s="32"/>
      <c r="E81" s="23"/>
    </row>
    <row r="82" spans="1:5" s="19" customFormat="1" ht="18.75">
      <c r="A82" s="30"/>
      <c r="B82" s="31"/>
      <c r="C82" s="31"/>
      <c r="D82" s="32"/>
      <c r="E82" s="23"/>
    </row>
    <row r="83" spans="1:5" s="19" customFormat="1" ht="18.75">
      <c r="A83" s="30"/>
      <c r="B83" s="31"/>
      <c r="C83" s="31"/>
      <c r="D83" s="32"/>
      <c r="E83" s="23"/>
    </row>
    <row r="84" spans="1:5" s="19" customFormat="1" ht="18.75">
      <c r="A84" s="30"/>
      <c r="B84" s="31"/>
      <c r="C84" s="31"/>
      <c r="D84" s="32"/>
      <c r="E84" s="23"/>
    </row>
    <row r="85" spans="1:5" s="19" customFormat="1" ht="18.75">
      <c r="A85" s="30"/>
      <c r="B85" s="31"/>
      <c r="C85" s="31"/>
      <c r="D85" s="32"/>
      <c r="E85" s="23"/>
    </row>
    <row r="86" spans="1:5" s="19" customFormat="1" ht="18.75">
      <c r="A86" s="30"/>
      <c r="B86" s="31"/>
      <c r="C86" s="31"/>
      <c r="D86" s="32"/>
      <c r="E86" s="23"/>
    </row>
    <row r="87" spans="1:5" s="19" customFormat="1" ht="18.75">
      <c r="A87" s="30"/>
      <c r="B87" s="31"/>
      <c r="C87" s="31"/>
      <c r="D87" s="32"/>
      <c r="E87" s="23"/>
    </row>
    <row r="88" spans="1:5" s="19" customFormat="1" ht="18.75">
      <c r="A88" s="30"/>
      <c r="B88" s="31"/>
      <c r="C88" s="31"/>
      <c r="D88" s="32"/>
      <c r="E88" s="23"/>
    </row>
    <row r="89" spans="1:5" s="19" customFormat="1" ht="18.75">
      <c r="A89" s="30"/>
      <c r="B89" s="31"/>
      <c r="C89" s="31"/>
      <c r="D89" s="32"/>
      <c r="E89" s="23"/>
    </row>
    <row r="90" spans="1:5" s="19" customFormat="1" ht="18.75">
      <c r="A90" s="30"/>
      <c r="B90" s="31"/>
      <c r="C90" s="31"/>
      <c r="D90" s="32"/>
      <c r="E90" s="23"/>
    </row>
    <row r="91" spans="1:5" s="19" customFormat="1" ht="18.75">
      <c r="A91" s="30"/>
      <c r="B91" s="31"/>
      <c r="C91" s="31"/>
      <c r="D91" s="32"/>
      <c r="E91" s="23"/>
    </row>
    <row r="92" spans="1:5" s="19" customFormat="1" ht="18.75">
      <c r="A92" s="30"/>
      <c r="B92" s="31"/>
      <c r="C92" s="31"/>
      <c r="D92" s="32"/>
      <c r="E92" s="23"/>
    </row>
    <row r="93" spans="1:5" s="19" customFormat="1" ht="18.75">
      <c r="A93" s="30"/>
      <c r="B93" s="31"/>
      <c r="C93" s="31"/>
      <c r="D93" s="32"/>
      <c r="E93" s="23"/>
    </row>
    <row r="94" spans="1:5" s="19" customFormat="1" ht="18.75">
      <c r="A94" s="30"/>
      <c r="B94" s="31"/>
      <c r="C94" s="31"/>
      <c r="D94" s="32"/>
      <c r="E94" s="23"/>
    </row>
    <row r="95" spans="1:5" s="19" customFormat="1" ht="18.75">
      <c r="A95" s="30"/>
      <c r="B95" s="31"/>
      <c r="C95" s="31"/>
      <c r="D95" s="32"/>
      <c r="E95" s="23"/>
    </row>
    <row r="96" spans="1:5" s="19" customFormat="1" ht="18.75">
      <c r="A96" s="30"/>
      <c r="B96" s="31"/>
      <c r="C96" s="31"/>
      <c r="D96" s="32"/>
      <c r="E96" s="23"/>
    </row>
    <row r="97" spans="1:5" s="19" customFormat="1" ht="18.75">
      <c r="A97" s="30"/>
      <c r="B97" s="31"/>
      <c r="C97" s="31"/>
      <c r="D97" s="32"/>
      <c r="E97" s="23"/>
    </row>
    <row r="98" spans="1:5" s="19" customFormat="1" ht="18.75">
      <c r="A98" s="30"/>
      <c r="B98" s="31"/>
      <c r="C98" s="31"/>
      <c r="D98" s="32"/>
      <c r="E98" s="23"/>
    </row>
    <row r="99" spans="1:5" s="19" customFormat="1" ht="18.75">
      <c r="A99" s="30"/>
      <c r="B99" s="31"/>
      <c r="C99" s="31"/>
      <c r="D99" s="32"/>
      <c r="E99" s="23"/>
    </row>
    <row r="100" spans="1:5" s="19" customFormat="1" ht="18.75">
      <c r="A100" s="30"/>
      <c r="B100" s="31"/>
      <c r="C100" s="31"/>
      <c r="D100" s="32"/>
      <c r="E100" s="23"/>
    </row>
    <row r="101" spans="1:5" s="19" customFormat="1" ht="18.75">
      <c r="A101" s="30"/>
      <c r="B101" s="31"/>
      <c r="C101" s="31"/>
      <c r="D101" s="32"/>
      <c r="E101" s="23"/>
    </row>
    <row r="102" spans="1:5">
      <c r="B102" s="18"/>
      <c r="C102" s="18"/>
    </row>
    <row r="103" spans="1:5">
      <c r="B103" s="18"/>
      <c r="C103" s="18"/>
    </row>
    <row r="104" spans="1:5">
      <c r="B104" s="18"/>
      <c r="C104" s="18"/>
    </row>
    <row r="105" spans="1:5">
      <c r="B105" s="18"/>
      <c r="C105" s="18"/>
    </row>
    <row r="106" spans="1:5">
      <c r="B106" s="18"/>
      <c r="C106" s="18"/>
    </row>
    <row r="107" spans="1:5">
      <c r="B107" s="18"/>
      <c r="C107" s="18"/>
    </row>
    <row r="108" spans="1:5">
      <c r="B108" s="18"/>
      <c r="C108" s="18"/>
    </row>
    <row r="109" spans="1:5">
      <c r="B109" s="18"/>
      <c r="C109" s="18"/>
    </row>
    <row r="110" spans="1:5">
      <c r="B110" s="18"/>
      <c r="C110" s="18"/>
    </row>
    <row r="111" spans="1:5">
      <c r="B111" s="18"/>
      <c r="C111" s="18"/>
    </row>
    <row r="112" spans="1:5">
      <c r="B112" s="18"/>
      <c r="C112" s="18"/>
    </row>
    <row r="113" spans="2:3">
      <c r="B113" s="18"/>
      <c r="C113" s="18"/>
    </row>
    <row r="114" spans="2:3">
      <c r="B114" s="18"/>
      <c r="C114" s="18"/>
    </row>
    <row r="115" spans="2:3">
      <c r="B115" s="18"/>
      <c r="C115" s="18"/>
    </row>
    <row r="116" spans="2:3">
      <c r="B116" s="18"/>
      <c r="C116" s="18"/>
    </row>
    <row r="117" spans="2:3">
      <c r="B117" s="18"/>
      <c r="C117" s="18"/>
    </row>
    <row r="118" spans="2:3">
      <c r="B118" s="18"/>
      <c r="C118" s="18"/>
    </row>
    <row r="119" spans="2:3">
      <c r="B119" s="18"/>
      <c r="C119" s="18"/>
    </row>
    <row r="120" spans="2:3">
      <c r="B120" s="18"/>
      <c r="C120" s="18"/>
    </row>
    <row r="121" spans="2:3">
      <c r="B121" s="18"/>
      <c r="C121" s="18"/>
    </row>
    <row r="122" spans="2:3">
      <c r="B122" s="18"/>
      <c r="C122" s="18"/>
    </row>
    <row r="123" spans="2:3">
      <c r="B123" s="18"/>
      <c r="C123" s="18"/>
    </row>
    <row r="124" spans="2:3">
      <c r="B124" s="18"/>
      <c r="C124" s="18"/>
    </row>
  </sheetData>
  <mergeCells count="2">
    <mergeCell ref="A3:E3"/>
    <mergeCell ref="B1:E1"/>
  </mergeCells>
  <phoneticPr fontId="3" type="noConversion"/>
  <pageMargins left="0.74803149606299213" right="0.39370078740157483" top="0.27559055118110237" bottom="0.19685039370078741" header="0.27559055118110237" footer="0.27559055118110237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67"/>
  <sheetViews>
    <sheetView tabSelected="1" view="pageBreakPreview" topLeftCell="A139" zoomScale="60" workbookViewId="0">
      <selection activeCell="C1" sqref="B1:K149"/>
    </sheetView>
  </sheetViews>
  <sheetFormatPr defaultRowHeight="12.75"/>
  <cols>
    <col min="1" max="1" width="2.42578125" style="13" customWidth="1"/>
    <col min="2" max="2" width="6.5703125" style="10" hidden="1" customWidth="1"/>
    <col min="3" max="3" width="69.85546875" style="11" customWidth="1"/>
    <col min="4" max="4" width="13.42578125" style="12" customWidth="1"/>
    <col min="5" max="5" width="9.5703125" style="12" customWidth="1"/>
    <col min="6" max="6" width="10.140625" style="12" customWidth="1"/>
    <col min="7" max="7" width="18.85546875" style="12" customWidth="1"/>
    <col min="8" max="8" width="11.42578125" style="12" customWidth="1"/>
    <col min="9" max="9" width="15.28515625" style="12" hidden="1" customWidth="1"/>
    <col min="10" max="10" width="16.42578125" style="12" hidden="1" customWidth="1"/>
    <col min="11" max="11" width="21.5703125" style="12" customWidth="1"/>
    <col min="12" max="12" width="16.140625" style="13" bestFit="1" customWidth="1"/>
    <col min="13" max="16384" width="9.140625" style="13"/>
  </cols>
  <sheetData>
    <row r="1" spans="2:11" ht="151.5" customHeight="1">
      <c r="H1" s="104" t="s">
        <v>256</v>
      </c>
      <c r="I1" s="104"/>
      <c r="J1" s="104"/>
      <c r="K1" s="104"/>
    </row>
    <row r="2" spans="2:11" ht="21.75" customHeight="1">
      <c r="H2" s="54"/>
      <c r="I2" s="54"/>
      <c r="J2" s="54"/>
      <c r="K2" s="54"/>
    </row>
    <row r="3" spans="2:11" s="4" customFormat="1" ht="57" customHeight="1">
      <c r="B3" s="106" t="s">
        <v>245</v>
      </c>
      <c r="C3" s="106"/>
      <c r="D3" s="106"/>
      <c r="E3" s="106"/>
      <c r="F3" s="106"/>
      <c r="G3" s="106"/>
      <c r="H3" s="106"/>
      <c r="I3" s="106"/>
      <c r="J3" s="106"/>
      <c r="K3" s="107"/>
    </row>
    <row r="4" spans="2:11" s="15" customFormat="1" ht="15.75">
      <c r="B4" s="14"/>
      <c r="C4" s="14"/>
      <c r="D4" s="14"/>
      <c r="E4" s="14"/>
      <c r="F4" s="14"/>
      <c r="G4" s="53"/>
      <c r="H4" s="108" t="s">
        <v>188</v>
      </c>
      <c r="I4" s="108"/>
      <c r="J4" s="108"/>
      <c r="K4" s="108"/>
    </row>
    <row r="5" spans="2:11" s="100" customFormat="1" ht="76.5" customHeight="1">
      <c r="B5" s="39" t="s">
        <v>242</v>
      </c>
      <c r="C5" s="39" t="s">
        <v>94</v>
      </c>
      <c r="D5" s="36" t="s">
        <v>191</v>
      </c>
      <c r="E5" s="36" t="s">
        <v>192</v>
      </c>
      <c r="F5" s="36" t="s">
        <v>193</v>
      </c>
      <c r="G5" s="36" t="s">
        <v>194</v>
      </c>
      <c r="H5" s="36" t="s">
        <v>195</v>
      </c>
      <c r="I5" s="36" t="s">
        <v>241</v>
      </c>
      <c r="J5" s="36" t="s">
        <v>56</v>
      </c>
      <c r="K5" s="39" t="s">
        <v>255</v>
      </c>
    </row>
    <row r="6" spans="2:11" s="15" customFormat="1" ht="15.75">
      <c r="B6" s="39">
        <v>1</v>
      </c>
      <c r="C6" s="39">
        <v>2</v>
      </c>
      <c r="D6" s="36" t="s">
        <v>95</v>
      </c>
      <c r="E6" s="36" t="s">
        <v>96</v>
      </c>
      <c r="F6" s="36" t="s">
        <v>97</v>
      </c>
      <c r="G6" s="36" t="s">
        <v>98</v>
      </c>
      <c r="H6" s="36" t="s">
        <v>99</v>
      </c>
      <c r="I6" s="36"/>
      <c r="J6" s="39">
        <v>8</v>
      </c>
      <c r="K6" s="39">
        <v>9</v>
      </c>
    </row>
    <row r="7" spans="2:11" s="15" customFormat="1" ht="18.75" hidden="1">
      <c r="B7" s="39"/>
      <c r="C7" s="55" t="s">
        <v>198</v>
      </c>
      <c r="D7" s="56" t="s">
        <v>197</v>
      </c>
      <c r="E7" s="56" t="s">
        <v>15</v>
      </c>
      <c r="F7" s="56" t="s">
        <v>199</v>
      </c>
      <c r="G7" s="56"/>
      <c r="H7" s="56"/>
      <c r="I7" s="72">
        <f>I8+I12+I20+I32+I35</f>
        <v>1549.15</v>
      </c>
      <c r="J7" s="72">
        <f>J8+J12+J20+J32+J35</f>
        <v>184.55000000000018</v>
      </c>
      <c r="K7" s="72">
        <f>K8+K12+K20+K32+K35</f>
        <v>1987.33</v>
      </c>
    </row>
    <row r="8" spans="2:11" s="15" customFormat="1" ht="24" hidden="1" customHeight="1">
      <c r="B8" s="39"/>
      <c r="C8" s="57" t="s">
        <v>201</v>
      </c>
      <c r="D8" s="27" t="s">
        <v>197</v>
      </c>
      <c r="E8" s="51" t="s">
        <v>15</v>
      </c>
      <c r="F8" s="51" t="s">
        <v>16</v>
      </c>
      <c r="G8" s="58" t="s">
        <v>202</v>
      </c>
      <c r="H8" s="58"/>
      <c r="I8" s="72">
        <f t="shared" ref="I8:K10" si="0">I9</f>
        <v>0</v>
      </c>
      <c r="J8" s="72">
        <f t="shared" si="0"/>
        <v>628.9</v>
      </c>
      <c r="K8" s="72">
        <f t="shared" si="0"/>
        <v>628.9</v>
      </c>
    </row>
    <row r="9" spans="2:11" s="15" customFormat="1" ht="24" hidden="1" customHeight="1">
      <c r="B9" s="39"/>
      <c r="C9" s="59" t="s">
        <v>203</v>
      </c>
      <c r="D9" s="27" t="s">
        <v>197</v>
      </c>
      <c r="E9" s="51" t="s">
        <v>15</v>
      </c>
      <c r="F9" s="51" t="s">
        <v>16</v>
      </c>
      <c r="G9" s="58" t="s">
        <v>202</v>
      </c>
      <c r="H9" s="58"/>
      <c r="I9" s="72">
        <f t="shared" si="0"/>
        <v>0</v>
      </c>
      <c r="J9" s="72">
        <f t="shared" si="0"/>
        <v>628.9</v>
      </c>
      <c r="K9" s="72">
        <f t="shared" si="0"/>
        <v>628.9</v>
      </c>
    </row>
    <row r="10" spans="2:11" s="15" customFormat="1" ht="24" hidden="1" customHeight="1">
      <c r="B10" s="39"/>
      <c r="C10" s="23" t="s">
        <v>204</v>
      </c>
      <c r="D10" s="27" t="s">
        <v>197</v>
      </c>
      <c r="E10" s="51" t="s">
        <v>15</v>
      </c>
      <c r="F10" s="51" t="s">
        <v>16</v>
      </c>
      <c r="G10" s="58" t="s">
        <v>202</v>
      </c>
      <c r="H10" s="58"/>
      <c r="I10" s="72">
        <f t="shared" si="0"/>
        <v>0</v>
      </c>
      <c r="J10" s="72">
        <f t="shared" si="0"/>
        <v>628.9</v>
      </c>
      <c r="K10" s="72">
        <f t="shared" si="0"/>
        <v>628.9</v>
      </c>
    </row>
    <row r="11" spans="2:11" s="15" customFormat="1" ht="39" hidden="1" customHeight="1">
      <c r="B11" s="39"/>
      <c r="C11" s="60" t="s">
        <v>0</v>
      </c>
      <c r="D11" s="27" t="s">
        <v>197</v>
      </c>
      <c r="E11" s="51" t="s">
        <v>15</v>
      </c>
      <c r="F11" s="51" t="s">
        <v>16</v>
      </c>
      <c r="G11" s="58" t="s">
        <v>202</v>
      </c>
      <c r="H11" s="58" t="s">
        <v>45</v>
      </c>
      <c r="I11" s="72"/>
      <c r="J11" s="72">
        <v>628.9</v>
      </c>
      <c r="K11" s="72">
        <f>I11+J11</f>
        <v>628.9</v>
      </c>
    </row>
    <row r="12" spans="2:11" s="88" customFormat="1" ht="36.75" customHeight="1">
      <c r="B12" s="22" t="s">
        <v>15</v>
      </c>
      <c r="C12" s="98" t="s">
        <v>246</v>
      </c>
      <c r="D12" s="27" t="s">
        <v>197</v>
      </c>
      <c r="E12" s="22" t="s">
        <v>15</v>
      </c>
      <c r="F12" s="22" t="s">
        <v>18</v>
      </c>
      <c r="G12" s="80" t="s">
        <v>205</v>
      </c>
      <c r="H12" s="80"/>
      <c r="I12" s="72">
        <f>I13</f>
        <v>0</v>
      </c>
      <c r="J12" s="72">
        <f>J13</f>
        <v>1094.8000000000002</v>
      </c>
      <c r="K12" s="74">
        <v>1348.43</v>
      </c>
    </row>
    <row r="13" spans="2:11" s="88" customFormat="1" ht="37.5" customHeight="1">
      <c r="B13" s="46"/>
      <c r="C13" s="99" t="s">
        <v>247</v>
      </c>
      <c r="D13" s="27" t="s">
        <v>197</v>
      </c>
      <c r="E13" s="22" t="s">
        <v>15</v>
      </c>
      <c r="F13" s="22" t="s">
        <v>16</v>
      </c>
      <c r="G13" s="80" t="s">
        <v>206</v>
      </c>
      <c r="H13" s="80" t="s">
        <v>45</v>
      </c>
      <c r="I13" s="72">
        <f>I14+I16+I17+I18+I19</f>
        <v>0</v>
      </c>
      <c r="J13" s="72">
        <f>J14+J16+J17+J18+J19</f>
        <v>1094.8000000000002</v>
      </c>
      <c r="K13" s="72">
        <v>406.5</v>
      </c>
    </row>
    <row r="14" spans="2:11" s="88" customFormat="1" ht="57.75" customHeight="1">
      <c r="B14" s="46"/>
      <c r="C14" s="63" t="s">
        <v>0</v>
      </c>
      <c r="D14" s="27" t="s">
        <v>197</v>
      </c>
      <c r="E14" s="22" t="s">
        <v>15</v>
      </c>
      <c r="F14" s="22" t="s">
        <v>18</v>
      </c>
      <c r="G14" s="80" t="s">
        <v>206</v>
      </c>
      <c r="H14" s="80" t="s">
        <v>45</v>
      </c>
      <c r="I14" s="72"/>
      <c r="J14" s="72">
        <v>756.94</v>
      </c>
      <c r="K14" s="72">
        <v>663.2</v>
      </c>
    </row>
    <row r="15" spans="2:11" s="88" customFormat="1" ht="31.5" customHeight="1">
      <c r="B15" s="46"/>
      <c r="C15" s="35" t="s">
        <v>3</v>
      </c>
      <c r="D15" s="27" t="s">
        <v>197</v>
      </c>
      <c r="E15" s="22" t="s">
        <v>15</v>
      </c>
      <c r="F15" s="22" t="s">
        <v>18</v>
      </c>
      <c r="G15" s="80" t="s">
        <v>206</v>
      </c>
      <c r="H15" s="80" t="s">
        <v>46</v>
      </c>
      <c r="I15" s="72"/>
      <c r="J15" s="72"/>
      <c r="K15" s="72">
        <v>0</v>
      </c>
    </row>
    <row r="16" spans="2:11" s="88" customFormat="1" ht="46.5" customHeight="1">
      <c r="B16" s="46"/>
      <c r="C16" s="35" t="s">
        <v>207</v>
      </c>
      <c r="D16" s="27" t="s">
        <v>197</v>
      </c>
      <c r="E16" s="22" t="s">
        <v>15</v>
      </c>
      <c r="F16" s="22" t="s">
        <v>18</v>
      </c>
      <c r="G16" s="80" t="s">
        <v>206</v>
      </c>
      <c r="H16" s="80" t="s">
        <v>47</v>
      </c>
      <c r="I16" s="72"/>
      <c r="J16" s="72">
        <v>58</v>
      </c>
      <c r="K16" s="72">
        <v>30</v>
      </c>
    </row>
    <row r="17" spans="2:11" s="88" customFormat="1" ht="45" customHeight="1">
      <c r="B17" s="46"/>
      <c r="C17" s="35" t="s">
        <v>208</v>
      </c>
      <c r="D17" s="27" t="s">
        <v>197</v>
      </c>
      <c r="E17" s="22" t="s">
        <v>15</v>
      </c>
      <c r="F17" s="22" t="s">
        <v>18</v>
      </c>
      <c r="G17" s="80" t="s">
        <v>206</v>
      </c>
      <c r="H17" s="80" t="s">
        <v>48</v>
      </c>
      <c r="I17" s="72"/>
      <c r="J17" s="72">
        <v>255.66</v>
      </c>
      <c r="K17" s="72">
        <v>192.54</v>
      </c>
    </row>
    <row r="18" spans="2:11" s="88" customFormat="1" ht="36.75" customHeight="1">
      <c r="B18" s="46"/>
      <c r="C18" s="35" t="s">
        <v>4</v>
      </c>
      <c r="D18" s="27" t="s">
        <v>197</v>
      </c>
      <c r="E18" s="22" t="s">
        <v>15</v>
      </c>
      <c r="F18" s="22" t="s">
        <v>18</v>
      </c>
      <c r="G18" s="80" t="s">
        <v>209</v>
      </c>
      <c r="H18" s="80" t="s">
        <v>49</v>
      </c>
      <c r="I18" s="72"/>
      <c r="J18" s="72">
        <v>11</v>
      </c>
      <c r="K18" s="72">
        <v>50.68</v>
      </c>
    </row>
    <row r="19" spans="2:11" s="88" customFormat="1" ht="38.25" customHeight="1">
      <c r="B19" s="46"/>
      <c r="C19" s="35" t="s">
        <v>13</v>
      </c>
      <c r="D19" s="27" t="s">
        <v>197</v>
      </c>
      <c r="E19" s="22" t="s">
        <v>15</v>
      </c>
      <c r="F19" s="22" t="s">
        <v>18</v>
      </c>
      <c r="G19" s="80" t="s">
        <v>209</v>
      </c>
      <c r="H19" s="80" t="s">
        <v>50</v>
      </c>
      <c r="I19" s="72"/>
      <c r="J19" s="72">
        <v>13.2</v>
      </c>
      <c r="K19" s="72">
        <v>5</v>
      </c>
    </row>
    <row r="20" spans="2:11" s="88" customFormat="1" ht="36" hidden="1" customHeight="1">
      <c r="B20" s="46"/>
      <c r="C20" s="55" t="s">
        <v>89</v>
      </c>
      <c r="D20" s="56" t="s">
        <v>197</v>
      </c>
      <c r="E20" s="21" t="s">
        <v>15</v>
      </c>
      <c r="F20" s="21" t="s">
        <v>16</v>
      </c>
      <c r="G20" s="21"/>
      <c r="H20" s="21"/>
      <c r="I20" s="72">
        <f>I21</f>
        <v>1539.15</v>
      </c>
      <c r="J20" s="72">
        <f>J21</f>
        <v>-1539.15</v>
      </c>
      <c r="K20" s="74">
        <f>K21</f>
        <v>0</v>
      </c>
    </row>
    <row r="21" spans="2:11" s="88" customFormat="1" ht="71.25" hidden="1" customHeight="1">
      <c r="B21" s="46"/>
      <c r="C21" s="64" t="s">
        <v>210</v>
      </c>
      <c r="D21" s="27" t="s">
        <v>197</v>
      </c>
      <c r="E21" s="22" t="s">
        <v>15</v>
      </c>
      <c r="F21" s="22" t="s">
        <v>16</v>
      </c>
      <c r="G21" s="22" t="s">
        <v>26</v>
      </c>
      <c r="H21" s="22"/>
      <c r="I21" s="72">
        <f>I22+I24</f>
        <v>1539.15</v>
      </c>
      <c r="J21" s="72">
        <f>J22+J24</f>
        <v>-1539.15</v>
      </c>
      <c r="K21" s="72">
        <f t="shared" ref="K21:K73" si="1">I21+J21</f>
        <v>0</v>
      </c>
    </row>
    <row r="22" spans="2:11" s="88" customFormat="1" ht="24" hidden="1" customHeight="1">
      <c r="B22" s="46"/>
      <c r="C22" s="35" t="s">
        <v>1</v>
      </c>
      <c r="D22" s="27" t="s">
        <v>197</v>
      </c>
      <c r="E22" s="22" t="s">
        <v>15</v>
      </c>
      <c r="F22" s="22" t="s">
        <v>16</v>
      </c>
      <c r="G22" s="80" t="s">
        <v>27</v>
      </c>
      <c r="H22" s="80"/>
      <c r="I22" s="72">
        <f>I23</f>
        <v>628.9</v>
      </c>
      <c r="J22" s="72">
        <f>J23</f>
        <v>-628.9</v>
      </c>
      <c r="K22" s="72">
        <f>I22+J22</f>
        <v>0</v>
      </c>
    </row>
    <row r="23" spans="2:11" s="88" customFormat="1" ht="48" hidden="1" customHeight="1">
      <c r="B23" s="46"/>
      <c r="C23" s="60" t="s">
        <v>0</v>
      </c>
      <c r="D23" s="27" t="s">
        <v>197</v>
      </c>
      <c r="E23" s="22" t="s">
        <v>15</v>
      </c>
      <c r="F23" s="22" t="s">
        <v>16</v>
      </c>
      <c r="G23" s="80" t="s">
        <v>27</v>
      </c>
      <c r="H23" s="80" t="s">
        <v>45</v>
      </c>
      <c r="I23" s="72">
        <v>628.9</v>
      </c>
      <c r="J23" s="72">
        <v>-628.9</v>
      </c>
      <c r="K23" s="72">
        <f>I23+J23</f>
        <v>0</v>
      </c>
    </row>
    <row r="24" spans="2:11" s="88" customFormat="1" ht="40.5" hidden="1" customHeight="1">
      <c r="B24" s="46"/>
      <c r="C24" s="65" t="s">
        <v>2</v>
      </c>
      <c r="D24" s="56" t="s">
        <v>197</v>
      </c>
      <c r="E24" s="21" t="s">
        <v>15</v>
      </c>
      <c r="F24" s="21" t="s">
        <v>18</v>
      </c>
      <c r="G24" s="81" t="s">
        <v>28</v>
      </c>
      <c r="H24" s="81"/>
      <c r="I24" s="72">
        <f>I25+I26+I27++I28+I29+I30</f>
        <v>910.25000000000011</v>
      </c>
      <c r="J24" s="72">
        <f>J25+J26+J27++J28+J29+J30</f>
        <v>-910.25000000000011</v>
      </c>
      <c r="K24" s="72">
        <f>K25+K26+K27++K28+K29+K30</f>
        <v>0</v>
      </c>
    </row>
    <row r="25" spans="2:11" s="88" customFormat="1" ht="33.75" hidden="1" customHeight="1">
      <c r="B25" s="46"/>
      <c r="C25" s="66" t="s">
        <v>0</v>
      </c>
      <c r="D25" s="27" t="s">
        <v>197</v>
      </c>
      <c r="E25" s="22" t="s">
        <v>15</v>
      </c>
      <c r="F25" s="22" t="s">
        <v>18</v>
      </c>
      <c r="G25" s="80" t="s">
        <v>28</v>
      </c>
      <c r="H25" s="80" t="s">
        <v>45</v>
      </c>
      <c r="I25" s="72">
        <v>756.94</v>
      </c>
      <c r="J25" s="82">
        <v>-756.94</v>
      </c>
      <c r="K25" s="82">
        <f t="shared" si="1"/>
        <v>0</v>
      </c>
    </row>
    <row r="26" spans="2:11" s="88" customFormat="1" ht="48" hidden="1" customHeight="1">
      <c r="B26" s="46"/>
      <c r="C26" s="35" t="s">
        <v>211</v>
      </c>
      <c r="D26" s="27" t="s">
        <v>197</v>
      </c>
      <c r="E26" s="22" t="s">
        <v>15</v>
      </c>
      <c r="F26" s="22" t="s">
        <v>18</v>
      </c>
      <c r="G26" s="80" t="s">
        <v>28</v>
      </c>
      <c r="H26" s="80" t="s">
        <v>46</v>
      </c>
      <c r="I26" s="72"/>
      <c r="J26" s="82"/>
      <c r="K26" s="82">
        <f t="shared" si="1"/>
        <v>0</v>
      </c>
    </row>
    <row r="27" spans="2:11" s="88" customFormat="1" ht="39" hidden="1" customHeight="1">
      <c r="B27" s="46"/>
      <c r="C27" s="35" t="s">
        <v>207</v>
      </c>
      <c r="D27" s="27" t="s">
        <v>197</v>
      </c>
      <c r="E27" s="22" t="s">
        <v>15</v>
      </c>
      <c r="F27" s="22" t="s">
        <v>18</v>
      </c>
      <c r="G27" s="80" t="s">
        <v>28</v>
      </c>
      <c r="H27" s="80" t="s">
        <v>47</v>
      </c>
      <c r="I27" s="72">
        <v>58</v>
      </c>
      <c r="J27" s="82">
        <v>-58</v>
      </c>
      <c r="K27" s="82">
        <f t="shared" si="1"/>
        <v>0</v>
      </c>
    </row>
    <row r="28" spans="2:11" s="88" customFormat="1" ht="37.5" hidden="1">
      <c r="B28" s="46"/>
      <c r="C28" s="35" t="s">
        <v>208</v>
      </c>
      <c r="D28" s="27" t="s">
        <v>197</v>
      </c>
      <c r="E28" s="22" t="s">
        <v>15</v>
      </c>
      <c r="F28" s="22" t="s">
        <v>18</v>
      </c>
      <c r="G28" s="80" t="s">
        <v>28</v>
      </c>
      <c r="H28" s="80" t="s">
        <v>48</v>
      </c>
      <c r="I28" s="72">
        <v>71.11</v>
      </c>
      <c r="J28" s="82">
        <v>-71.11</v>
      </c>
      <c r="K28" s="82">
        <f t="shared" si="1"/>
        <v>0</v>
      </c>
    </row>
    <row r="29" spans="2:11" s="88" customFormat="1" ht="37.5" hidden="1">
      <c r="B29" s="46"/>
      <c r="C29" s="35" t="s">
        <v>4</v>
      </c>
      <c r="D29" s="27" t="s">
        <v>197</v>
      </c>
      <c r="E29" s="22" t="s">
        <v>15</v>
      </c>
      <c r="F29" s="22" t="s">
        <v>18</v>
      </c>
      <c r="G29" s="80" t="s">
        <v>28</v>
      </c>
      <c r="H29" s="80" t="s">
        <v>49</v>
      </c>
      <c r="I29" s="72">
        <v>11</v>
      </c>
      <c r="J29" s="82">
        <v>-11</v>
      </c>
      <c r="K29" s="82">
        <f t="shared" si="1"/>
        <v>0</v>
      </c>
    </row>
    <row r="30" spans="2:11" s="88" customFormat="1" ht="18.75" hidden="1" customHeight="1">
      <c r="B30" s="46"/>
      <c r="C30" s="35" t="s">
        <v>13</v>
      </c>
      <c r="D30" s="27" t="s">
        <v>197</v>
      </c>
      <c r="E30" s="22" t="s">
        <v>15</v>
      </c>
      <c r="F30" s="22" t="s">
        <v>18</v>
      </c>
      <c r="G30" s="80" t="s">
        <v>28</v>
      </c>
      <c r="H30" s="80" t="s">
        <v>50</v>
      </c>
      <c r="I30" s="72">
        <v>13.2</v>
      </c>
      <c r="J30" s="82">
        <v>-13.2</v>
      </c>
      <c r="K30" s="82">
        <f t="shared" si="1"/>
        <v>0</v>
      </c>
    </row>
    <row r="31" spans="2:11" s="88" customFormat="1" ht="18.75" hidden="1">
      <c r="B31" s="46"/>
      <c r="C31" s="25" t="s">
        <v>201</v>
      </c>
      <c r="D31" s="27" t="s">
        <v>197</v>
      </c>
      <c r="E31" s="22" t="s">
        <v>15</v>
      </c>
      <c r="F31" s="22"/>
      <c r="G31" s="22"/>
      <c r="H31" s="22"/>
      <c r="I31" s="72"/>
      <c r="J31" s="82"/>
      <c r="K31" s="82"/>
    </row>
    <row r="32" spans="2:11" s="88" customFormat="1" ht="37.5" hidden="1">
      <c r="B32" s="46"/>
      <c r="C32" s="59" t="s">
        <v>203</v>
      </c>
      <c r="D32" s="27" t="s">
        <v>197</v>
      </c>
      <c r="E32" s="22" t="s">
        <v>15</v>
      </c>
      <c r="F32" s="22" t="s">
        <v>22</v>
      </c>
      <c r="G32" s="80" t="s">
        <v>202</v>
      </c>
      <c r="H32" s="22"/>
      <c r="I32" s="72">
        <f t="shared" ref="I32:K33" si="2">I33</f>
        <v>0</v>
      </c>
      <c r="J32" s="72">
        <f t="shared" si="2"/>
        <v>10</v>
      </c>
      <c r="K32" s="72">
        <f t="shared" si="2"/>
        <v>10</v>
      </c>
    </row>
    <row r="33" spans="2:11" s="88" customFormat="1" ht="18.75" hidden="1">
      <c r="B33" s="46"/>
      <c r="C33" s="67" t="s">
        <v>5</v>
      </c>
      <c r="D33" s="27" t="s">
        <v>197</v>
      </c>
      <c r="E33" s="22" t="s">
        <v>15</v>
      </c>
      <c r="F33" s="22" t="s">
        <v>22</v>
      </c>
      <c r="G33" s="22" t="s">
        <v>212</v>
      </c>
      <c r="H33" s="22"/>
      <c r="I33" s="72">
        <f t="shared" si="2"/>
        <v>0</v>
      </c>
      <c r="J33" s="72">
        <f t="shared" si="2"/>
        <v>10</v>
      </c>
      <c r="K33" s="72">
        <f t="shared" si="2"/>
        <v>10</v>
      </c>
    </row>
    <row r="34" spans="2:11" s="88" customFormat="1" ht="24" hidden="1" customHeight="1">
      <c r="B34" s="46"/>
      <c r="C34" s="35" t="s">
        <v>6</v>
      </c>
      <c r="D34" s="27" t="s">
        <v>197</v>
      </c>
      <c r="E34" s="22" t="s">
        <v>15</v>
      </c>
      <c r="F34" s="22" t="s">
        <v>22</v>
      </c>
      <c r="G34" s="22" t="s">
        <v>212</v>
      </c>
      <c r="H34" s="22" t="s">
        <v>51</v>
      </c>
      <c r="I34" s="72"/>
      <c r="J34" s="82">
        <v>10</v>
      </c>
      <c r="K34" s="72">
        <f t="shared" si="1"/>
        <v>10</v>
      </c>
    </row>
    <row r="35" spans="2:11" s="88" customFormat="1" ht="24" hidden="1" customHeight="1">
      <c r="B35" s="46"/>
      <c r="C35" s="68" t="s">
        <v>213</v>
      </c>
      <c r="D35" s="56" t="s">
        <v>197</v>
      </c>
      <c r="E35" s="21" t="s">
        <v>15</v>
      </c>
      <c r="F35" s="21" t="s">
        <v>22</v>
      </c>
      <c r="G35" s="81" t="s">
        <v>200</v>
      </c>
      <c r="H35" s="81"/>
      <c r="I35" s="72">
        <f>I36</f>
        <v>10</v>
      </c>
      <c r="J35" s="72">
        <f>J36</f>
        <v>-10</v>
      </c>
      <c r="K35" s="74">
        <f t="shared" si="1"/>
        <v>0</v>
      </c>
    </row>
    <row r="36" spans="2:11" s="88" customFormat="1" ht="24" hidden="1" customHeight="1">
      <c r="B36" s="46"/>
      <c r="C36" s="67" t="s">
        <v>5</v>
      </c>
      <c r="D36" s="27" t="s">
        <v>197</v>
      </c>
      <c r="E36" s="22" t="s">
        <v>15</v>
      </c>
      <c r="F36" s="22" t="s">
        <v>22</v>
      </c>
      <c r="G36" s="80" t="s">
        <v>29</v>
      </c>
      <c r="H36" s="80"/>
      <c r="I36" s="72">
        <f>I37</f>
        <v>10</v>
      </c>
      <c r="J36" s="72">
        <f>J37</f>
        <v>-10</v>
      </c>
      <c r="K36" s="74">
        <f t="shared" si="1"/>
        <v>0</v>
      </c>
    </row>
    <row r="37" spans="2:11" s="88" customFormat="1" ht="18.75" hidden="1">
      <c r="B37" s="46"/>
      <c r="C37" s="35" t="s">
        <v>6</v>
      </c>
      <c r="D37" s="27" t="s">
        <v>197</v>
      </c>
      <c r="E37" s="22" t="s">
        <v>15</v>
      </c>
      <c r="F37" s="22" t="s">
        <v>22</v>
      </c>
      <c r="G37" s="22" t="s">
        <v>31</v>
      </c>
      <c r="H37" s="22" t="s">
        <v>51</v>
      </c>
      <c r="I37" s="72">
        <v>10</v>
      </c>
      <c r="J37" s="82">
        <v>-10</v>
      </c>
      <c r="K37" s="74">
        <f t="shared" si="1"/>
        <v>0</v>
      </c>
    </row>
    <row r="38" spans="2:11" s="88" customFormat="1" ht="18.75" hidden="1">
      <c r="B38" s="46"/>
      <c r="C38" s="25"/>
      <c r="D38" s="27"/>
      <c r="E38" s="22"/>
      <c r="F38" s="22"/>
      <c r="G38" s="80"/>
      <c r="H38" s="22"/>
      <c r="I38" s="72"/>
      <c r="J38" s="72"/>
      <c r="K38" s="72"/>
    </row>
    <row r="39" spans="2:11" s="88" customFormat="1" ht="18.75" hidden="1">
      <c r="B39" s="46"/>
      <c r="C39" s="55" t="s">
        <v>84</v>
      </c>
      <c r="D39" s="56" t="s">
        <v>197</v>
      </c>
      <c r="E39" s="21" t="s">
        <v>16</v>
      </c>
      <c r="F39" s="21" t="s">
        <v>199</v>
      </c>
      <c r="G39" s="80"/>
      <c r="H39" s="22"/>
      <c r="I39" s="72">
        <f>I40+I46</f>
        <v>40.9</v>
      </c>
      <c r="J39" s="72">
        <f>J40+J46</f>
        <v>0</v>
      </c>
      <c r="K39" s="72">
        <f>K40+K46</f>
        <v>40.9</v>
      </c>
    </row>
    <row r="40" spans="2:11" s="88" customFormat="1" ht="18.75" hidden="1">
      <c r="B40" s="46"/>
      <c r="C40" s="25" t="s">
        <v>201</v>
      </c>
      <c r="D40" s="27" t="s">
        <v>197</v>
      </c>
      <c r="E40" s="22" t="s">
        <v>16</v>
      </c>
      <c r="F40" s="22" t="s">
        <v>17</v>
      </c>
      <c r="G40" s="80" t="s">
        <v>202</v>
      </c>
      <c r="H40" s="22"/>
      <c r="I40" s="72">
        <f t="shared" ref="I40:K41" si="3">I41</f>
        <v>0</v>
      </c>
      <c r="J40" s="72">
        <f t="shared" si="3"/>
        <v>40.9</v>
      </c>
      <c r="K40" s="72">
        <f t="shared" si="3"/>
        <v>40.9</v>
      </c>
    </row>
    <row r="41" spans="2:11" s="88" customFormat="1" ht="23.25" hidden="1" customHeight="1">
      <c r="B41" s="46"/>
      <c r="C41" s="69" t="s">
        <v>214</v>
      </c>
      <c r="D41" s="27" t="s">
        <v>197</v>
      </c>
      <c r="E41" s="22" t="s">
        <v>16</v>
      </c>
      <c r="F41" s="22" t="s">
        <v>17</v>
      </c>
      <c r="G41" s="22" t="s">
        <v>215</v>
      </c>
      <c r="H41" s="22"/>
      <c r="I41" s="72">
        <f t="shared" si="3"/>
        <v>0</v>
      </c>
      <c r="J41" s="72">
        <f t="shared" si="3"/>
        <v>40.9</v>
      </c>
      <c r="K41" s="72">
        <f t="shared" si="3"/>
        <v>40.9</v>
      </c>
    </row>
    <row r="42" spans="2:11" s="88" customFormat="1" ht="37.5" hidden="1">
      <c r="B42" s="46"/>
      <c r="C42" s="67" t="s">
        <v>7</v>
      </c>
      <c r="D42" s="27" t="s">
        <v>197</v>
      </c>
      <c r="E42" s="22" t="s">
        <v>16</v>
      </c>
      <c r="F42" s="22" t="s">
        <v>17</v>
      </c>
      <c r="G42" s="22" t="s">
        <v>215</v>
      </c>
      <c r="H42" s="22"/>
      <c r="I42" s="72">
        <f>I43+I44</f>
        <v>0</v>
      </c>
      <c r="J42" s="72">
        <f>J43+J44</f>
        <v>40.9</v>
      </c>
      <c r="K42" s="72">
        <f>K43+K44</f>
        <v>40.9</v>
      </c>
    </row>
    <row r="43" spans="2:11" s="88" customFormat="1" ht="56.25" hidden="1">
      <c r="B43" s="46"/>
      <c r="C43" s="60" t="s">
        <v>0</v>
      </c>
      <c r="D43" s="27" t="s">
        <v>197</v>
      </c>
      <c r="E43" s="22" t="s">
        <v>16</v>
      </c>
      <c r="F43" s="22" t="s">
        <v>17</v>
      </c>
      <c r="G43" s="22" t="s">
        <v>215</v>
      </c>
      <c r="H43" s="22" t="s">
        <v>45</v>
      </c>
      <c r="I43" s="72"/>
      <c r="J43" s="82">
        <v>37.409999999999997</v>
      </c>
      <c r="K43" s="72">
        <f t="shared" si="1"/>
        <v>37.409999999999997</v>
      </c>
    </row>
    <row r="44" spans="2:11" s="88" customFormat="1" ht="37.5" hidden="1">
      <c r="B44" s="46"/>
      <c r="C44" s="35" t="s">
        <v>208</v>
      </c>
      <c r="D44" s="27" t="s">
        <v>197</v>
      </c>
      <c r="E44" s="22" t="s">
        <v>16</v>
      </c>
      <c r="F44" s="22" t="s">
        <v>17</v>
      </c>
      <c r="G44" s="22" t="s">
        <v>215</v>
      </c>
      <c r="H44" s="22" t="s">
        <v>48</v>
      </c>
      <c r="I44" s="72"/>
      <c r="J44" s="82">
        <v>3.49</v>
      </c>
      <c r="K44" s="72">
        <f t="shared" si="1"/>
        <v>3.49</v>
      </c>
    </row>
    <row r="45" spans="2:11" s="88" customFormat="1" ht="18.75" hidden="1">
      <c r="B45" s="46"/>
      <c r="C45" s="55"/>
      <c r="D45" s="56"/>
      <c r="E45" s="21"/>
      <c r="F45" s="21"/>
      <c r="G45" s="21"/>
      <c r="H45" s="21"/>
      <c r="I45" s="72"/>
      <c r="J45" s="72"/>
      <c r="K45" s="72"/>
    </row>
    <row r="46" spans="2:11" s="88" customFormat="1" ht="22.5" hidden="1" customHeight="1">
      <c r="B46" s="46"/>
      <c r="C46" s="69" t="s">
        <v>214</v>
      </c>
      <c r="D46" s="27" t="s">
        <v>197</v>
      </c>
      <c r="E46" s="22" t="s">
        <v>16</v>
      </c>
      <c r="F46" s="22" t="s">
        <v>17</v>
      </c>
      <c r="G46" s="22" t="s">
        <v>216</v>
      </c>
      <c r="H46" s="22" t="s">
        <v>196</v>
      </c>
      <c r="I46" s="83">
        <f>I47</f>
        <v>40.9</v>
      </c>
      <c r="J46" s="83">
        <f>J47</f>
        <v>-40.9</v>
      </c>
      <c r="K46" s="72">
        <f t="shared" si="1"/>
        <v>0</v>
      </c>
    </row>
    <row r="47" spans="2:11" s="88" customFormat="1" ht="40.5" hidden="1" customHeight="1">
      <c r="B47" s="46"/>
      <c r="C47" s="67" t="s">
        <v>7</v>
      </c>
      <c r="D47" s="27" t="s">
        <v>197</v>
      </c>
      <c r="E47" s="22" t="s">
        <v>16</v>
      </c>
      <c r="F47" s="22" t="s">
        <v>17</v>
      </c>
      <c r="G47" s="22" t="s">
        <v>32</v>
      </c>
      <c r="H47" s="22" t="s">
        <v>196</v>
      </c>
      <c r="I47" s="83">
        <f>I48+I49</f>
        <v>40.9</v>
      </c>
      <c r="J47" s="83">
        <f>J48+J49</f>
        <v>-40.9</v>
      </c>
      <c r="K47" s="72">
        <f t="shared" si="1"/>
        <v>0</v>
      </c>
    </row>
    <row r="48" spans="2:11" s="88" customFormat="1" ht="33.75" hidden="1" customHeight="1">
      <c r="B48" s="46"/>
      <c r="C48" s="60" t="s">
        <v>0</v>
      </c>
      <c r="D48" s="27" t="s">
        <v>197</v>
      </c>
      <c r="E48" s="22" t="s">
        <v>16</v>
      </c>
      <c r="F48" s="22" t="s">
        <v>17</v>
      </c>
      <c r="G48" s="22" t="s">
        <v>32</v>
      </c>
      <c r="H48" s="22" t="s">
        <v>45</v>
      </c>
      <c r="I48" s="72">
        <v>37.409999999999997</v>
      </c>
      <c r="J48" s="82">
        <v>-37.409999999999997</v>
      </c>
      <c r="K48" s="72">
        <f t="shared" si="1"/>
        <v>0</v>
      </c>
    </row>
    <row r="49" spans="2:11" s="88" customFormat="1" ht="35.25" hidden="1" customHeight="1">
      <c r="B49" s="46"/>
      <c r="C49" s="35" t="s">
        <v>208</v>
      </c>
      <c r="D49" s="27" t="s">
        <v>197</v>
      </c>
      <c r="E49" s="22" t="s">
        <v>16</v>
      </c>
      <c r="F49" s="22" t="s">
        <v>17</v>
      </c>
      <c r="G49" s="22" t="s">
        <v>32</v>
      </c>
      <c r="H49" s="22" t="s">
        <v>48</v>
      </c>
      <c r="I49" s="72">
        <v>3.49</v>
      </c>
      <c r="J49" s="82">
        <v>-3.49</v>
      </c>
      <c r="K49" s="72">
        <f t="shared" si="1"/>
        <v>0</v>
      </c>
    </row>
    <row r="50" spans="2:11" s="88" customFormat="1" ht="33" hidden="1" customHeight="1">
      <c r="B50" s="46"/>
      <c r="C50" s="55" t="s">
        <v>83</v>
      </c>
      <c r="D50" s="56" t="s">
        <v>197</v>
      </c>
      <c r="E50" s="21" t="s">
        <v>17</v>
      </c>
      <c r="F50" s="21" t="s">
        <v>199</v>
      </c>
      <c r="G50" s="21"/>
      <c r="H50" s="21"/>
      <c r="I50" s="72">
        <f>I51+I54</f>
        <v>2</v>
      </c>
      <c r="J50" s="72">
        <f>J51+J54</f>
        <v>-2</v>
      </c>
      <c r="K50" s="84">
        <f t="shared" si="1"/>
        <v>0</v>
      </c>
    </row>
    <row r="51" spans="2:11" s="88" customFormat="1" ht="33" hidden="1" customHeight="1">
      <c r="B51" s="46"/>
      <c r="C51" s="35" t="s">
        <v>217</v>
      </c>
      <c r="D51" s="27" t="s">
        <v>197</v>
      </c>
      <c r="E51" s="22" t="s">
        <v>17</v>
      </c>
      <c r="F51" s="22" t="s">
        <v>25</v>
      </c>
      <c r="G51" s="22"/>
      <c r="H51" s="22"/>
      <c r="I51" s="72">
        <f>I52</f>
        <v>0</v>
      </c>
      <c r="J51" s="82">
        <f>J53</f>
        <v>0</v>
      </c>
      <c r="K51" s="82">
        <f t="shared" si="1"/>
        <v>0</v>
      </c>
    </row>
    <row r="52" spans="2:11" s="88" customFormat="1" ht="56.25" hidden="1">
      <c r="B52" s="46"/>
      <c r="C52" s="67" t="s">
        <v>218</v>
      </c>
      <c r="D52" s="27" t="s">
        <v>197</v>
      </c>
      <c r="E52" s="22" t="s">
        <v>17</v>
      </c>
      <c r="F52" s="22" t="s">
        <v>25</v>
      </c>
      <c r="G52" s="22"/>
      <c r="H52" s="22"/>
      <c r="I52" s="72">
        <f>I53</f>
        <v>0</v>
      </c>
      <c r="J52" s="72">
        <f>J53</f>
        <v>0</v>
      </c>
      <c r="K52" s="82">
        <f t="shared" si="1"/>
        <v>0</v>
      </c>
    </row>
    <row r="53" spans="2:11" s="88" customFormat="1" ht="37.5" hidden="1">
      <c r="B53" s="46"/>
      <c r="C53" s="35" t="s">
        <v>208</v>
      </c>
      <c r="D53" s="27" t="s">
        <v>197</v>
      </c>
      <c r="E53" s="22" t="s">
        <v>17</v>
      </c>
      <c r="F53" s="22" t="s">
        <v>25</v>
      </c>
      <c r="G53" s="22"/>
      <c r="H53" s="22"/>
      <c r="I53" s="72"/>
      <c r="J53" s="82"/>
      <c r="K53" s="82">
        <f t="shared" si="1"/>
        <v>0</v>
      </c>
    </row>
    <row r="54" spans="2:11" s="88" customFormat="1" ht="37.5" hidden="1">
      <c r="B54" s="46"/>
      <c r="C54" s="35" t="s">
        <v>219</v>
      </c>
      <c r="D54" s="27" t="s">
        <v>197</v>
      </c>
      <c r="E54" s="22" t="s">
        <v>17</v>
      </c>
      <c r="F54" s="22" t="s">
        <v>24</v>
      </c>
      <c r="G54" s="22"/>
      <c r="H54" s="22"/>
      <c r="I54" s="72">
        <f>I55</f>
        <v>2</v>
      </c>
      <c r="J54" s="82">
        <f>J56</f>
        <v>-2</v>
      </c>
      <c r="K54" s="82">
        <f t="shared" si="1"/>
        <v>0</v>
      </c>
    </row>
    <row r="55" spans="2:11" s="88" customFormat="1" ht="56.25" hidden="1">
      <c r="B55" s="46"/>
      <c r="C55" s="67" t="s">
        <v>220</v>
      </c>
      <c r="D55" s="27" t="s">
        <v>197</v>
      </c>
      <c r="E55" s="22" t="s">
        <v>17</v>
      </c>
      <c r="F55" s="22" t="s">
        <v>24</v>
      </c>
      <c r="G55" s="22" t="s">
        <v>33</v>
      </c>
      <c r="H55" s="22"/>
      <c r="I55" s="72">
        <f>I56</f>
        <v>2</v>
      </c>
      <c r="J55" s="82">
        <f>J56</f>
        <v>-2</v>
      </c>
      <c r="K55" s="82">
        <f t="shared" si="1"/>
        <v>0</v>
      </c>
    </row>
    <row r="56" spans="2:11" s="88" customFormat="1" ht="37.5" hidden="1">
      <c r="B56" s="46"/>
      <c r="C56" s="35" t="s">
        <v>208</v>
      </c>
      <c r="D56" s="27" t="s">
        <v>197</v>
      </c>
      <c r="E56" s="22" t="s">
        <v>17</v>
      </c>
      <c r="F56" s="22" t="s">
        <v>24</v>
      </c>
      <c r="G56" s="22" t="s">
        <v>33</v>
      </c>
      <c r="H56" s="22" t="s">
        <v>48</v>
      </c>
      <c r="I56" s="72">
        <v>2</v>
      </c>
      <c r="J56" s="82">
        <v>-2</v>
      </c>
      <c r="K56" s="82">
        <f t="shared" si="1"/>
        <v>0</v>
      </c>
    </row>
    <row r="57" spans="2:11" s="88" customFormat="1" ht="18.75" hidden="1">
      <c r="B57" s="46"/>
      <c r="C57" s="55" t="s">
        <v>80</v>
      </c>
      <c r="D57" s="56" t="s">
        <v>197</v>
      </c>
      <c r="E57" s="21" t="s">
        <v>18</v>
      </c>
      <c r="F57" s="21" t="s">
        <v>199</v>
      </c>
      <c r="G57" s="21"/>
      <c r="H57" s="21"/>
      <c r="I57" s="72">
        <f>I59</f>
        <v>134.5</v>
      </c>
      <c r="J57" s="72">
        <f>J59</f>
        <v>-134.5</v>
      </c>
      <c r="K57" s="84">
        <f t="shared" si="1"/>
        <v>0</v>
      </c>
    </row>
    <row r="58" spans="2:11" s="88" customFormat="1" ht="18.75" hidden="1">
      <c r="B58" s="46"/>
      <c r="C58" s="55" t="s">
        <v>221</v>
      </c>
      <c r="D58" s="56" t="s">
        <v>197</v>
      </c>
      <c r="E58" s="21" t="s">
        <v>18</v>
      </c>
      <c r="F58" s="21" t="s">
        <v>25</v>
      </c>
      <c r="G58" s="21"/>
      <c r="H58" s="21"/>
      <c r="I58" s="72">
        <f t="shared" ref="I58:J60" si="4">I59</f>
        <v>134.5</v>
      </c>
      <c r="J58" s="72">
        <f t="shared" si="4"/>
        <v>-134.5</v>
      </c>
      <c r="K58" s="84"/>
    </row>
    <row r="59" spans="2:11" s="88" customFormat="1" ht="24" hidden="1" customHeight="1">
      <c r="B59" s="46"/>
      <c r="C59" s="35" t="s">
        <v>222</v>
      </c>
      <c r="D59" s="27" t="s">
        <v>197</v>
      </c>
      <c r="E59" s="22" t="s">
        <v>18</v>
      </c>
      <c r="F59" s="22" t="s">
        <v>25</v>
      </c>
      <c r="G59" s="22" t="s">
        <v>34</v>
      </c>
      <c r="H59" s="22"/>
      <c r="I59" s="72">
        <f t="shared" si="4"/>
        <v>134.5</v>
      </c>
      <c r="J59" s="72">
        <f t="shared" si="4"/>
        <v>-134.5</v>
      </c>
      <c r="K59" s="82">
        <f t="shared" si="1"/>
        <v>0</v>
      </c>
    </row>
    <row r="60" spans="2:11" s="88" customFormat="1" ht="36.75" hidden="1" customHeight="1">
      <c r="B60" s="46"/>
      <c r="C60" s="35" t="s">
        <v>239</v>
      </c>
      <c r="D60" s="27" t="s">
        <v>197</v>
      </c>
      <c r="E60" s="22" t="s">
        <v>18</v>
      </c>
      <c r="F60" s="22" t="s">
        <v>25</v>
      </c>
      <c r="G60" s="22" t="s">
        <v>35</v>
      </c>
      <c r="H60" s="22"/>
      <c r="I60" s="72">
        <f t="shared" si="4"/>
        <v>134.5</v>
      </c>
      <c r="J60" s="82">
        <f t="shared" si="4"/>
        <v>-134.5</v>
      </c>
      <c r="K60" s="82">
        <f t="shared" si="1"/>
        <v>0</v>
      </c>
    </row>
    <row r="61" spans="2:11" s="88" customFormat="1" ht="39" hidden="1" customHeight="1">
      <c r="B61" s="46"/>
      <c r="C61" s="66" t="s">
        <v>9</v>
      </c>
      <c r="D61" s="27" t="s">
        <v>197</v>
      </c>
      <c r="E61" s="22" t="s">
        <v>18</v>
      </c>
      <c r="F61" s="22" t="s">
        <v>25</v>
      </c>
      <c r="G61" s="22" t="s">
        <v>35</v>
      </c>
      <c r="H61" s="22" t="s">
        <v>48</v>
      </c>
      <c r="I61" s="75">
        <v>134.5</v>
      </c>
      <c r="J61" s="85">
        <v>-134.5</v>
      </c>
      <c r="K61" s="82">
        <f t="shared" si="1"/>
        <v>0</v>
      </c>
    </row>
    <row r="62" spans="2:11" s="88" customFormat="1" ht="39" customHeight="1">
      <c r="B62" s="46"/>
      <c r="C62" s="66" t="s">
        <v>257</v>
      </c>
      <c r="D62" s="27" t="s">
        <v>197</v>
      </c>
      <c r="E62" s="22" t="s">
        <v>15</v>
      </c>
      <c r="F62" s="22" t="s">
        <v>18</v>
      </c>
      <c r="G62" s="22" t="s">
        <v>258</v>
      </c>
      <c r="H62" s="22" t="s">
        <v>259</v>
      </c>
      <c r="I62" s="75"/>
      <c r="J62" s="85"/>
      <c r="K62" s="85">
        <v>0.51</v>
      </c>
    </row>
    <row r="63" spans="2:11" s="88" customFormat="1" ht="24" customHeight="1">
      <c r="B63" s="46"/>
      <c r="C63" s="55" t="s">
        <v>80</v>
      </c>
      <c r="D63" s="56" t="s">
        <v>197</v>
      </c>
      <c r="E63" s="21" t="s">
        <v>18</v>
      </c>
      <c r="F63" s="21" t="s">
        <v>199</v>
      </c>
      <c r="G63" s="21"/>
      <c r="H63" s="21"/>
      <c r="I63" s="85">
        <f>I64+I67</f>
        <v>244.2</v>
      </c>
      <c r="J63" s="85">
        <f>J64+J67</f>
        <v>-243.13</v>
      </c>
      <c r="K63" s="86">
        <v>353.13</v>
      </c>
    </row>
    <row r="64" spans="2:11" s="88" customFormat="1" ht="18.75">
      <c r="B64" s="46"/>
      <c r="C64" s="70" t="s">
        <v>221</v>
      </c>
      <c r="D64" s="56" t="s">
        <v>197</v>
      </c>
      <c r="E64" s="21" t="s">
        <v>18</v>
      </c>
      <c r="F64" s="21" t="s">
        <v>25</v>
      </c>
      <c r="G64" s="21" t="s">
        <v>35</v>
      </c>
      <c r="H64" s="21"/>
      <c r="I64" s="85">
        <f t="shared" ref="I64:J65" si="5">I65</f>
        <v>242.2</v>
      </c>
      <c r="J64" s="85">
        <f t="shared" si="5"/>
        <v>-242.2</v>
      </c>
      <c r="K64" s="86">
        <v>48.13</v>
      </c>
    </row>
    <row r="65" spans="2:11" s="88" customFormat="1" ht="18.75">
      <c r="B65" s="46"/>
      <c r="C65" s="67" t="s">
        <v>223</v>
      </c>
      <c r="D65" s="27" t="s">
        <v>197</v>
      </c>
      <c r="E65" s="22" t="s">
        <v>19</v>
      </c>
      <c r="F65" s="22" t="s">
        <v>16</v>
      </c>
      <c r="G65" s="22" t="s">
        <v>266</v>
      </c>
      <c r="H65" s="22" t="s">
        <v>48</v>
      </c>
      <c r="I65" s="85">
        <f t="shared" si="5"/>
        <v>242.2</v>
      </c>
      <c r="J65" s="85">
        <f t="shared" si="5"/>
        <v>-242.2</v>
      </c>
      <c r="K65" s="85">
        <v>15</v>
      </c>
    </row>
    <row r="66" spans="2:11" s="88" customFormat="1" ht="39" customHeight="1">
      <c r="B66" s="46"/>
      <c r="C66" s="35" t="s">
        <v>208</v>
      </c>
      <c r="D66" s="27" t="s">
        <v>197</v>
      </c>
      <c r="E66" s="22" t="s">
        <v>18</v>
      </c>
      <c r="F66" s="22" t="s">
        <v>260</v>
      </c>
      <c r="G66" s="22" t="s">
        <v>261</v>
      </c>
      <c r="H66" s="22" t="s">
        <v>48</v>
      </c>
      <c r="I66" s="72">
        <v>242.2</v>
      </c>
      <c r="J66" s="82">
        <v>-242.2</v>
      </c>
      <c r="K66" s="85">
        <v>290</v>
      </c>
    </row>
    <row r="67" spans="2:11" s="88" customFormat="1" ht="24" customHeight="1">
      <c r="B67" s="46"/>
      <c r="C67" s="55" t="s">
        <v>224</v>
      </c>
      <c r="D67" s="56" t="s">
        <v>197</v>
      </c>
      <c r="E67" s="21" t="s">
        <v>19</v>
      </c>
      <c r="F67" s="21" t="s">
        <v>17</v>
      </c>
      <c r="G67" s="21"/>
      <c r="H67" s="21"/>
      <c r="I67" s="72">
        <f>I68+I72</f>
        <v>2</v>
      </c>
      <c r="J67" s="72">
        <f>J68+J72</f>
        <v>-0.92999999999999994</v>
      </c>
      <c r="K67" s="74">
        <f>K68+K72</f>
        <v>26.9</v>
      </c>
    </row>
    <row r="68" spans="2:11" s="88" customFormat="1" ht="52.5" customHeight="1">
      <c r="B68" s="46"/>
      <c r="C68" s="98" t="s">
        <v>248</v>
      </c>
      <c r="D68" s="27" t="s">
        <v>197</v>
      </c>
      <c r="E68" s="22" t="s">
        <v>19</v>
      </c>
      <c r="F68" s="22" t="s">
        <v>17</v>
      </c>
      <c r="G68" s="22" t="s">
        <v>205</v>
      </c>
      <c r="H68" s="22"/>
      <c r="I68" s="72">
        <f>I69</f>
        <v>0</v>
      </c>
      <c r="J68" s="72">
        <f t="shared" ref="J68:K70" si="6">J69</f>
        <v>1.07</v>
      </c>
      <c r="K68" s="72">
        <f t="shared" si="6"/>
        <v>26.9</v>
      </c>
    </row>
    <row r="69" spans="2:11" s="88" customFormat="1" ht="35.25" customHeight="1">
      <c r="B69" s="46"/>
      <c r="C69" s="62" t="s">
        <v>225</v>
      </c>
      <c r="D69" s="27" t="s">
        <v>197</v>
      </c>
      <c r="E69" s="22" t="s">
        <v>19</v>
      </c>
      <c r="F69" s="22" t="s">
        <v>17</v>
      </c>
      <c r="G69" s="22" t="s">
        <v>226</v>
      </c>
      <c r="H69" s="22"/>
      <c r="I69" s="72">
        <f>I70</f>
        <v>0</v>
      </c>
      <c r="J69" s="72">
        <f t="shared" si="6"/>
        <v>1.07</v>
      </c>
      <c r="K69" s="72">
        <f t="shared" si="6"/>
        <v>26.9</v>
      </c>
    </row>
    <row r="70" spans="2:11" s="88" customFormat="1" ht="37.5">
      <c r="B70" s="46"/>
      <c r="C70" s="62" t="s">
        <v>227</v>
      </c>
      <c r="D70" s="27" t="s">
        <v>197</v>
      </c>
      <c r="E70" s="22" t="s">
        <v>19</v>
      </c>
      <c r="F70" s="22" t="s">
        <v>17</v>
      </c>
      <c r="G70" s="22" t="s">
        <v>226</v>
      </c>
      <c r="H70" s="22"/>
      <c r="I70" s="72">
        <f>I71</f>
        <v>0</v>
      </c>
      <c r="J70" s="72">
        <f t="shared" si="6"/>
        <v>1.07</v>
      </c>
      <c r="K70" s="72">
        <f t="shared" si="6"/>
        <v>26.9</v>
      </c>
    </row>
    <row r="71" spans="2:11" s="88" customFormat="1" ht="43.5" customHeight="1">
      <c r="B71" s="46"/>
      <c r="C71" s="35" t="s">
        <v>240</v>
      </c>
      <c r="D71" s="27" t="s">
        <v>197</v>
      </c>
      <c r="E71" s="22" t="s">
        <v>19</v>
      </c>
      <c r="F71" s="22" t="s">
        <v>17</v>
      </c>
      <c r="G71" s="22" t="s">
        <v>226</v>
      </c>
      <c r="H71" s="22" t="s">
        <v>48</v>
      </c>
      <c r="I71" s="72">
        <v>0</v>
      </c>
      <c r="J71" s="72">
        <v>1.07</v>
      </c>
      <c r="K71" s="85">
        <v>26.9</v>
      </c>
    </row>
    <row r="72" spans="2:11" s="88" customFormat="1" ht="24" hidden="1" customHeight="1">
      <c r="B72" s="46"/>
      <c r="C72" s="67" t="s">
        <v>10</v>
      </c>
      <c r="D72" s="27" t="s">
        <v>197</v>
      </c>
      <c r="E72" s="22" t="s">
        <v>19</v>
      </c>
      <c r="F72" s="22" t="s">
        <v>17</v>
      </c>
      <c r="G72" s="22" t="s">
        <v>36</v>
      </c>
      <c r="H72" s="22"/>
      <c r="I72" s="72">
        <f>I73</f>
        <v>2</v>
      </c>
      <c r="J72" s="72">
        <f>J73</f>
        <v>-2</v>
      </c>
      <c r="K72" s="74">
        <f t="shared" si="1"/>
        <v>0</v>
      </c>
    </row>
    <row r="73" spans="2:11" s="88" customFormat="1" ht="39" hidden="1" customHeight="1">
      <c r="B73" s="46"/>
      <c r="C73" s="35" t="s">
        <v>208</v>
      </c>
      <c r="D73" s="27" t="s">
        <v>197</v>
      </c>
      <c r="E73" s="22" t="s">
        <v>19</v>
      </c>
      <c r="F73" s="22" t="s">
        <v>17</v>
      </c>
      <c r="G73" s="22" t="s">
        <v>36</v>
      </c>
      <c r="H73" s="22" t="s">
        <v>48</v>
      </c>
      <c r="I73" s="72">
        <v>2</v>
      </c>
      <c r="J73" s="72">
        <v>-2</v>
      </c>
      <c r="K73" s="74">
        <f t="shared" si="1"/>
        <v>0</v>
      </c>
    </row>
    <row r="74" spans="2:11" s="88" customFormat="1" ht="37.5" hidden="1" customHeight="1">
      <c r="B74" s="46"/>
      <c r="C74" s="61" t="s">
        <v>238</v>
      </c>
      <c r="D74" s="27" t="s">
        <v>197</v>
      </c>
      <c r="E74" s="22" t="s">
        <v>19</v>
      </c>
      <c r="F74" s="22"/>
      <c r="G74" s="22" t="s">
        <v>228</v>
      </c>
      <c r="H74" s="22"/>
      <c r="I74" s="72"/>
      <c r="J74" s="72"/>
      <c r="K74" s="74"/>
    </row>
    <row r="75" spans="2:11" s="88" customFormat="1" ht="24" customHeight="1">
      <c r="B75" s="46"/>
      <c r="C75" s="55" t="s">
        <v>71</v>
      </c>
      <c r="D75" s="56" t="s">
        <v>197</v>
      </c>
      <c r="E75" s="21" t="s">
        <v>20</v>
      </c>
      <c r="F75" s="21"/>
      <c r="G75" s="21"/>
      <c r="H75" s="21"/>
      <c r="I75" s="72">
        <f>I81+I76</f>
        <v>99</v>
      </c>
      <c r="J75" s="72">
        <f>J81+J76</f>
        <v>6</v>
      </c>
      <c r="K75" s="74">
        <f>K81+K76</f>
        <v>142.35000000000002</v>
      </c>
    </row>
    <row r="76" spans="2:11" s="88" customFormat="1" ht="40.5" customHeight="1">
      <c r="B76" s="46"/>
      <c r="C76" s="98" t="s">
        <v>248</v>
      </c>
      <c r="D76" s="27" t="s">
        <v>197</v>
      </c>
      <c r="E76" s="22" t="s">
        <v>20</v>
      </c>
      <c r="F76" s="22" t="s">
        <v>199</v>
      </c>
      <c r="G76" s="22" t="s">
        <v>205</v>
      </c>
      <c r="H76" s="22"/>
      <c r="I76" s="72">
        <f t="shared" ref="I76:K77" si="7">I77</f>
        <v>0</v>
      </c>
      <c r="J76" s="72">
        <f t="shared" si="7"/>
        <v>105</v>
      </c>
      <c r="K76" s="72">
        <f t="shared" si="7"/>
        <v>142.35000000000002</v>
      </c>
    </row>
    <row r="77" spans="2:11" s="88" customFormat="1" ht="56.25">
      <c r="B77" s="46"/>
      <c r="C77" s="99" t="s">
        <v>249</v>
      </c>
      <c r="D77" s="27" t="s">
        <v>197</v>
      </c>
      <c r="E77" s="22" t="s">
        <v>20</v>
      </c>
      <c r="F77" s="22" t="s">
        <v>20</v>
      </c>
      <c r="G77" s="22" t="s">
        <v>229</v>
      </c>
      <c r="H77" s="22"/>
      <c r="I77" s="72">
        <f t="shared" si="7"/>
        <v>0</v>
      </c>
      <c r="J77" s="72">
        <f t="shared" si="7"/>
        <v>105</v>
      </c>
      <c r="K77" s="72">
        <f t="shared" si="7"/>
        <v>142.35000000000002</v>
      </c>
    </row>
    <row r="78" spans="2:11" s="88" customFormat="1" ht="75">
      <c r="B78" s="46"/>
      <c r="C78" s="60" t="s">
        <v>250</v>
      </c>
      <c r="D78" s="27" t="s">
        <v>197</v>
      </c>
      <c r="E78" s="22" t="s">
        <v>20</v>
      </c>
      <c r="F78" s="22" t="s">
        <v>20</v>
      </c>
      <c r="G78" s="22" t="s">
        <v>230</v>
      </c>
      <c r="H78" s="22"/>
      <c r="I78" s="72">
        <f>I79+I80</f>
        <v>0</v>
      </c>
      <c r="J78" s="72">
        <f>J79+J80</f>
        <v>105</v>
      </c>
      <c r="K78" s="72">
        <f>K79+K80+K84</f>
        <v>142.35000000000002</v>
      </c>
    </row>
    <row r="79" spans="2:11" s="88" customFormat="1" ht="56.25">
      <c r="B79" s="46"/>
      <c r="C79" s="60" t="s">
        <v>0</v>
      </c>
      <c r="D79" s="27" t="s">
        <v>197</v>
      </c>
      <c r="E79" s="22" t="s">
        <v>20</v>
      </c>
      <c r="F79" s="22" t="s">
        <v>20</v>
      </c>
      <c r="G79" s="22" t="s">
        <v>230</v>
      </c>
      <c r="H79" s="22" t="s">
        <v>45</v>
      </c>
      <c r="I79" s="72"/>
      <c r="J79" s="72">
        <v>96</v>
      </c>
      <c r="K79" s="72">
        <v>96</v>
      </c>
    </row>
    <row r="80" spans="2:11" s="88" customFormat="1" ht="37.5">
      <c r="B80" s="46"/>
      <c r="C80" s="35" t="s">
        <v>208</v>
      </c>
      <c r="D80" s="27" t="s">
        <v>197</v>
      </c>
      <c r="E80" s="22" t="s">
        <v>20</v>
      </c>
      <c r="F80" s="22" t="s">
        <v>20</v>
      </c>
      <c r="G80" s="22" t="s">
        <v>230</v>
      </c>
      <c r="H80" s="22" t="s">
        <v>48</v>
      </c>
      <c r="I80" s="72"/>
      <c r="J80" s="72">
        <v>9</v>
      </c>
      <c r="K80" s="72">
        <v>30.1</v>
      </c>
    </row>
    <row r="81" spans="2:11" s="88" customFormat="1" ht="18.75" hidden="1">
      <c r="B81" s="46"/>
      <c r="C81" s="71" t="s">
        <v>67</v>
      </c>
      <c r="D81" s="27" t="s">
        <v>197</v>
      </c>
      <c r="E81" s="22" t="s">
        <v>20</v>
      </c>
      <c r="F81" s="22" t="s">
        <v>20</v>
      </c>
      <c r="G81" s="22"/>
      <c r="H81" s="22"/>
      <c r="I81" s="72">
        <f>I82</f>
        <v>99</v>
      </c>
      <c r="J81" s="72">
        <f>J82</f>
        <v>-99</v>
      </c>
      <c r="K81" s="72">
        <f>I81+J81</f>
        <v>0</v>
      </c>
    </row>
    <row r="82" spans="2:11" s="88" customFormat="1" ht="18.75" hidden="1">
      <c r="B82" s="46"/>
      <c r="C82" s="67" t="s">
        <v>11</v>
      </c>
      <c r="D82" s="27" t="s">
        <v>197</v>
      </c>
      <c r="E82" s="22" t="s">
        <v>20</v>
      </c>
      <c r="F82" s="22" t="s">
        <v>20</v>
      </c>
      <c r="G82" s="22" t="s">
        <v>37</v>
      </c>
      <c r="H82" s="22"/>
      <c r="I82" s="72">
        <f>I83</f>
        <v>99</v>
      </c>
      <c r="J82" s="72">
        <f>J83</f>
        <v>-99</v>
      </c>
      <c r="K82" s="72">
        <f>I82+J82</f>
        <v>0</v>
      </c>
    </row>
    <row r="83" spans="2:11" s="88" customFormat="1" ht="24" hidden="1" customHeight="1">
      <c r="B83" s="46"/>
      <c r="C83" s="67" t="s">
        <v>231</v>
      </c>
      <c r="D83" s="27" t="s">
        <v>197</v>
      </c>
      <c r="E83" s="22" t="s">
        <v>20</v>
      </c>
      <c r="F83" s="22" t="s">
        <v>20</v>
      </c>
      <c r="G83" s="22" t="s">
        <v>38</v>
      </c>
      <c r="H83" s="22"/>
      <c r="I83" s="72">
        <f>I84+I85</f>
        <v>99</v>
      </c>
      <c r="J83" s="72">
        <f>J84+J85</f>
        <v>-99</v>
      </c>
      <c r="K83" s="72">
        <f>I83+J83</f>
        <v>0</v>
      </c>
    </row>
    <row r="84" spans="2:11" s="88" customFormat="1" ht="36.75" customHeight="1">
      <c r="B84" s="46"/>
      <c r="C84" s="35" t="s">
        <v>13</v>
      </c>
      <c r="D84" s="27" t="s">
        <v>197</v>
      </c>
      <c r="E84" s="22" t="s">
        <v>20</v>
      </c>
      <c r="F84" s="22" t="s">
        <v>20</v>
      </c>
      <c r="G84" s="22" t="s">
        <v>38</v>
      </c>
      <c r="H84" s="22" t="s">
        <v>50</v>
      </c>
      <c r="I84" s="72">
        <v>96</v>
      </c>
      <c r="J84" s="82">
        <v>-96</v>
      </c>
      <c r="K84" s="72"/>
    </row>
    <row r="85" spans="2:11" s="88" customFormat="1" ht="37.5" hidden="1">
      <c r="B85" s="46"/>
      <c r="C85" s="35" t="s">
        <v>208</v>
      </c>
      <c r="D85" s="27" t="s">
        <v>197</v>
      </c>
      <c r="E85" s="22" t="s">
        <v>20</v>
      </c>
      <c r="F85" s="22" t="s">
        <v>20</v>
      </c>
      <c r="G85" s="22" t="s">
        <v>38</v>
      </c>
      <c r="H85" s="22" t="s">
        <v>48</v>
      </c>
      <c r="I85" s="72">
        <v>3</v>
      </c>
      <c r="J85" s="82">
        <v>-3</v>
      </c>
      <c r="K85" s="72">
        <f>I85+J85</f>
        <v>0</v>
      </c>
    </row>
    <row r="86" spans="2:11" s="88" customFormat="1" ht="18.75">
      <c r="B86" s="46"/>
      <c r="C86" s="55" t="s">
        <v>232</v>
      </c>
      <c r="D86" s="56" t="s">
        <v>197</v>
      </c>
      <c r="E86" s="56" t="s">
        <v>21</v>
      </c>
      <c r="F86" s="56"/>
      <c r="G86" s="56"/>
      <c r="H86" s="56"/>
      <c r="I86" s="74">
        <f>I87</f>
        <v>262.49</v>
      </c>
      <c r="J86" s="74">
        <f>J87</f>
        <v>312.42999999999995</v>
      </c>
      <c r="K86" s="74">
        <f>K87</f>
        <v>818.29</v>
      </c>
    </row>
    <row r="87" spans="2:11" s="88" customFormat="1" ht="18.75">
      <c r="B87" s="46"/>
      <c r="C87" s="35" t="s">
        <v>65</v>
      </c>
      <c r="D87" s="56" t="s">
        <v>197</v>
      </c>
      <c r="E87" s="56" t="s">
        <v>21</v>
      </c>
      <c r="F87" s="56" t="s">
        <v>15</v>
      </c>
      <c r="G87" s="56"/>
      <c r="H87" s="56"/>
      <c r="I87" s="74">
        <f>I88+I93+I99</f>
        <v>262.49</v>
      </c>
      <c r="J87" s="74">
        <f>J88+J93+J99</f>
        <v>312.42999999999995</v>
      </c>
      <c r="K87" s="74">
        <v>818.29</v>
      </c>
    </row>
    <row r="88" spans="2:11" s="88" customFormat="1" ht="56.25" hidden="1">
      <c r="B88" s="46"/>
      <c r="C88" s="98" t="s">
        <v>248</v>
      </c>
      <c r="D88" s="27" t="s">
        <v>197</v>
      </c>
      <c r="E88" s="27" t="s">
        <v>21</v>
      </c>
      <c r="F88" s="27" t="s">
        <v>15</v>
      </c>
      <c r="G88" s="27" t="s">
        <v>205</v>
      </c>
      <c r="H88" s="27"/>
      <c r="I88" s="74">
        <f t="shared" ref="I88:K89" si="8">I89</f>
        <v>0</v>
      </c>
      <c r="J88" s="74">
        <f t="shared" si="8"/>
        <v>494.91999999999996</v>
      </c>
      <c r="K88" s="74">
        <f t="shared" si="8"/>
        <v>0</v>
      </c>
    </row>
    <row r="89" spans="2:11" s="88" customFormat="1" ht="60" hidden="1" customHeight="1">
      <c r="B89" s="46"/>
      <c r="C89" s="99" t="s">
        <v>251</v>
      </c>
      <c r="D89" s="27" t="s">
        <v>197</v>
      </c>
      <c r="E89" s="27" t="s">
        <v>21</v>
      </c>
      <c r="F89" s="27" t="s">
        <v>15</v>
      </c>
      <c r="G89" s="27" t="s">
        <v>229</v>
      </c>
      <c r="H89" s="27"/>
      <c r="I89" s="74">
        <f t="shared" si="8"/>
        <v>0</v>
      </c>
      <c r="J89" s="74">
        <f t="shared" si="8"/>
        <v>494.91999999999996</v>
      </c>
      <c r="K89" s="74">
        <f t="shared" si="8"/>
        <v>0</v>
      </c>
    </row>
    <row r="90" spans="2:11" s="88" customFormat="1" ht="55.5" hidden="1" customHeight="1">
      <c r="B90" s="46"/>
      <c r="C90" s="60" t="s">
        <v>252</v>
      </c>
      <c r="D90" s="27" t="s">
        <v>197</v>
      </c>
      <c r="E90" s="27" t="s">
        <v>21</v>
      </c>
      <c r="F90" s="27" t="s">
        <v>15</v>
      </c>
      <c r="G90" s="27" t="s">
        <v>233</v>
      </c>
      <c r="H90" s="27"/>
      <c r="I90" s="74">
        <f>I91+I92</f>
        <v>0</v>
      </c>
      <c r="J90" s="74">
        <f>J91+J92</f>
        <v>494.91999999999996</v>
      </c>
      <c r="K90" s="74">
        <f>K91+K92</f>
        <v>0</v>
      </c>
    </row>
    <row r="91" spans="2:11" s="88" customFormat="1" ht="35.25" hidden="1" customHeight="1">
      <c r="B91" s="46"/>
      <c r="C91" s="35" t="s">
        <v>208</v>
      </c>
      <c r="D91" s="27" t="s">
        <v>197</v>
      </c>
      <c r="E91" s="27" t="s">
        <v>21</v>
      </c>
      <c r="F91" s="27" t="s">
        <v>15</v>
      </c>
      <c r="G91" s="27" t="s">
        <v>233</v>
      </c>
      <c r="H91" s="27" t="s">
        <v>48</v>
      </c>
      <c r="I91" s="74">
        <v>0</v>
      </c>
      <c r="J91" s="72">
        <f>569.92-5-80</f>
        <v>484.91999999999996</v>
      </c>
      <c r="K91" s="72"/>
    </row>
    <row r="92" spans="2:11" s="88" customFormat="1" ht="18.75" hidden="1">
      <c r="B92" s="46"/>
      <c r="C92" s="44" t="s">
        <v>189</v>
      </c>
      <c r="D92" s="27" t="s">
        <v>197</v>
      </c>
      <c r="E92" s="27" t="s">
        <v>21</v>
      </c>
      <c r="F92" s="27" t="s">
        <v>15</v>
      </c>
      <c r="G92" s="27" t="s">
        <v>233</v>
      </c>
      <c r="H92" s="27" t="s">
        <v>52</v>
      </c>
      <c r="I92" s="72"/>
      <c r="J92" s="72">
        <v>10</v>
      </c>
      <c r="K92" s="72"/>
    </row>
    <row r="93" spans="2:11" s="88" customFormat="1" ht="17.25" hidden="1" customHeight="1">
      <c r="B93" s="46"/>
      <c r="C93" s="65" t="s">
        <v>231</v>
      </c>
      <c r="D93" s="27" t="s">
        <v>197</v>
      </c>
      <c r="E93" s="22" t="s">
        <v>21</v>
      </c>
      <c r="F93" s="22" t="s">
        <v>15</v>
      </c>
      <c r="G93" s="22" t="s">
        <v>39</v>
      </c>
      <c r="H93" s="22"/>
      <c r="I93" s="72">
        <f>I96+I95</f>
        <v>226.44</v>
      </c>
      <c r="J93" s="72">
        <f>J94+J95+J96+J97+J98</f>
        <v>-146.44</v>
      </c>
      <c r="K93" s="72"/>
    </row>
    <row r="94" spans="2:11" s="88" customFormat="1" ht="39" customHeight="1">
      <c r="B94" s="46"/>
      <c r="C94" s="35" t="s">
        <v>207</v>
      </c>
      <c r="D94" s="27" t="s">
        <v>197</v>
      </c>
      <c r="E94" s="22" t="s">
        <v>21</v>
      </c>
      <c r="F94" s="22" t="s">
        <v>15</v>
      </c>
      <c r="G94" s="22" t="s">
        <v>233</v>
      </c>
      <c r="H94" s="22" t="s">
        <v>48</v>
      </c>
      <c r="I94" s="72"/>
      <c r="J94" s="72"/>
      <c r="K94" s="72">
        <v>786.79</v>
      </c>
    </row>
    <row r="95" spans="2:11" s="88" customFormat="1" ht="33" customHeight="1">
      <c r="B95" s="46"/>
      <c r="C95" s="35" t="s">
        <v>208</v>
      </c>
      <c r="D95" s="27" t="s">
        <v>197</v>
      </c>
      <c r="E95" s="22" t="s">
        <v>21</v>
      </c>
      <c r="F95" s="22" t="s">
        <v>15</v>
      </c>
      <c r="G95" s="22" t="s">
        <v>233</v>
      </c>
      <c r="H95" s="22" t="s">
        <v>52</v>
      </c>
      <c r="I95" s="72">
        <f>141.44+80</f>
        <v>221.44</v>
      </c>
      <c r="J95" s="82">
        <v>-141.44</v>
      </c>
      <c r="K95" s="72">
        <v>10</v>
      </c>
    </row>
    <row r="96" spans="2:11" s="88" customFormat="1" ht="18.75" hidden="1">
      <c r="B96" s="46"/>
      <c r="C96" s="44" t="s">
        <v>189</v>
      </c>
      <c r="D96" s="27" t="s">
        <v>197</v>
      </c>
      <c r="E96" s="22" t="s">
        <v>21</v>
      </c>
      <c r="F96" s="22" t="s">
        <v>15</v>
      </c>
      <c r="G96" s="22" t="s">
        <v>39</v>
      </c>
      <c r="H96" s="22" t="s">
        <v>52</v>
      </c>
      <c r="I96" s="72">
        <v>5</v>
      </c>
      <c r="J96" s="82">
        <v>-5</v>
      </c>
      <c r="K96" s="72">
        <f t="shared" ref="K96:K103" si="9">I96+J96</f>
        <v>0</v>
      </c>
    </row>
    <row r="97" spans="2:11" s="88" customFormat="1" ht="37.5">
      <c r="B97" s="46"/>
      <c r="C97" s="35" t="s">
        <v>4</v>
      </c>
      <c r="D97" s="27" t="s">
        <v>197</v>
      </c>
      <c r="E97" s="22" t="s">
        <v>21</v>
      </c>
      <c r="F97" s="22" t="s">
        <v>15</v>
      </c>
      <c r="G97" s="22" t="s">
        <v>233</v>
      </c>
      <c r="H97" s="22" t="s">
        <v>49</v>
      </c>
      <c r="I97" s="72"/>
      <c r="J97" s="82"/>
      <c r="K97" s="72">
        <v>16.5</v>
      </c>
    </row>
    <row r="98" spans="2:11" s="88" customFormat="1" ht="24" customHeight="1">
      <c r="B98" s="46"/>
      <c r="C98" s="35" t="s">
        <v>13</v>
      </c>
      <c r="D98" s="27" t="s">
        <v>197</v>
      </c>
      <c r="E98" s="27" t="s">
        <v>21</v>
      </c>
      <c r="F98" s="27" t="s">
        <v>15</v>
      </c>
      <c r="G98" s="22" t="s">
        <v>233</v>
      </c>
      <c r="H98" s="27" t="s">
        <v>50</v>
      </c>
      <c r="I98" s="72"/>
      <c r="J98" s="82"/>
      <c r="K98" s="72">
        <v>5</v>
      </c>
    </row>
    <row r="99" spans="2:11" s="88" customFormat="1" ht="24" hidden="1" customHeight="1">
      <c r="B99" s="46"/>
      <c r="C99" s="55" t="s">
        <v>234</v>
      </c>
      <c r="D99" s="56" t="s">
        <v>197</v>
      </c>
      <c r="E99" s="21" t="s">
        <v>21</v>
      </c>
      <c r="F99" s="21" t="s">
        <v>15</v>
      </c>
      <c r="G99" s="21" t="s">
        <v>40</v>
      </c>
      <c r="H99" s="21"/>
      <c r="I99" s="76">
        <f>I100</f>
        <v>36.049999999999997</v>
      </c>
      <c r="J99" s="76">
        <f>J100</f>
        <v>-36.049999999999997</v>
      </c>
      <c r="K99" s="76">
        <f t="shared" si="9"/>
        <v>0</v>
      </c>
    </row>
    <row r="100" spans="2:11" s="88" customFormat="1" ht="24" hidden="1" customHeight="1">
      <c r="B100" s="46"/>
      <c r="C100" s="65" t="s">
        <v>12</v>
      </c>
      <c r="D100" s="27" t="s">
        <v>197</v>
      </c>
      <c r="E100" s="22" t="s">
        <v>21</v>
      </c>
      <c r="F100" s="22" t="s">
        <v>15</v>
      </c>
      <c r="G100" s="22" t="s">
        <v>41</v>
      </c>
      <c r="H100" s="22"/>
      <c r="I100" s="77">
        <f>I101+I102+I103</f>
        <v>36.049999999999997</v>
      </c>
      <c r="J100" s="77">
        <f>J101+J102+J103</f>
        <v>-36.049999999999997</v>
      </c>
      <c r="K100" s="77">
        <f t="shared" si="9"/>
        <v>0</v>
      </c>
    </row>
    <row r="101" spans="2:11" s="88" customFormat="1" ht="37.5" hidden="1">
      <c r="B101" s="46"/>
      <c r="C101" s="35" t="s">
        <v>208</v>
      </c>
      <c r="D101" s="27" t="s">
        <v>197</v>
      </c>
      <c r="E101" s="22" t="s">
        <v>21</v>
      </c>
      <c r="F101" s="22" t="s">
        <v>15</v>
      </c>
      <c r="G101" s="22" t="s">
        <v>41</v>
      </c>
      <c r="H101" s="22" t="s">
        <v>48</v>
      </c>
      <c r="I101" s="72">
        <v>31.05</v>
      </c>
      <c r="J101" s="83">
        <v>-31.05</v>
      </c>
      <c r="K101" s="72">
        <f t="shared" si="9"/>
        <v>0</v>
      </c>
    </row>
    <row r="102" spans="2:11" s="88" customFormat="1" ht="18.75" hidden="1">
      <c r="B102" s="46"/>
      <c r="C102" s="44" t="s">
        <v>189</v>
      </c>
      <c r="D102" s="27" t="s">
        <v>197</v>
      </c>
      <c r="E102" s="22" t="s">
        <v>21</v>
      </c>
      <c r="F102" s="22" t="s">
        <v>15</v>
      </c>
      <c r="G102" s="22" t="s">
        <v>41</v>
      </c>
      <c r="H102" s="22" t="s">
        <v>52</v>
      </c>
      <c r="I102" s="72">
        <v>5</v>
      </c>
      <c r="J102" s="83">
        <v>-5</v>
      </c>
      <c r="K102" s="72">
        <f t="shared" si="9"/>
        <v>0</v>
      </c>
    </row>
    <row r="103" spans="2:11" s="88" customFormat="1" ht="24" hidden="1" customHeight="1">
      <c r="B103" s="37"/>
      <c r="C103" s="44" t="s">
        <v>189</v>
      </c>
      <c r="D103" s="27" t="s">
        <v>197</v>
      </c>
      <c r="E103" s="22" t="s">
        <v>21</v>
      </c>
      <c r="F103" s="22" t="s">
        <v>15</v>
      </c>
      <c r="G103" s="80" t="s">
        <v>41</v>
      </c>
      <c r="H103" s="22" t="s">
        <v>52</v>
      </c>
      <c r="I103" s="72"/>
      <c r="J103" s="83"/>
      <c r="K103" s="72">
        <f t="shared" si="9"/>
        <v>0</v>
      </c>
    </row>
    <row r="104" spans="2:11" s="88" customFormat="1" ht="24" customHeight="1">
      <c r="B104" s="37"/>
      <c r="C104" s="55" t="s">
        <v>235</v>
      </c>
      <c r="D104" s="56" t="s">
        <v>197</v>
      </c>
      <c r="E104" s="21" t="s">
        <v>22</v>
      </c>
      <c r="F104" s="21" t="s">
        <v>199</v>
      </c>
      <c r="G104" s="81"/>
      <c r="H104" s="21"/>
      <c r="I104" s="74">
        <f>I105+I110+I116+I122</f>
        <v>858.16</v>
      </c>
      <c r="J104" s="74">
        <f>J105+J110+J116+J122</f>
        <v>-364</v>
      </c>
      <c r="K104" s="74">
        <v>714.22</v>
      </c>
    </row>
    <row r="105" spans="2:11" s="88" customFormat="1" ht="24" hidden="1" customHeight="1">
      <c r="B105" s="37"/>
      <c r="C105" s="79" t="s">
        <v>156</v>
      </c>
      <c r="D105" s="56" t="s">
        <v>197</v>
      </c>
      <c r="E105" s="21" t="s">
        <v>22</v>
      </c>
      <c r="F105" s="21" t="s">
        <v>15</v>
      </c>
      <c r="G105" s="80"/>
      <c r="H105" s="22"/>
      <c r="I105" s="74">
        <f t="shared" ref="I105:K108" si="10">I106</f>
        <v>0</v>
      </c>
      <c r="J105" s="72">
        <f t="shared" si="10"/>
        <v>60.38</v>
      </c>
      <c r="K105" s="72">
        <f t="shared" si="10"/>
        <v>0</v>
      </c>
    </row>
    <row r="106" spans="2:11" s="88" customFormat="1" ht="39" hidden="1" customHeight="1">
      <c r="B106" s="37"/>
      <c r="C106" s="98" t="s">
        <v>248</v>
      </c>
      <c r="D106" s="27" t="s">
        <v>197</v>
      </c>
      <c r="E106" s="22" t="s">
        <v>22</v>
      </c>
      <c r="F106" s="22" t="s">
        <v>15</v>
      </c>
      <c r="G106" s="80" t="s">
        <v>205</v>
      </c>
      <c r="H106" s="22"/>
      <c r="I106" s="74">
        <f t="shared" si="10"/>
        <v>0</v>
      </c>
      <c r="J106" s="72">
        <f t="shared" si="10"/>
        <v>60.38</v>
      </c>
      <c r="K106" s="72">
        <f t="shared" si="10"/>
        <v>0</v>
      </c>
    </row>
    <row r="107" spans="2:11" s="88" customFormat="1" ht="54.75" hidden="1" customHeight="1">
      <c r="B107" s="37"/>
      <c r="C107" s="99" t="s">
        <v>251</v>
      </c>
      <c r="D107" s="56" t="s">
        <v>197</v>
      </c>
      <c r="E107" s="21" t="s">
        <v>22</v>
      </c>
      <c r="F107" s="21" t="s">
        <v>15</v>
      </c>
      <c r="G107" s="80" t="s">
        <v>229</v>
      </c>
      <c r="H107" s="22"/>
      <c r="I107" s="74">
        <f t="shared" si="10"/>
        <v>0</v>
      </c>
      <c r="J107" s="72">
        <f t="shared" si="10"/>
        <v>60.38</v>
      </c>
      <c r="K107" s="72">
        <f t="shared" si="10"/>
        <v>0</v>
      </c>
    </row>
    <row r="108" spans="2:11" s="88" customFormat="1" ht="50.25" hidden="1" customHeight="1">
      <c r="B108" s="37"/>
      <c r="C108" s="99" t="s">
        <v>253</v>
      </c>
      <c r="D108" s="56" t="s">
        <v>197</v>
      </c>
      <c r="E108" s="21" t="s">
        <v>22</v>
      </c>
      <c r="F108" s="21" t="s">
        <v>15</v>
      </c>
      <c r="G108" s="80" t="s">
        <v>236</v>
      </c>
      <c r="H108" s="22"/>
      <c r="I108" s="89">
        <f t="shared" si="10"/>
        <v>0</v>
      </c>
      <c r="J108" s="90">
        <f t="shared" si="10"/>
        <v>60.38</v>
      </c>
      <c r="K108" s="90">
        <f t="shared" si="10"/>
        <v>0</v>
      </c>
    </row>
    <row r="109" spans="2:11" s="88" customFormat="1" ht="42" hidden="1" customHeight="1">
      <c r="B109" s="37"/>
      <c r="C109" s="35" t="s">
        <v>208</v>
      </c>
      <c r="D109" s="27" t="s">
        <v>197</v>
      </c>
      <c r="E109" s="22" t="s">
        <v>22</v>
      </c>
      <c r="F109" s="22" t="s">
        <v>15</v>
      </c>
      <c r="G109" s="80" t="s">
        <v>236</v>
      </c>
      <c r="H109" s="22" t="s">
        <v>48</v>
      </c>
      <c r="I109" s="74"/>
      <c r="J109" s="83">
        <v>60.38</v>
      </c>
      <c r="K109" s="72"/>
    </row>
    <row r="110" spans="2:11" s="91" customFormat="1" ht="39" customHeight="1">
      <c r="B110" s="40"/>
      <c r="C110" s="55" t="s">
        <v>162</v>
      </c>
      <c r="D110" s="56" t="s">
        <v>197</v>
      </c>
      <c r="E110" s="21" t="s">
        <v>22</v>
      </c>
      <c r="F110" s="21" t="s">
        <v>19</v>
      </c>
      <c r="G110" s="80"/>
      <c r="H110" s="22"/>
      <c r="I110" s="72">
        <f t="shared" ref="I110:K112" si="11">I111</f>
        <v>0</v>
      </c>
      <c r="J110" s="72">
        <f t="shared" si="11"/>
        <v>433.78</v>
      </c>
      <c r="K110" s="72">
        <f t="shared" si="11"/>
        <v>550.91999999999996</v>
      </c>
    </row>
    <row r="111" spans="2:11" s="91" customFormat="1" ht="40.5" customHeight="1">
      <c r="B111" s="40"/>
      <c r="C111" s="98" t="s">
        <v>248</v>
      </c>
      <c r="D111" s="27" t="s">
        <v>197</v>
      </c>
      <c r="E111" s="22" t="s">
        <v>22</v>
      </c>
      <c r="F111" s="22" t="s">
        <v>19</v>
      </c>
      <c r="G111" s="80" t="s">
        <v>205</v>
      </c>
      <c r="H111" s="22"/>
      <c r="I111" s="72">
        <f t="shared" si="11"/>
        <v>0</v>
      </c>
      <c r="J111" s="72">
        <f t="shared" si="11"/>
        <v>433.78</v>
      </c>
      <c r="K111" s="72">
        <f t="shared" si="11"/>
        <v>550.91999999999996</v>
      </c>
    </row>
    <row r="112" spans="2:11" s="91" customFormat="1" ht="57">
      <c r="B112" s="40"/>
      <c r="C112" s="99" t="s">
        <v>251</v>
      </c>
      <c r="D112" s="56" t="s">
        <v>197</v>
      </c>
      <c r="E112" s="21" t="s">
        <v>22</v>
      </c>
      <c r="F112" s="21" t="s">
        <v>19</v>
      </c>
      <c r="G112" s="80" t="s">
        <v>229</v>
      </c>
      <c r="H112" s="22"/>
      <c r="I112" s="72">
        <f t="shared" si="11"/>
        <v>0</v>
      </c>
      <c r="J112" s="72">
        <f t="shared" si="11"/>
        <v>433.78</v>
      </c>
      <c r="K112" s="72">
        <f t="shared" si="11"/>
        <v>550.91999999999996</v>
      </c>
    </row>
    <row r="113" spans="2:12" s="91" customFormat="1" ht="75.75">
      <c r="B113" s="40"/>
      <c r="C113" s="99" t="s">
        <v>253</v>
      </c>
      <c r="D113" s="56" t="s">
        <v>197</v>
      </c>
      <c r="E113" s="21" t="s">
        <v>22</v>
      </c>
      <c r="F113" s="21" t="s">
        <v>19</v>
      </c>
      <c r="G113" s="80" t="s">
        <v>236</v>
      </c>
      <c r="H113" s="22"/>
      <c r="I113" s="72">
        <f>I115+I114</f>
        <v>0</v>
      </c>
      <c r="J113" s="72">
        <f>J115+J114</f>
        <v>433.78</v>
      </c>
      <c r="K113" s="72">
        <f>K115+K114</f>
        <v>550.91999999999996</v>
      </c>
    </row>
    <row r="114" spans="2:12" s="91" customFormat="1" ht="57">
      <c r="B114" s="40"/>
      <c r="C114" s="60" t="s">
        <v>0</v>
      </c>
      <c r="D114" s="27" t="s">
        <v>197</v>
      </c>
      <c r="E114" s="22" t="s">
        <v>22</v>
      </c>
      <c r="F114" s="22" t="s">
        <v>19</v>
      </c>
      <c r="G114" s="80" t="s">
        <v>236</v>
      </c>
      <c r="H114" s="22" t="s">
        <v>45</v>
      </c>
      <c r="I114" s="72"/>
      <c r="J114" s="83">
        <v>433.78</v>
      </c>
      <c r="K114" s="72">
        <v>550.91999999999996</v>
      </c>
    </row>
    <row r="115" spans="2:12" s="91" customFormat="1" ht="48" hidden="1" customHeight="1">
      <c r="B115" s="40"/>
      <c r="C115" s="35" t="s">
        <v>208</v>
      </c>
      <c r="D115" s="27" t="s">
        <v>197</v>
      </c>
      <c r="E115" s="22" t="s">
        <v>22</v>
      </c>
      <c r="F115" s="22" t="s">
        <v>19</v>
      </c>
      <c r="G115" s="80" t="s">
        <v>236</v>
      </c>
      <c r="H115" s="22" t="s">
        <v>48</v>
      </c>
      <c r="I115" s="72"/>
      <c r="J115" s="83"/>
      <c r="K115" s="72">
        <f>I115+J115</f>
        <v>0</v>
      </c>
    </row>
    <row r="116" spans="2:12" s="91" customFormat="1" ht="48" hidden="1" customHeight="1">
      <c r="B116" s="40"/>
      <c r="C116" s="79" t="s">
        <v>156</v>
      </c>
      <c r="D116" s="27" t="s">
        <v>197</v>
      </c>
      <c r="E116" s="22" t="s">
        <v>22</v>
      </c>
      <c r="F116" s="22" t="s">
        <v>15</v>
      </c>
      <c r="G116" s="80"/>
      <c r="H116" s="22"/>
      <c r="I116" s="72">
        <f>I118</f>
        <v>296.38</v>
      </c>
      <c r="J116" s="72">
        <f>J118</f>
        <v>-296.38</v>
      </c>
      <c r="K116" s="72">
        <f>K118</f>
        <v>0</v>
      </c>
    </row>
    <row r="117" spans="2:12" s="91" customFormat="1" ht="48" hidden="1" customHeight="1">
      <c r="B117" s="40"/>
      <c r="C117" s="52" t="s">
        <v>14</v>
      </c>
      <c r="D117" s="27" t="s">
        <v>197</v>
      </c>
      <c r="E117" s="22" t="s">
        <v>22</v>
      </c>
      <c r="F117" s="22" t="s">
        <v>15</v>
      </c>
      <c r="G117" s="80" t="s">
        <v>42</v>
      </c>
      <c r="H117" s="22"/>
      <c r="I117" s="72"/>
      <c r="J117" s="83"/>
      <c r="K117" s="72"/>
    </row>
    <row r="118" spans="2:12" s="91" customFormat="1" ht="48" hidden="1" customHeight="1">
      <c r="B118" s="40"/>
      <c r="C118" s="52" t="s">
        <v>14</v>
      </c>
      <c r="D118" s="45" t="s">
        <v>197</v>
      </c>
      <c r="E118" s="45" t="s">
        <v>22</v>
      </c>
      <c r="F118" s="45" t="s">
        <v>15</v>
      </c>
      <c r="G118" s="47" t="s">
        <v>42</v>
      </c>
      <c r="H118" s="22"/>
      <c r="I118" s="72">
        <f>I119</f>
        <v>296.38</v>
      </c>
      <c r="J118" s="72">
        <f>J119</f>
        <v>-296.38</v>
      </c>
      <c r="K118" s="72">
        <f>K119</f>
        <v>0</v>
      </c>
    </row>
    <row r="119" spans="2:12" s="91" customFormat="1" ht="48" hidden="1" customHeight="1">
      <c r="B119" s="40"/>
      <c r="C119" s="52" t="s">
        <v>8</v>
      </c>
      <c r="D119" s="45" t="s">
        <v>197</v>
      </c>
      <c r="E119" s="45" t="s">
        <v>22</v>
      </c>
      <c r="F119" s="45" t="s">
        <v>15</v>
      </c>
      <c r="G119" s="45" t="s">
        <v>42</v>
      </c>
      <c r="H119" s="22" t="s">
        <v>48</v>
      </c>
      <c r="I119" s="72">
        <v>296.38</v>
      </c>
      <c r="J119" s="83">
        <v>-296.38</v>
      </c>
      <c r="K119" s="72">
        <f>I119+J119</f>
        <v>0</v>
      </c>
    </row>
    <row r="120" spans="2:12" s="91" customFormat="1" ht="48" hidden="1" customHeight="1">
      <c r="B120" s="40"/>
      <c r="C120" s="78"/>
      <c r="D120" s="27"/>
      <c r="E120" s="22"/>
      <c r="F120" s="22"/>
      <c r="G120" s="80"/>
      <c r="H120" s="22"/>
      <c r="I120" s="72"/>
      <c r="J120" s="83"/>
      <c r="K120" s="72"/>
    </row>
    <row r="121" spans="2:12" s="91" customFormat="1" ht="48" hidden="1" customHeight="1">
      <c r="B121" s="40"/>
      <c r="C121" s="78"/>
      <c r="D121" s="27"/>
      <c r="E121" s="22"/>
      <c r="F121" s="22"/>
      <c r="G121" s="80"/>
      <c r="H121" s="22"/>
      <c r="I121" s="72"/>
      <c r="J121" s="83"/>
      <c r="K121" s="72"/>
    </row>
    <row r="122" spans="2:12" s="91" customFormat="1" ht="48" hidden="1" customHeight="1">
      <c r="B122" s="40"/>
      <c r="C122" s="55" t="s">
        <v>162</v>
      </c>
      <c r="D122" s="27" t="s">
        <v>197</v>
      </c>
      <c r="E122" s="22" t="s">
        <v>22</v>
      </c>
      <c r="F122" s="22" t="s">
        <v>19</v>
      </c>
      <c r="G122" s="80"/>
      <c r="H122" s="22"/>
      <c r="I122" s="72">
        <f>I123</f>
        <v>561.78</v>
      </c>
      <c r="J122" s="72">
        <f>J123</f>
        <v>-561.78</v>
      </c>
      <c r="K122" s="72">
        <f>K123</f>
        <v>0</v>
      </c>
    </row>
    <row r="123" spans="2:12" s="92" customFormat="1" ht="34.5" hidden="1" customHeight="1">
      <c r="B123" s="37"/>
      <c r="C123" s="67" t="s">
        <v>237</v>
      </c>
      <c r="D123" s="56" t="s">
        <v>197</v>
      </c>
      <c r="E123" s="21" t="s">
        <v>22</v>
      </c>
      <c r="F123" s="21" t="s">
        <v>19</v>
      </c>
      <c r="G123" s="80" t="s">
        <v>43</v>
      </c>
      <c r="H123" s="22"/>
      <c r="I123" s="72">
        <f>I124</f>
        <v>561.78</v>
      </c>
      <c r="J123" s="83">
        <f>J124</f>
        <v>-561.78</v>
      </c>
      <c r="K123" s="72">
        <f>I123+J123</f>
        <v>0</v>
      </c>
    </row>
    <row r="124" spans="2:12" s="93" customFormat="1" ht="30.75" hidden="1" customHeight="1">
      <c r="B124" s="37"/>
      <c r="C124" s="67" t="s">
        <v>231</v>
      </c>
      <c r="D124" s="56" t="s">
        <v>197</v>
      </c>
      <c r="E124" s="21" t="s">
        <v>22</v>
      </c>
      <c r="F124" s="21" t="s">
        <v>19</v>
      </c>
      <c r="G124" s="80" t="s">
        <v>44</v>
      </c>
      <c r="H124" s="22"/>
      <c r="I124" s="72">
        <f>I125+I126</f>
        <v>561.78</v>
      </c>
      <c r="J124" s="83">
        <f>J125+J126</f>
        <v>-561.78</v>
      </c>
      <c r="K124" s="72">
        <f>I124+J124</f>
        <v>0</v>
      </c>
    </row>
    <row r="125" spans="2:12" s="88" customFormat="1" ht="56.25" hidden="1">
      <c r="B125" s="37"/>
      <c r="C125" s="60" t="s">
        <v>0</v>
      </c>
      <c r="D125" s="27" t="s">
        <v>197</v>
      </c>
      <c r="E125" s="22" t="s">
        <v>22</v>
      </c>
      <c r="F125" s="22" t="s">
        <v>19</v>
      </c>
      <c r="G125" s="80" t="s">
        <v>44</v>
      </c>
      <c r="H125" s="22" t="s">
        <v>45</v>
      </c>
      <c r="I125" s="72">
        <v>561.78</v>
      </c>
      <c r="J125" s="83">
        <v>-561.78</v>
      </c>
      <c r="K125" s="72">
        <f>I125+J125</f>
        <v>0</v>
      </c>
    </row>
    <row r="126" spans="2:12" s="91" customFormat="1" ht="38.25" hidden="1">
      <c r="B126" s="37"/>
      <c r="C126" s="35" t="s">
        <v>208</v>
      </c>
      <c r="D126" s="27" t="s">
        <v>197</v>
      </c>
      <c r="E126" s="22" t="s">
        <v>22</v>
      </c>
      <c r="F126" s="22" t="s">
        <v>19</v>
      </c>
      <c r="G126" s="80" t="s">
        <v>44</v>
      </c>
      <c r="H126" s="22" t="s">
        <v>48</v>
      </c>
      <c r="I126" s="72"/>
      <c r="J126" s="83"/>
      <c r="K126" s="72">
        <f>I126+J126</f>
        <v>0</v>
      </c>
    </row>
    <row r="127" spans="2:12" s="91" customFormat="1" ht="19.5" hidden="1">
      <c r="B127" s="37"/>
      <c r="C127" s="55" t="s">
        <v>198</v>
      </c>
      <c r="D127" s="56" t="s">
        <v>197</v>
      </c>
      <c r="E127" s="56" t="s">
        <v>15</v>
      </c>
      <c r="F127" s="56" t="s">
        <v>199</v>
      </c>
      <c r="G127" s="56"/>
      <c r="H127" s="22"/>
      <c r="I127" s="72"/>
      <c r="J127" s="72">
        <f>J128+J135+J137</f>
        <v>684.6</v>
      </c>
      <c r="K127" s="74">
        <f>K128+K135</f>
        <v>20</v>
      </c>
      <c r="L127" s="97"/>
    </row>
    <row r="128" spans="2:12" s="91" customFormat="1" ht="19.5" hidden="1">
      <c r="B128" s="37"/>
      <c r="C128" s="57" t="s">
        <v>201</v>
      </c>
      <c r="D128" s="27" t="s">
        <v>197</v>
      </c>
      <c r="E128" s="51" t="s">
        <v>15</v>
      </c>
      <c r="F128" s="51" t="s">
        <v>16</v>
      </c>
      <c r="G128" s="58" t="s">
        <v>202</v>
      </c>
      <c r="H128" s="22"/>
      <c r="I128" s="72">
        <f>I131</f>
        <v>0</v>
      </c>
      <c r="J128" s="72">
        <f>J131</f>
        <v>628.9</v>
      </c>
      <c r="K128" s="72">
        <f>K131</f>
        <v>0</v>
      </c>
    </row>
    <row r="129" spans="2:12" s="91" customFormat="1" ht="38.1" customHeight="1">
      <c r="B129" s="37"/>
      <c r="C129" s="35" t="s">
        <v>208</v>
      </c>
      <c r="D129" s="27" t="s">
        <v>197</v>
      </c>
      <c r="E129" s="51" t="s">
        <v>22</v>
      </c>
      <c r="F129" s="51" t="s">
        <v>19</v>
      </c>
      <c r="G129" s="58" t="s">
        <v>236</v>
      </c>
      <c r="H129" s="22" t="s">
        <v>48</v>
      </c>
      <c r="I129" s="72"/>
      <c r="J129" s="72"/>
      <c r="K129" s="72">
        <v>156.30000000000001</v>
      </c>
    </row>
    <row r="130" spans="2:12" s="91" customFormat="1" ht="38.1" customHeight="1">
      <c r="B130" s="37"/>
      <c r="C130" s="35" t="s">
        <v>4</v>
      </c>
      <c r="D130" s="27" t="s">
        <v>197</v>
      </c>
      <c r="E130" s="51" t="s">
        <v>22</v>
      </c>
      <c r="F130" s="51" t="s">
        <v>19</v>
      </c>
      <c r="G130" s="58" t="s">
        <v>236</v>
      </c>
      <c r="H130" s="22" t="s">
        <v>49</v>
      </c>
      <c r="I130" s="72"/>
      <c r="J130" s="72"/>
      <c r="K130" s="72">
        <v>7</v>
      </c>
    </row>
    <row r="131" spans="2:12" s="91" customFormat="1" ht="38.25">
      <c r="B131" s="37"/>
      <c r="C131" s="59" t="s">
        <v>203</v>
      </c>
      <c r="D131" s="27" t="s">
        <v>197</v>
      </c>
      <c r="E131" s="51" t="s">
        <v>15</v>
      </c>
      <c r="F131" s="51" t="s">
        <v>16</v>
      </c>
      <c r="G131" s="58" t="s">
        <v>202</v>
      </c>
      <c r="H131" s="22"/>
      <c r="I131" s="72">
        <f t="shared" ref="I131:K132" si="12">I132</f>
        <v>0</v>
      </c>
      <c r="J131" s="72">
        <f t="shared" si="12"/>
        <v>628.9</v>
      </c>
      <c r="K131" s="72">
        <v>0</v>
      </c>
    </row>
    <row r="132" spans="2:12" s="91" customFormat="1" ht="19.5" hidden="1">
      <c r="B132" s="37"/>
      <c r="C132" s="23" t="s">
        <v>204</v>
      </c>
      <c r="D132" s="27" t="s">
        <v>197</v>
      </c>
      <c r="E132" s="51" t="s">
        <v>15</v>
      </c>
      <c r="F132" s="51" t="s">
        <v>16</v>
      </c>
      <c r="G132" s="58" t="s">
        <v>202</v>
      </c>
      <c r="H132" s="22"/>
      <c r="I132" s="72">
        <f t="shared" si="12"/>
        <v>0</v>
      </c>
      <c r="J132" s="72">
        <f t="shared" si="12"/>
        <v>628.9</v>
      </c>
      <c r="K132" s="72">
        <f t="shared" si="12"/>
        <v>671.8</v>
      </c>
    </row>
    <row r="133" spans="2:12" s="91" customFormat="1" ht="57" hidden="1">
      <c r="B133" s="37"/>
      <c r="C133" s="60" t="s">
        <v>0</v>
      </c>
      <c r="D133" s="27" t="s">
        <v>197</v>
      </c>
      <c r="E133" s="51" t="s">
        <v>15</v>
      </c>
      <c r="F133" s="51" t="s">
        <v>16</v>
      </c>
      <c r="G133" s="58" t="s">
        <v>202</v>
      </c>
      <c r="H133" s="22" t="s">
        <v>45</v>
      </c>
      <c r="I133" s="72"/>
      <c r="J133" s="72">
        <v>628.9</v>
      </c>
      <c r="K133" s="73">
        <v>671.8</v>
      </c>
    </row>
    <row r="134" spans="2:12" s="91" customFormat="1" ht="38.25" hidden="1">
      <c r="B134" s="37"/>
      <c r="C134" s="59" t="s">
        <v>203</v>
      </c>
      <c r="D134" s="27" t="s">
        <v>197</v>
      </c>
      <c r="E134" s="22" t="s">
        <v>15</v>
      </c>
      <c r="F134" s="22" t="s">
        <v>22</v>
      </c>
      <c r="G134" s="80" t="s">
        <v>202</v>
      </c>
      <c r="H134" s="22"/>
      <c r="I134" s="72"/>
      <c r="J134" s="72"/>
      <c r="K134" s="73"/>
    </row>
    <row r="135" spans="2:12" s="91" customFormat="1" ht="19.5">
      <c r="B135" s="37"/>
      <c r="C135" s="102" t="s">
        <v>5</v>
      </c>
      <c r="D135" s="56" t="s">
        <v>197</v>
      </c>
      <c r="E135" s="21" t="s">
        <v>15</v>
      </c>
      <c r="F135" s="21" t="s">
        <v>22</v>
      </c>
      <c r="G135" s="21" t="s">
        <v>212</v>
      </c>
      <c r="H135" s="21"/>
      <c r="I135" s="74">
        <f>I136</f>
        <v>0</v>
      </c>
      <c r="J135" s="74">
        <f>J136</f>
        <v>10</v>
      </c>
      <c r="K135" s="74">
        <f>K136</f>
        <v>20</v>
      </c>
    </row>
    <row r="136" spans="2:12" s="91" customFormat="1" ht="19.5">
      <c r="B136" s="37"/>
      <c r="C136" s="35" t="s">
        <v>6</v>
      </c>
      <c r="D136" s="27" t="s">
        <v>197</v>
      </c>
      <c r="E136" s="22" t="s">
        <v>15</v>
      </c>
      <c r="F136" s="22" t="s">
        <v>22</v>
      </c>
      <c r="G136" s="22" t="s">
        <v>212</v>
      </c>
      <c r="H136" s="22" t="s">
        <v>51</v>
      </c>
      <c r="I136" s="72"/>
      <c r="J136" s="82">
        <v>10</v>
      </c>
      <c r="K136" s="72">
        <v>20</v>
      </c>
    </row>
    <row r="137" spans="2:12" s="91" customFormat="1" ht="19.5">
      <c r="B137" s="37"/>
      <c r="C137" s="101" t="s">
        <v>214</v>
      </c>
      <c r="D137" s="56" t="s">
        <v>197</v>
      </c>
      <c r="E137" s="21" t="s">
        <v>16</v>
      </c>
      <c r="F137" s="21" t="s">
        <v>17</v>
      </c>
      <c r="G137" s="21" t="s">
        <v>215</v>
      </c>
      <c r="H137" s="21"/>
      <c r="I137" s="74"/>
      <c r="J137" s="74">
        <f>J138</f>
        <v>45.699999999999996</v>
      </c>
      <c r="K137" s="74">
        <f>K138</f>
        <v>47.9</v>
      </c>
    </row>
    <row r="138" spans="2:12" s="91" customFormat="1" ht="38.25">
      <c r="B138" s="37"/>
      <c r="C138" s="67" t="s">
        <v>7</v>
      </c>
      <c r="D138" s="27" t="s">
        <v>197</v>
      </c>
      <c r="E138" s="22" t="s">
        <v>16</v>
      </c>
      <c r="F138" s="22" t="s">
        <v>17</v>
      </c>
      <c r="G138" s="22" t="s">
        <v>215</v>
      </c>
      <c r="H138" s="22"/>
      <c r="I138" s="72"/>
      <c r="J138" s="72">
        <f>J139+J140</f>
        <v>45.699999999999996</v>
      </c>
      <c r="K138" s="72">
        <f>K139+K140</f>
        <v>47.9</v>
      </c>
    </row>
    <row r="139" spans="2:12" s="91" customFormat="1" ht="57">
      <c r="B139" s="37"/>
      <c r="C139" s="60" t="s">
        <v>0</v>
      </c>
      <c r="D139" s="27" t="s">
        <v>197</v>
      </c>
      <c r="E139" s="22" t="s">
        <v>16</v>
      </c>
      <c r="F139" s="22" t="s">
        <v>17</v>
      </c>
      <c r="G139" s="22" t="s">
        <v>215</v>
      </c>
      <c r="H139" s="22" t="s">
        <v>45</v>
      </c>
      <c r="I139" s="72"/>
      <c r="J139" s="82">
        <v>37.409999999999997</v>
      </c>
      <c r="K139" s="72">
        <v>44.1</v>
      </c>
    </row>
    <row r="140" spans="2:12" s="91" customFormat="1" ht="38.25">
      <c r="B140" s="37"/>
      <c r="C140" s="35" t="s">
        <v>208</v>
      </c>
      <c r="D140" s="27" t="s">
        <v>197</v>
      </c>
      <c r="E140" s="22" t="s">
        <v>16</v>
      </c>
      <c r="F140" s="22" t="s">
        <v>17</v>
      </c>
      <c r="G140" s="22" t="s">
        <v>215</v>
      </c>
      <c r="H140" s="22" t="s">
        <v>48</v>
      </c>
      <c r="I140" s="72"/>
      <c r="J140" s="82">
        <f>3.49+4.8</f>
        <v>8.2899999999999991</v>
      </c>
      <c r="K140" s="72">
        <v>1.6</v>
      </c>
    </row>
    <row r="141" spans="2:12" s="91" customFormat="1" ht="19.5" hidden="1">
      <c r="B141" s="37"/>
      <c r="C141" s="60"/>
      <c r="D141" s="27"/>
      <c r="E141" s="51"/>
      <c r="F141" s="51"/>
      <c r="G141" s="58"/>
      <c r="H141" s="22"/>
      <c r="I141" s="72"/>
      <c r="J141" s="72"/>
      <c r="K141" s="73"/>
    </row>
    <row r="142" spans="2:12" s="91" customFormat="1" ht="19.5" hidden="1">
      <c r="B142" s="37"/>
      <c r="C142" s="35" t="s">
        <v>55</v>
      </c>
      <c r="D142" s="27"/>
      <c r="E142" s="22"/>
      <c r="F142" s="22"/>
      <c r="G142" s="80"/>
      <c r="H142" s="22"/>
      <c r="I142" s="72">
        <f>I7+I39+I50+I57+I63+I75+I86+I104</f>
        <v>3190.3999999999996</v>
      </c>
      <c r="J142" s="72">
        <f>J7+J39+J50+J57+J63+J75+J86+J104</f>
        <v>-240.64999999999986</v>
      </c>
      <c r="K142" s="97">
        <f>K12+K63+K75+K86+K104+K127+K136+K137</f>
        <v>3464.32</v>
      </c>
      <c r="L142" s="97"/>
    </row>
    <row r="143" spans="2:12" s="92" customFormat="1" ht="18.75" hidden="1">
      <c r="B143" s="37"/>
      <c r="C143" s="55" t="s">
        <v>30</v>
      </c>
      <c r="D143" s="56" t="s">
        <v>54</v>
      </c>
      <c r="E143" s="21" t="s">
        <v>23</v>
      </c>
      <c r="F143" s="21" t="s">
        <v>23</v>
      </c>
      <c r="G143" s="81" t="s">
        <v>53</v>
      </c>
      <c r="H143" s="21" t="s">
        <v>54</v>
      </c>
      <c r="I143" s="74">
        <v>0</v>
      </c>
      <c r="J143" s="87">
        <v>0</v>
      </c>
      <c r="K143" s="74"/>
    </row>
    <row r="144" spans="2:12" s="92" customFormat="1" ht="38.1" customHeight="1">
      <c r="B144" s="37"/>
      <c r="C144" s="55" t="s">
        <v>262</v>
      </c>
      <c r="D144" s="56" t="s">
        <v>197</v>
      </c>
      <c r="E144" s="21" t="s">
        <v>17</v>
      </c>
      <c r="F144" s="21" t="s">
        <v>25</v>
      </c>
      <c r="G144" s="81"/>
      <c r="H144" s="21"/>
      <c r="I144" s="74"/>
      <c r="J144" s="87"/>
      <c r="K144" s="74">
        <v>2.0699999999999998</v>
      </c>
    </row>
    <row r="145" spans="2:12" s="92" customFormat="1" ht="38.1" customHeight="1">
      <c r="B145" s="37"/>
      <c r="C145" s="35" t="s">
        <v>208</v>
      </c>
      <c r="D145" s="27" t="s">
        <v>197</v>
      </c>
      <c r="E145" s="22" t="s">
        <v>17</v>
      </c>
      <c r="F145" s="22" t="s">
        <v>25</v>
      </c>
      <c r="G145" s="80" t="s">
        <v>263</v>
      </c>
      <c r="H145" s="22" t="s">
        <v>48</v>
      </c>
      <c r="I145" s="72"/>
      <c r="J145" s="83"/>
      <c r="K145" s="72">
        <v>0.83</v>
      </c>
    </row>
    <row r="146" spans="2:12" s="92" customFormat="1" ht="38.1" customHeight="1">
      <c r="B146" s="37"/>
      <c r="C146" s="35" t="s">
        <v>208</v>
      </c>
      <c r="D146" s="27" t="s">
        <v>197</v>
      </c>
      <c r="E146" s="22" t="s">
        <v>17</v>
      </c>
      <c r="F146" s="22" t="s">
        <v>25</v>
      </c>
      <c r="G146" s="80" t="s">
        <v>264</v>
      </c>
      <c r="H146" s="22" t="s">
        <v>48</v>
      </c>
      <c r="I146" s="72"/>
      <c r="J146" s="83"/>
      <c r="K146" s="72">
        <v>0.55000000000000004</v>
      </c>
    </row>
    <row r="147" spans="2:12" s="92" customFormat="1" ht="38.1" customHeight="1">
      <c r="B147" s="37"/>
      <c r="C147" s="35" t="s">
        <v>208</v>
      </c>
      <c r="D147" s="27" t="s">
        <v>197</v>
      </c>
      <c r="E147" s="22" t="s">
        <v>17</v>
      </c>
      <c r="F147" s="22" t="s">
        <v>25</v>
      </c>
      <c r="G147" s="80" t="s">
        <v>265</v>
      </c>
      <c r="H147" s="22" t="s">
        <v>48</v>
      </c>
      <c r="I147" s="72"/>
      <c r="J147" s="83"/>
      <c r="K147" s="72">
        <v>0.69</v>
      </c>
    </row>
    <row r="148" spans="2:12" s="92" customFormat="1" ht="37.5">
      <c r="B148" s="37"/>
      <c r="C148" s="55" t="s">
        <v>254</v>
      </c>
      <c r="D148" s="27" t="s">
        <v>197</v>
      </c>
      <c r="E148" s="22" t="s">
        <v>17</v>
      </c>
      <c r="F148" s="22" t="s">
        <v>24</v>
      </c>
      <c r="G148" s="80"/>
      <c r="H148" s="22"/>
      <c r="I148" s="72"/>
      <c r="J148" s="83"/>
      <c r="K148" s="72">
        <v>0</v>
      </c>
    </row>
    <row r="149" spans="2:12" s="92" customFormat="1" ht="24" customHeight="1">
      <c r="B149" s="37"/>
      <c r="C149" s="109" t="s">
        <v>58</v>
      </c>
      <c r="D149" s="109"/>
      <c r="E149" s="109"/>
      <c r="F149" s="109"/>
      <c r="G149" s="109"/>
      <c r="H149" s="109"/>
      <c r="I149" s="94">
        <f>I142+I143</f>
        <v>3190.3999999999996</v>
      </c>
      <c r="J149" s="94">
        <f>J142+J143</f>
        <v>-240.64999999999986</v>
      </c>
      <c r="K149" s="94">
        <f>K12+K63+K67+K75+K86+K104+K135+K137+K144</f>
        <v>3473.29</v>
      </c>
    </row>
    <row r="150" spans="2:12" s="93" customFormat="1" ht="24" customHeight="1">
      <c r="B150" s="95"/>
      <c r="C150" s="96"/>
      <c r="D150" s="50"/>
      <c r="E150" s="50"/>
      <c r="F150" s="50"/>
      <c r="G150" s="50"/>
      <c r="H150" s="50"/>
      <c r="I150" s="50"/>
      <c r="J150" s="50"/>
      <c r="K150" s="50"/>
    </row>
    <row r="151" spans="2:12" s="16" customFormat="1" ht="24" customHeight="1">
      <c r="B151" s="41"/>
      <c r="C151" s="42"/>
      <c r="D151" s="43"/>
      <c r="E151" s="43"/>
      <c r="F151" s="43"/>
      <c r="G151" s="43"/>
      <c r="H151" s="43"/>
      <c r="I151" s="43"/>
      <c r="J151" s="43"/>
      <c r="K151" s="43"/>
    </row>
    <row r="152" spans="2:12" ht="24" customHeight="1"/>
    <row r="153" spans="2:12" ht="24" customHeight="1"/>
    <row r="154" spans="2:12" ht="24" customHeight="1"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38"/>
    </row>
    <row r="155" spans="2:12" ht="24" customHeight="1"/>
    <row r="156" spans="2:12" ht="24" customHeight="1"/>
    <row r="157" spans="2:12" ht="24" customHeight="1"/>
    <row r="158" spans="2:12" ht="18.75" customHeight="1"/>
    <row r="165" spans="2:11"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2:11"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2:11"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</sheetData>
  <mergeCells count="5">
    <mergeCell ref="B154:K154"/>
    <mergeCell ref="H1:K1"/>
    <mergeCell ref="B3:K3"/>
    <mergeCell ref="H4:K4"/>
    <mergeCell ref="C149:H149"/>
  </mergeCells>
  <phoneticPr fontId="3" type="noConversion"/>
  <pageMargins left="0.6692913385826772" right="0" top="0.15748031496062992" bottom="0.19685039370078741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</vt:lpstr>
      <vt:lpstr>ПРИЛ7</vt:lpstr>
      <vt:lpstr>'5'!Область_печати</vt:lpstr>
      <vt:lpstr>ПРИЛ7!Область_печати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admin</cp:lastModifiedBy>
  <cp:lastPrinted>2019-02-06T08:57:29Z</cp:lastPrinted>
  <dcterms:created xsi:type="dcterms:W3CDTF">2007-09-12T09:25:25Z</dcterms:created>
  <dcterms:modified xsi:type="dcterms:W3CDTF">2015-12-30T11:09:51Z</dcterms:modified>
</cp:coreProperties>
</file>