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05" windowWidth="12120" windowHeight="7755" tabRatio="728" activeTab="0"/>
  </bookViews>
  <sheets>
    <sheet name="Прил.4" sheetId="1" r:id="rId1"/>
    <sheet name="Прил.6" sheetId="2" r:id="rId2"/>
    <sheet name="Прил.8" sheetId="3" r:id="rId3"/>
    <sheet name="Прил.10" sheetId="4" r:id="rId4"/>
  </sheets>
  <definedNames>
    <definedName name="_Toc105952697" localSheetId="1">'Прил.6'!#REF!</definedName>
    <definedName name="_Toc105952698" localSheetId="1">'Прил.6'!#REF!</definedName>
    <definedName name="_xlnm.Print_Area" localSheetId="3">'Прил.10'!$A$1:$R$116</definedName>
    <definedName name="_xlnm.Print_Area" localSheetId="0">'Прил.4'!$A$1:$H$52</definedName>
    <definedName name="_xlnm.Print_Area" localSheetId="1">'Прил.6'!$A$1:$H$32</definedName>
    <definedName name="_xlnm.Print_Area" localSheetId="2">'Прил.8'!$A$1:$P$83</definedName>
    <definedName name="п" localSheetId="3">#REF!</definedName>
    <definedName name="п" localSheetId="1">#REF!</definedName>
    <definedName name="п" localSheetId="2">#REF!</definedName>
    <definedName name="п">#REF!</definedName>
    <definedName name="р">#REF!</definedName>
  </definedNames>
  <calcPr fullCalcOnLoad="1"/>
</workbook>
</file>

<file path=xl/sharedStrings.xml><?xml version="1.0" encoding="utf-8"?>
<sst xmlns="http://schemas.openxmlformats.org/spreadsheetml/2006/main" count="971" uniqueCount="288">
  <si>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</si>
  <si>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</si>
  <si>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</si>
  <si>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</si>
  <si>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</si>
  <si>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</si>
  <si>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</si>
  <si>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</si>
  <si>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</si>
  <si>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</si>
  <si>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Изменения (+;-)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</si>
  <si>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</si>
  <si>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</si>
  <si>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</si>
  <si>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</si>
  <si>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</si>
  <si>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</si>
  <si>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</si>
  <si>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</si>
  <si>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</si>
  <si>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</si>
  <si>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</si>
  <si>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</si>
  <si>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</si>
  <si>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</si>
  <si>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</si>
  <si>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</si>
  <si>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</si>
  <si>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</si>
  <si>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</si>
  <si>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Другие вопросы в области физической культуры и спорта</t>
  </si>
  <si>
    <t>1105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</si>
  <si>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</si>
  <si>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</si>
  <si>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</si>
  <si>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</si>
  <si>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</si>
  <si>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</si>
  <si>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</si>
  <si>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</si>
  <si>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</si>
  <si>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</si>
  <si>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</si>
  <si>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</si>
  <si>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</si>
  <si>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</si>
  <si>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</si>
  <si>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</si>
  <si>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</si>
  <si>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</si>
  <si>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</si>
  <si>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</si>
  <si>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</si>
  <si>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</si>
  <si>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>11</t>
  </si>
  <si>
    <t>Условно утвержденные расходы</t>
  </si>
  <si>
    <t>Итого расходов</t>
  </si>
  <si>
    <t>121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</si>
  <si>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</si>
  <si>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</si>
  <si>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</si>
  <si>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</si>
  <si>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</si>
  <si>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</si>
  <si>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</si>
  <si>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1 11 05035 10 0000 120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</si>
  <si>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</si>
  <si>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</si>
  <si>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</si>
  <si>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</si>
  <si>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</si>
  <si>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</si>
  <si>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</si>
  <si>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</si>
  <si>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</si>
  <si>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</si>
  <si>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</si>
  <si>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</si>
  <si>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0120300000</t>
  </si>
  <si>
    <t>0120100000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</si>
  <si>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</si>
  <si>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</si>
  <si>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</si>
  <si>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</si>
  <si>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</si>
  <si>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</si>
  <si>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</si>
  <si>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0309</t>
  </si>
  <si>
    <t>0412</t>
  </si>
  <si>
    <t>010А101100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</si>
  <si>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</si>
  <si>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</si>
  <si>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</si>
  <si>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</si>
  <si>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</si>
  <si>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НАЦИОНАЛЬНАЯ ОБОРОНА</t>
  </si>
  <si>
    <t>Мобилизационная и вневойсковая подготовка</t>
  </si>
  <si>
    <t>0203</t>
  </si>
  <si>
    <t>0200</t>
  </si>
  <si>
    <t>8</t>
  </si>
  <si>
    <t>Приложение 10</t>
  </si>
  <si>
    <t>9999</t>
  </si>
  <si>
    <t>990А018000</t>
  </si>
  <si>
    <t>0110451180</t>
  </si>
  <si>
    <t>0140000000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</si>
  <si>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</si>
  <si>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</si>
  <si>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</si>
  <si>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</si>
  <si>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</si>
  <si>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</si>
  <si>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</si>
  <si>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</si>
  <si>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</si>
  <si>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</si>
  <si>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</si>
  <si>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</si>
  <si>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</si>
  <si>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</si>
  <si>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</si>
  <si>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</si>
  <si>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</si>
  <si>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</si>
  <si>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</si>
  <si>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6"/>
        <rFont val="Times New Roman"/>
        <family val="1"/>
      </rPr>
      <t xml:space="preserve"> </t>
    </r>
    <r>
      <rPr>
        <i/>
        <sz val="16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</si>
  <si>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</si>
  <si>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</si>
  <si>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</si>
  <si>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i/>
        <sz val="16"/>
        <color indexed="10"/>
        <rFont val="Times New Roman"/>
        <family val="1"/>
      </rPr>
      <t xml:space="preserve"> </t>
    </r>
  </si>
  <si>
    <t>106 06033 10 0000 110</t>
  </si>
  <si>
    <t>Земельный налог с организаций , обладающих земельным участком, расположенным в границах сельских поселений</t>
  </si>
  <si>
    <t>106 06043 10 0000 110</t>
  </si>
  <si>
    <t>Земельный налог с физических лиц, обладающих земельным участком, расположенным в границах 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</si>
  <si>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</si>
  <si>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</si>
  <si>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</si>
  <si>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</si>
  <si>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</si>
  <si>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</si>
  <si>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</si>
  <si>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</si>
  <si>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</si>
  <si>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</si>
  <si>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</si>
  <si>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</si>
  <si>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</si>
  <si>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</si>
  <si>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 имущества, находящееся в оперативном управлении органов управления сельских поселений (за исключением имущества бюджетных и автономных учреждений)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</si>
  <si>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</si>
  <si>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</si>
  <si>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</si>
  <si>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</si>
  <si>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</si>
  <si>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 2 02 15001 10 0000 151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</si>
  <si>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</si>
  <si>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</si>
  <si>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</si>
  <si>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</si>
  <si>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 на осуществление первичного воинского учета на территориях, где отсутствуют военные комиссариаты</t>
  </si>
  <si>
    <t>Всего доходов</t>
  </si>
  <si>
    <t>Утверждено доходов</t>
  </si>
  <si>
    <t>9</t>
  </si>
  <si>
    <t>НЕНАЛОГОВЫЕ ДОХОДЫ</t>
  </si>
  <si>
    <t>Утверждено расходов на 2019 год</t>
  </si>
  <si>
    <t>Утверждено расходов</t>
  </si>
  <si>
    <t>0</t>
  </si>
  <si>
    <t>Изменение (+;-)</t>
  </si>
  <si>
    <t xml:space="preserve">Утверждено расходов </t>
  </si>
  <si>
    <t>10,00</t>
  </si>
  <si>
    <t>1,6</t>
  </si>
  <si>
    <t>10</t>
  </si>
  <si>
    <t>30</t>
  </si>
  <si>
    <t>Дотации бюджетам поселений на выравнивание бюджетной обеспеченности республиканский</t>
  </si>
  <si>
    <t>40</t>
  </si>
  <si>
    <t>938,5</t>
  </si>
  <si>
    <t>410,93</t>
  </si>
  <si>
    <t>65,20</t>
  </si>
  <si>
    <t>Муниципальная программа "Комплексное развитие территории Куладинского сельского поселения"</t>
  </si>
  <si>
    <t>Подпрограмма "Повышение качества управления муниципальным имуществом и земельными ресурсами Куладинского сельского поселения"</t>
  </si>
  <si>
    <t>Подпрограмма "Устойчивое развитие систем жизнеобеспечения  Куладинского сельского поселения"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</si>
  <si>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поселения"</t>
  </si>
  <si>
    <t>Подпрограмма "Развитие социально-культурной сферы Куладинского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</si>
  <si>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</si>
  <si>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</si>
  <si>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</si>
  <si>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-35</t>
  </si>
  <si>
    <t>-65,20</t>
  </si>
  <si>
    <t>АВЦП" Обеспечение деятельности Администрации МО Куладинское сельское поселение"</t>
  </si>
  <si>
    <t>202 15001 10 0000 150</t>
  </si>
  <si>
    <t>2 02 10000 00 0000 150</t>
  </si>
  <si>
    <t>2 02 35118 10 0000 150</t>
  </si>
  <si>
    <t>2 02 30000 00 0000 150</t>
  </si>
  <si>
    <t>Приложение 8</t>
  </si>
  <si>
    <t>010A1S8500</t>
  </si>
  <si>
    <t>Субсидии на оплату труда работникам бюджетной сферы</t>
  </si>
  <si>
    <t>853</t>
  </si>
  <si>
    <t>111 05025 10 0000 120</t>
  </si>
  <si>
    <t>Доходы,получаемые в виде арендной платы,а также средства от продажи права на заключение договоров аренды за земли , находящиеся в собственности сельских поселений (за исключением земельных участков муниципальных бюджетных и автономных учреждений)</t>
  </si>
  <si>
    <t>Обеспечение пожарной безопасности</t>
  </si>
  <si>
    <t>0310</t>
  </si>
  <si>
    <t>09</t>
  </si>
  <si>
    <t>0120400000</t>
  </si>
  <si>
    <t>0140100000</t>
  </si>
  <si>
    <t>Другие вопросы в области нацианальной безопасности и правохранительной деятельности</t>
  </si>
  <si>
    <t>1.1.</t>
  </si>
  <si>
    <t>1.2.1.</t>
  </si>
  <si>
    <t>1.2.2.</t>
  </si>
  <si>
    <t>1.2.3.</t>
  </si>
  <si>
    <t>1.2.4.</t>
  </si>
  <si>
    <t>1.1.1.</t>
  </si>
  <si>
    <t>1.1.2.</t>
  </si>
  <si>
    <t>1.3.1.</t>
  </si>
  <si>
    <t>1.3.2.</t>
  </si>
  <si>
    <t>1.3.3.</t>
  </si>
  <si>
    <t>01303S8500</t>
  </si>
  <si>
    <t>01301S8500</t>
  </si>
  <si>
    <t>1.4.</t>
  </si>
  <si>
    <t xml:space="preserve">Повышение эффективности использования земельных участков </t>
  </si>
  <si>
    <t xml:space="preserve"> 2 02 04000 00 0000 150</t>
  </si>
  <si>
    <t>-217</t>
  </si>
  <si>
    <t>-5</t>
  </si>
  <si>
    <t>51,4</t>
  </si>
  <si>
    <t>36</t>
  </si>
  <si>
    <t>42,22</t>
  </si>
  <si>
    <t>-41,22</t>
  </si>
  <si>
    <t>376,36</t>
  </si>
  <si>
    <t>-299,09</t>
  </si>
  <si>
    <t>693,69</t>
  </si>
  <si>
    <t>654,51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</si>
  <si>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</si>
  <si>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Уплата пеней, штрафов</t>
  </si>
  <si>
    <t>990А0S8500</t>
  </si>
  <si>
    <t>990000Ш600</t>
  </si>
  <si>
    <t xml:space="preserve"> Защита населения и территории от чрезвычайных ситуаций природного и техногенного характера,гражданская оборона</t>
  </si>
  <si>
    <t>Профилактика терроризма и экстремизма</t>
  </si>
  <si>
    <t>14</t>
  </si>
  <si>
    <t xml:space="preserve"> Осуществление полномочий по первичному воинскому учету , где отсутствуют военные комиссариаты в рамках подпрограммы "Обеспечение деятельности Администрации МО "Куладинское сельское поселение"</t>
  </si>
  <si>
    <t>Развитие молодежной политики в рамках подпрограммы"Развитие социально-культурной сферы"муниципальной программы"Комплексное развитие территории куладинского сельского поселения"</t>
  </si>
  <si>
    <t xml:space="preserve"> Физическая культура</t>
  </si>
  <si>
    <t>Подпрограмма  "Повышение качества управления муниципальным имуществом и земельными ресурсами Куладинского сельского поселения"</t>
  </si>
  <si>
    <t>1.5.2.</t>
  </si>
  <si>
    <t>1.5.1.</t>
  </si>
  <si>
    <t>1.5.</t>
  </si>
  <si>
    <t>1.4.1.</t>
  </si>
  <si>
    <t>1.3.</t>
  </si>
  <si>
    <t>1.2.</t>
  </si>
  <si>
    <t>2 02 40014 10 0000 150</t>
  </si>
  <si>
    <t>Межбюджетные трансферты ,передоваемые бюждетам сельских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t>
  </si>
  <si>
    <t xml:space="preserve"> Приложение 4
к решению «О бюджете 
муниципального образования "Куладинское сельское поселение "
на 2021 год и на плановый период 2022и 2023 годов» </t>
  </si>
  <si>
    <t>Объем поступлений доходов в бюджет муниципального образования "Куладинское сельское поселение" в 2021 году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</si>
  <si>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</si>
  <si>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</si>
  <si>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</si>
  <si>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2 02 20000 00 0000 150</t>
  </si>
  <si>
    <t xml:space="preserve"> 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</si>
  <si>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</si>
  <si>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</si>
  <si>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(2938)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</si>
  <si>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</si>
  <si>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(2927)</t>
  </si>
  <si>
    <t>Субсидии на выполнение работ по благоустройству территорий в рамках реализации проекта "Инициативы граждан"</t>
  </si>
  <si>
    <t xml:space="preserve"> к решению "О бюджете муниципального образования Куладинское сельское поселение на 2021 год и на плановый период 2022-2023 годов"</t>
  </si>
  <si>
    <t>Ведомственная структура расходов бюджета муниципального образования Куладинское сельское поселение на 2021</t>
  </si>
  <si>
    <t>01201S0200</t>
  </si>
  <si>
    <t>Дорожное хозяйство(дорожные фонды)</t>
  </si>
  <si>
    <t>01103200Д0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</si>
  <si>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</si>
  <si>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</si>
  <si>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</t>
  </si>
  <si>
    <t>119</t>
  </si>
  <si>
    <t>Субсидии на оплату труда работникам</t>
  </si>
  <si>
    <t xml:space="preserve">Субсидии на оплату труда работникам </t>
  </si>
  <si>
    <t>0409</t>
  </si>
  <si>
    <t xml:space="preserve"> Приложение  6
к решению «О бюджете муниципального образования Куладинское сельское поселение на 2021 год и на плановый период 2022 - 2023 годов"
</t>
  </si>
  <si>
    <t>Распределение
бюджета муниципального образования  Куладинское сельское поселение  по разделам и подразделам функциональной классификации расходов на 2021 год</t>
  </si>
  <si>
    <t>01302S8500</t>
  </si>
  <si>
    <t>21960010100000150</t>
  </si>
  <si>
    <t>Возврат прочих остатков субсидий,субвенций и иных межбюджетных трансфертов,имеющих целевое назначение,прошлых лет из бюджетов сельских поселений</t>
  </si>
  <si>
    <t>Сумма на 2021 год тыс.руб.</t>
  </si>
  <si>
    <t>Изменения на 2021 год (+;-)</t>
  </si>
  <si>
    <t>Сумма на 2021 год</t>
  </si>
  <si>
    <t>Сумма на 2021 год   тыс.руб.</t>
  </si>
  <si>
    <t>к решению "О бюджете муниципального образования Куладинское сельское поселение на 2021 год и на плановый период 2022-2023 годов"</t>
  </si>
  <si>
    <t>Распределение бюджетных ассигнований по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2021 год</t>
  </si>
  <si>
    <t>Сумма на  2021год                      тыс.рублей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</si>
  <si>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</si>
  <si>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</si>
  <si>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01201S22Д0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</si>
</sst>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0&quot;р.&quot;_-;\-* #,##0.0000&quot;р.&quot;_-;_-* &quot;-&quot;??&quot;р.&quot;_-;_-@_-"/>
    <numFmt numFmtId="181" formatCode="[$-FC19]d\ mmmm\ yyyy\ &quot;г.&quot;"/>
    <numFmt numFmtId="182" formatCode="0.000"/>
    <numFmt numFmtId="183" formatCode="0.0000"/>
    <numFmt numFmtId="184" formatCode="0.00000"/>
    <numFmt numFmtId="185" formatCode="0.000000"/>
    <numFmt numFmtId="186" formatCode="_-* #,##0.000_р_._-;\-* #,##0.000_р_._-;_-* &quot;-&quot;??_р_._-;_-@_-"/>
    <numFmt numFmtId="187" formatCode="0.0%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8"/>
      <name val="Arial Cyr"/>
      <family val="0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sz val="32"/>
      <name val="Arial Cyr"/>
      <family val="0"/>
    </font>
    <font>
      <sz val="32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48"/>
      <name val="Arial Cyr"/>
      <family val="0"/>
    </font>
    <font>
      <sz val="2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Cyr"/>
      <family val="0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0" borderId="0">
      <alignment/>
      <protection/>
    </xf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52" fillId="0" borderId="0">
      <alignment/>
      <protection/>
    </xf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2" fontId="4" fillId="0" borderId="0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171" fontId="19" fillId="0" borderId="10" xfId="0" applyNumberFormat="1" applyFont="1" applyBorder="1" applyAlignment="1">
      <alignment horizontal="center" vertical="center" wrapText="1"/>
    </xf>
    <xf numFmtId="180" fontId="28" fillId="0" borderId="10" xfId="43" applyNumberFormat="1" applyFont="1" applyBorder="1" applyAlignment="1">
      <alignment horizontal="center" vertical="center" wrapText="1"/>
    </xf>
    <xf numFmtId="2" fontId="28" fillId="0" borderId="10" xfId="43" applyNumberFormat="1" applyFont="1" applyBorder="1" applyAlignment="1">
      <alignment horizontal="center" vertical="center" wrapText="1"/>
    </xf>
    <xf numFmtId="180" fontId="19" fillId="0" borderId="10" xfId="43" applyNumberFormat="1" applyFont="1" applyBorder="1" applyAlignment="1">
      <alignment horizontal="center" vertical="center" wrapText="1"/>
    </xf>
    <xf numFmtId="2" fontId="19" fillId="0" borderId="10" xfId="43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9" fillId="32" borderId="10" xfId="0" applyFont="1" applyFill="1" applyBorder="1" applyAlignment="1">
      <alignment horizontal="left" vertical="center" wrapText="1"/>
    </xf>
    <xf numFmtId="2" fontId="28" fillId="0" borderId="10" xfId="43" applyNumberFormat="1" applyFont="1" applyBorder="1" applyAlignment="1">
      <alignment horizontal="left" vertical="center" wrapText="1"/>
    </xf>
    <xf numFmtId="2" fontId="19" fillId="0" borderId="10" xfId="43" applyNumberFormat="1" applyFont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center" wrapText="1"/>
    </xf>
    <xf numFmtId="0" fontId="33" fillId="0" borderId="10" xfId="0" applyFont="1" applyBorder="1" applyAlignment="1">
      <alignment horizontal="center" vertical="center" wrapText="1"/>
    </xf>
    <xf numFmtId="1" fontId="28" fillId="0" borderId="10" xfId="43" applyNumberFormat="1" applyFont="1" applyBorder="1" applyAlignment="1">
      <alignment horizontal="center" vertical="center" wrapText="1"/>
    </xf>
    <xf numFmtId="1" fontId="19" fillId="0" borderId="10" xfId="43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right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/>
      <protection/>
    </xf>
    <xf numFmtId="2" fontId="21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0" fontId="2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53" applyFont="1" applyFill="1" applyBorder="1" applyAlignment="1">
      <alignment horizontal="justify" vertical="center" wrapText="1"/>
      <protection/>
    </xf>
    <xf numFmtId="49" fontId="21" fillId="0" borderId="10" xfId="0" applyNumberFormat="1" applyFont="1" applyFill="1" applyBorder="1" applyAlignment="1">
      <alignment vertical="center" wrapText="1"/>
    </xf>
    <xf numFmtId="0" fontId="23" fillId="0" borderId="10" xfId="53" applyFont="1" applyFill="1" applyBorder="1" applyAlignment="1">
      <alignment horizontal="justify" vertical="center"/>
      <protection/>
    </xf>
    <xf numFmtId="0" fontId="23" fillId="0" borderId="0" xfId="0" applyFont="1" applyFill="1" applyAlignment="1">
      <alignment vertical="center" wrapText="1"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2" fontId="21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2" fontId="23" fillId="34" borderId="10" xfId="0" applyNumberFormat="1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left" vertical="center"/>
      <protection/>
    </xf>
    <xf numFmtId="2" fontId="25" fillId="0" borderId="0" xfId="0" applyNumberFormat="1" applyFont="1" applyAlignment="1">
      <alignment/>
    </xf>
    <xf numFmtId="2" fontId="29" fillId="0" borderId="10" xfId="0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/>
    </xf>
    <xf numFmtId="2" fontId="21" fillId="33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0" fontId="22" fillId="0" borderId="14" xfId="54" applyFont="1" applyFill="1" applyBorder="1" applyAlignment="1">
      <alignment horizontal="left" vertical="center" wrapText="1"/>
      <protection/>
    </xf>
    <xf numFmtId="0" fontId="19" fillId="34" borderId="10" xfId="0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  <xf numFmtId="49" fontId="28" fillId="0" borderId="10" xfId="43" applyNumberFormat="1" applyFont="1" applyBorder="1" applyAlignment="1">
      <alignment horizontal="center" vertical="center" wrapText="1"/>
    </xf>
    <xf numFmtId="2" fontId="28" fillId="33" borderId="10" xfId="43" applyNumberFormat="1" applyFont="1" applyFill="1" applyBorder="1" applyAlignment="1">
      <alignment horizontal="center" vertical="center" wrapText="1"/>
    </xf>
    <xf numFmtId="0" fontId="19" fillId="0" borderId="10" xfId="43" applyNumberFormat="1" applyFont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2" fontId="19" fillId="33" borderId="10" xfId="43" applyNumberFormat="1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vertical="center"/>
    </xf>
    <xf numFmtId="2" fontId="23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2" fontId="21" fillId="33" borderId="10" xfId="0" applyNumberFormat="1" applyFont="1" applyFill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wrapText="1"/>
    </xf>
    <xf numFmtId="49" fontId="22" fillId="32" borderId="0" xfId="0" applyNumberFormat="1" applyFont="1" applyFill="1" applyBorder="1" applyAlignment="1">
      <alignment horizontal="center" vertical="center" wrapText="1"/>
    </xf>
    <xf numFmtId="2" fontId="23" fillId="33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49" fontId="21" fillId="0" borderId="10" xfId="33" applyNumberFormat="1" applyFont="1" applyFill="1" applyBorder="1" applyAlignment="1">
      <alignment horizontal="center" vertical="center" wrapText="1"/>
      <protection/>
    </xf>
    <xf numFmtId="171" fontId="23" fillId="0" borderId="10" xfId="67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wrapText="1"/>
    </xf>
    <xf numFmtId="171" fontId="21" fillId="0" borderId="10" xfId="67" applyFont="1" applyFill="1" applyBorder="1" applyAlignment="1">
      <alignment vertical="center" wrapText="1"/>
    </xf>
    <xf numFmtId="171" fontId="35" fillId="0" borderId="0" xfId="67" applyFont="1" applyAlignment="1">
      <alignment horizontal="left" vertical="center"/>
    </xf>
    <xf numFmtId="0" fontId="15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33" borderId="0" xfId="0" applyFont="1" applyFill="1" applyAlignment="1">
      <alignment horizontal="left" vertical="top"/>
    </xf>
    <xf numFmtId="171" fontId="19" fillId="0" borderId="15" xfId="67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171" fontId="19" fillId="0" borderId="10" xfId="67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2" fontId="23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49" fontId="28" fillId="0" borderId="0" xfId="0" applyNumberFormat="1" applyFont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49" fontId="23" fillId="0" borderId="0" xfId="0" applyNumberFormat="1" applyFont="1" applyAlignment="1">
      <alignment horizontal="right" vertical="center" wrapText="1"/>
    </xf>
    <xf numFmtId="0" fontId="21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14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right" wrapText="1"/>
    </xf>
    <xf numFmtId="0" fontId="24" fillId="0" borderId="0" xfId="0" applyFont="1" applyFill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51"/>
  <sheetViews>
    <sheetView tabSelected="1" view="pageBreakPreview" zoomScale="50" zoomScaleNormal="50" zoomScaleSheetLayoutView="50" zoomScalePageLayoutView="0" workbookViewId="0" topLeftCell="A1">
      <selection activeCell="I49" sqref="I49"/>
    </sheetView>
  </sheetViews>
  <sheetFormatPr defaultColWidth="56.125" defaultRowHeight="12.75"/>
  <cols>
    <col min="1" max="1" width="30.125" style="0" customWidth="1"/>
    <col min="2" max="2" width="42.75390625" style="0" customWidth="1"/>
    <col min="3" max="3" width="53.625" style="0" customWidth="1"/>
    <col min="4" max="4" width="27.00390625" style="0" hidden="1" customWidth="1"/>
    <col min="5" max="5" width="26.125" style="0" hidden="1" customWidth="1"/>
    <col min="6" max="6" width="34.625" style="0" customWidth="1"/>
    <col min="7" max="7" width="25.125" style="0" customWidth="1"/>
    <col min="8" max="8" width="37.875" style="0" customWidth="1"/>
  </cols>
  <sheetData>
    <row r="1" spans="3:8" ht="12.75">
      <c r="C1" s="80"/>
      <c r="D1" s="81"/>
      <c r="E1" s="81"/>
      <c r="F1" s="81"/>
      <c r="G1" s="81"/>
      <c r="H1" s="80"/>
    </row>
    <row r="2" spans="3:8" ht="42" customHeight="1">
      <c r="C2" s="80"/>
      <c r="D2" s="81"/>
      <c r="E2" s="81"/>
      <c r="F2" s="93"/>
      <c r="G2" s="93"/>
      <c r="H2" s="159"/>
    </row>
    <row r="3" spans="2:8" ht="20.25" customHeight="1">
      <c r="B3" s="83"/>
      <c r="C3" s="84"/>
      <c r="D3" s="85"/>
      <c r="E3" s="219" t="s">
        <v>248</v>
      </c>
      <c r="F3" s="219"/>
      <c r="G3" s="219"/>
      <c r="H3" s="219"/>
    </row>
    <row r="4" spans="1:8" ht="211.5" customHeight="1">
      <c r="A4" s="1"/>
      <c r="B4" s="86"/>
      <c r="C4" s="82"/>
      <c r="D4" s="87"/>
      <c r="E4" s="219"/>
      <c r="F4" s="219"/>
      <c r="G4" s="219"/>
      <c r="H4" s="219"/>
    </row>
    <row r="5" spans="1:8" ht="25.5" customHeight="1">
      <c r="A5" s="220" t="s">
        <v>249</v>
      </c>
      <c r="B5" s="220"/>
      <c r="C5" s="220"/>
      <c r="D5" s="220"/>
      <c r="E5" s="220"/>
      <c r="F5" s="220"/>
      <c r="G5" s="220"/>
      <c r="H5" s="220"/>
    </row>
    <row r="6" spans="1:8" ht="20.25" customHeight="1">
      <c r="A6" s="221"/>
      <c r="B6" s="221"/>
      <c r="C6" s="221"/>
      <c r="D6" s="221"/>
      <c r="E6" s="221"/>
      <c r="F6" s="221"/>
      <c r="G6" s="221"/>
      <c r="H6" s="221"/>
    </row>
    <row r="7" spans="1:8" ht="88.5" customHeight="1">
      <c r="A7" s="88" t="s">
        <v>105</v>
      </c>
      <c r="B7" s="88" t="s">
        <v>106</v>
      </c>
      <c r="C7" s="88" t="s">
        <v>107</v>
      </c>
      <c r="D7" s="88" t="s">
        <v>160</v>
      </c>
      <c r="E7" s="88" t="s">
        <v>10</v>
      </c>
      <c r="F7" s="88" t="s">
        <v>280</v>
      </c>
      <c r="G7" s="88" t="s">
        <v>10</v>
      </c>
      <c r="H7" s="88" t="s">
        <v>280</v>
      </c>
    </row>
    <row r="8" spans="1:8" ht="1.5" customHeight="1">
      <c r="A8" s="89"/>
      <c r="B8" s="89"/>
      <c r="C8" s="90"/>
      <c r="D8" s="90"/>
      <c r="E8" s="89"/>
      <c r="F8" s="89"/>
      <c r="G8" s="89"/>
      <c r="H8" s="89"/>
    </row>
    <row r="9" spans="1:8" ht="45" customHeight="1">
      <c r="A9" s="94" t="s">
        <v>39</v>
      </c>
      <c r="B9" s="88" t="s">
        <v>108</v>
      </c>
      <c r="C9" s="106" t="s">
        <v>109</v>
      </c>
      <c r="D9" s="111">
        <f>D10+D29</f>
        <v>397</v>
      </c>
      <c r="E9" s="111">
        <f>E10+E28</f>
        <v>3</v>
      </c>
      <c r="F9" s="111">
        <f>F10+F29+F32</f>
        <v>489</v>
      </c>
      <c r="G9" s="111">
        <f>G10+G28+G22</f>
        <v>0</v>
      </c>
      <c r="H9" s="111">
        <f>H10+H28+H32</f>
        <v>489</v>
      </c>
    </row>
    <row r="10" spans="1:8" ht="36.75" customHeight="1">
      <c r="A10" s="95"/>
      <c r="B10" s="89"/>
      <c r="C10" s="107" t="s">
        <v>110</v>
      </c>
      <c r="D10" s="89">
        <f>D11+D13+D16+D22</f>
        <v>385</v>
      </c>
      <c r="E10" s="89">
        <f>E11+E13+E16+E22</f>
        <v>14</v>
      </c>
      <c r="F10" s="89">
        <f>F11+F13+F16+F22</f>
        <v>463</v>
      </c>
      <c r="G10" s="89">
        <v>0</v>
      </c>
      <c r="H10" s="145">
        <f>H11+H13+H16+H22</f>
        <v>463</v>
      </c>
    </row>
    <row r="11" spans="1:8" ht="35.25" customHeight="1">
      <c r="A11" s="96" t="s">
        <v>39</v>
      </c>
      <c r="B11" s="97" t="s">
        <v>111</v>
      </c>
      <c r="C11" s="106" t="s">
        <v>112</v>
      </c>
      <c r="D11" s="88">
        <f>D12</f>
        <v>44</v>
      </c>
      <c r="E11" s="88">
        <f>E12</f>
        <v>0</v>
      </c>
      <c r="F11" s="88">
        <f>F12</f>
        <v>44</v>
      </c>
      <c r="G11" s="88">
        <f>G12</f>
        <v>0</v>
      </c>
      <c r="H11" s="144">
        <f>F11+G11</f>
        <v>44</v>
      </c>
    </row>
    <row r="12" spans="1:8" ht="190.5" customHeight="1">
      <c r="A12" s="98" t="s">
        <v>113</v>
      </c>
      <c r="B12" s="98" t="s">
        <v>114</v>
      </c>
      <c r="C12" s="108" t="s">
        <v>115</v>
      </c>
      <c r="D12" s="172">
        <v>44</v>
      </c>
      <c r="E12" s="145">
        <v>0</v>
      </c>
      <c r="F12" s="145">
        <v>44</v>
      </c>
      <c r="G12" s="89">
        <v>0</v>
      </c>
      <c r="H12" s="89">
        <f>F12+G12</f>
        <v>44</v>
      </c>
    </row>
    <row r="13" spans="1:8" ht="33" customHeight="1">
      <c r="A13" s="96" t="s">
        <v>39</v>
      </c>
      <c r="B13" s="88" t="s">
        <v>116</v>
      </c>
      <c r="C13" s="106" t="s">
        <v>117</v>
      </c>
      <c r="D13" s="88">
        <f>D14</f>
        <v>12</v>
      </c>
      <c r="E13" s="88">
        <v>0</v>
      </c>
      <c r="F13" s="88">
        <f>F14</f>
        <v>15</v>
      </c>
      <c r="G13" s="88">
        <v>0</v>
      </c>
      <c r="H13" s="144">
        <f aca="true" t="shared" si="0" ref="H13:H21">F13+G13</f>
        <v>15</v>
      </c>
    </row>
    <row r="14" spans="1:8" ht="43.5" customHeight="1">
      <c r="A14" s="98" t="s">
        <v>39</v>
      </c>
      <c r="B14" s="89" t="s">
        <v>118</v>
      </c>
      <c r="C14" s="107" t="s">
        <v>119</v>
      </c>
      <c r="D14" s="88">
        <f>D15</f>
        <v>12</v>
      </c>
      <c r="E14" s="89">
        <v>0</v>
      </c>
      <c r="F14" s="88">
        <v>15</v>
      </c>
      <c r="G14" s="89">
        <v>0</v>
      </c>
      <c r="H14" s="88">
        <f>F14+G14</f>
        <v>15</v>
      </c>
    </row>
    <row r="15" spans="1:8" ht="37.5" customHeight="1">
      <c r="A15" s="98" t="s">
        <v>113</v>
      </c>
      <c r="B15" s="89" t="s">
        <v>120</v>
      </c>
      <c r="C15" s="107" t="s">
        <v>119</v>
      </c>
      <c r="D15" s="89">
        <v>12</v>
      </c>
      <c r="E15" s="89">
        <v>0</v>
      </c>
      <c r="F15" s="89">
        <v>15</v>
      </c>
      <c r="G15" s="89">
        <v>0</v>
      </c>
      <c r="H15" s="89">
        <f>F15+G15</f>
        <v>15</v>
      </c>
    </row>
    <row r="16" spans="1:8" ht="27.75" customHeight="1">
      <c r="A16" s="96" t="s">
        <v>39</v>
      </c>
      <c r="B16" s="88" t="s">
        <v>121</v>
      </c>
      <c r="C16" s="106" t="s">
        <v>122</v>
      </c>
      <c r="D16" s="88">
        <f>D19+D17</f>
        <v>324</v>
      </c>
      <c r="E16" s="88">
        <f>E17+E19</f>
        <v>14</v>
      </c>
      <c r="F16" s="88">
        <f>F17+F19</f>
        <v>402</v>
      </c>
      <c r="G16" s="88">
        <f>G17+G19</f>
        <v>0</v>
      </c>
      <c r="H16" s="144">
        <f t="shared" si="0"/>
        <v>402</v>
      </c>
    </row>
    <row r="17" spans="1:8" ht="36.75" customHeight="1">
      <c r="A17" s="98" t="s">
        <v>39</v>
      </c>
      <c r="B17" s="89" t="s">
        <v>123</v>
      </c>
      <c r="C17" s="107" t="s">
        <v>124</v>
      </c>
      <c r="D17" s="88">
        <f>D18</f>
        <v>96</v>
      </c>
      <c r="E17" s="89">
        <f>E18</f>
        <v>4</v>
      </c>
      <c r="F17" s="88">
        <v>92</v>
      </c>
      <c r="G17" s="89">
        <v>0</v>
      </c>
      <c r="H17" s="88">
        <f t="shared" si="0"/>
        <v>92</v>
      </c>
    </row>
    <row r="18" spans="1:8" ht="101.25" customHeight="1">
      <c r="A18" s="98" t="s">
        <v>113</v>
      </c>
      <c r="B18" s="98" t="s">
        <v>125</v>
      </c>
      <c r="C18" s="107" t="s">
        <v>126</v>
      </c>
      <c r="D18" s="89">
        <v>96</v>
      </c>
      <c r="E18" s="89">
        <v>4</v>
      </c>
      <c r="F18" s="89">
        <v>92</v>
      </c>
      <c r="G18" s="89">
        <v>0</v>
      </c>
      <c r="H18" s="89">
        <f t="shared" si="0"/>
        <v>92</v>
      </c>
    </row>
    <row r="19" spans="1:8" ht="31.5" customHeight="1">
      <c r="A19" s="98" t="s">
        <v>39</v>
      </c>
      <c r="B19" s="89" t="s">
        <v>127</v>
      </c>
      <c r="C19" s="107" t="s">
        <v>128</v>
      </c>
      <c r="D19" s="88">
        <f>D20+D21</f>
        <v>228</v>
      </c>
      <c r="E19" s="88">
        <f>E20+E21</f>
        <v>10</v>
      </c>
      <c r="F19" s="88">
        <f>F20+F21</f>
        <v>310</v>
      </c>
      <c r="G19" s="88">
        <f>G20+G21</f>
        <v>0</v>
      </c>
      <c r="H19" s="88">
        <f t="shared" si="0"/>
        <v>310</v>
      </c>
    </row>
    <row r="20" spans="1:8" ht="90.75" customHeight="1">
      <c r="A20" s="98" t="s">
        <v>113</v>
      </c>
      <c r="B20" s="99" t="s">
        <v>129</v>
      </c>
      <c r="C20" s="107" t="s">
        <v>130</v>
      </c>
      <c r="D20" s="89">
        <v>104</v>
      </c>
      <c r="E20" s="89">
        <v>-50</v>
      </c>
      <c r="F20" s="89">
        <v>110</v>
      </c>
      <c r="G20" s="89">
        <v>0</v>
      </c>
      <c r="H20" s="89">
        <f t="shared" si="0"/>
        <v>110</v>
      </c>
    </row>
    <row r="21" spans="1:8" ht="82.5" customHeight="1">
      <c r="A21" s="98" t="s">
        <v>113</v>
      </c>
      <c r="B21" s="89" t="s">
        <v>131</v>
      </c>
      <c r="C21" s="107" t="s">
        <v>132</v>
      </c>
      <c r="D21" s="89">
        <v>124</v>
      </c>
      <c r="E21" s="89">
        <v>60</v>
      </c>
      <c r="F21" s="89">
        <v>200</v>
      </c>
      <c r="G21" s="89">
        <v>0</v>
      </c>
      <c r="H21" s="89">
        <f t="shared" si="0"/>
        <v>200</v>
      </c>
    </row>
    <row r="22" spans="1:8" ht="30.75" customHeight="1">
      <c r="A22" s="96" t="s">
        <v>39</v>
      </c>
      <c r="B22" s="88" t="s">
        <v>133</v>
      </c>
      <c r="C22" s="106" t="s">
        <v>134</v>
      </c>
      <c r="D22" s="88">
        <f>D23</f>
        <v>5</v>
      </c>
      <c r="E22" s="88">
        <f>E23</f>
        <v>0</v>
      </c>
      <c r="F22" s="88">
        <f>F23</f>
        <v>2</v>
      </c>
      <c r="G22" s="88">
        <f>G23</f>
        <v>0</v>
      </c>
      <c r="H22" s="144">
        <f>H23</f>
        <v>2</v>
      </c>
    </row>
    <row r="23" spans="1:8" ht="179.25" customHeight="1">
      <c r="A23" s="98" t="s">
        <v>38</v>
      </c>
      <c r="B23" s="89" t="s">
        <v>135</v>
      </c>
      <c r="C23" s="107" t="s">
        <v>136</v>
      </c>
      <c r="D23" s="88">
        <v>5</v>
      </c>
      <c r="E23" s="88">
        <v>0</v>
      </c>
      <c r="F23" s="89">
        <v>2</v>
      </c>
      <c r="G23" s="88">
        <v>0</v>
      </c>
      <c r="H23" s="89">
        <f>F23+G23</f>
        <v>2</v>
      </c>
    </row>
    <row r="24" spans="1:8" ht="66.75" customHeight="1" hidden="1">
      <c r="A24" s="98" t="s">
        <v>39</v>
      </c>
      <c r="B24" s="88" t="s">
        <v>137</v>
      </c>
      <c r="C24" s="106" t="s">
        <v>138</v>
      </c>
      <c r="D24" s="88"/>
      <c r="E24" s="88"/>
      <c r="F24" s="88"/>
      <c r="G24" s="88"/>
      <c r="H24" s="88"/>
    </row>
    <row r="25" spans="1:8" ht="60" customHeight="1" hidden="1">
      <c r="A25" s="96"/>
      <c r="B25" s="88" t="s">
        <v>139</v>
      </c>
      <c r="C25" s="106" t="s">
        <v>140</v>
      </c>
      <c r="D25" s="88"/>
      <c r="E25" s="88"/>
      <c r="F25" s="88"/>
      <c r="G25" s="88"/>
      <c r="H25" s="88"/>
    </row>
    <row r="26" spans="1:8" ht="48.75" customHeight="1" hidden="1">
      <c r="A26" s="96"/>
      <c r="B26" s="88" t="s">
        <v>141</v>
      </c>
      <c r="C26" s="106" t="s">
        <v>142</v>
      </c>
      <c r="D26" s="88"/>
      <c r="E26" s="88"/>
      <c r="F26" s="88"/>
      <c r="G26" s="88"/>
      <c r="H26" s="88"/>
    </row>
    <row r="27" spans="1:8" ht="50.25" customHeight="1" hidden="1">
      <c r="A27" s="96"/>
      <c r="B27" s="88" t="s">
        <v>143</v>
      </c>
      <c r="C27" s="106" t="s">
        <v>144</v>
      </c>
      <c r="D27" s="88"/>
      <c r="E27" s="88"/>
      <c r="F27" s="88"/>
      <c r="G27" s="88"/>
      <c r="H27" s="88"/>
    </row>
    <row r="28" spans="1:8" ht="33" customHeight="1">
      <c r="A28" s="96"/>
      <c r="B28" s="88"/>
      <c r="C28" s="107" t="s">
        <v>162</v>
      </c>
      <c r="D28" s="111">
        <f>D29</f>
        <v>12</v>
      </c>
      <c r="E28" s="111">
        <f>E29</f>
        <v>-11</v>
      </c>
      <c r="F28" s="111">
        <f>F29</f>
        <v>21</v>
      </c>
      <c r="G28" s="111" t="str">
        <f>G29</f>
        <v>0</v>
      </c>
      <c r="H28" s="173">
        <f>H29</f>
        <v>21</v>
      </c>
    </row>
    <row r="29" spans="1:8" ht="90.75" customHeight="1">
      <c r="A29" s="100" t="s">
        <v>39</v>
      </c>
      <c r="B29" s="101" t="s">
        <v>145</v>
      </c>
      <c r="C29" s="109" t="s">
        <v>146</v>
      </c>
      <c r="D29" s="101">
        <f>D31</f>
        <v>12</v>
      </c>
      <c r="E29" s="116">
        <f>E31</f>
        <v>-11</v>
      </c>
      <c r="F29" s="101">
        <f>F30+F31</f>
        <v>21</v>
      </c>
      <c r="G29" s="174" t="s">
        <v>165</v>
      </c>
      <c r="H29" s="175">
        <f>F29+G29</f>
        <v>21</v>
      </c>
    </row>
    <row r="30" spans="1:8" ht="176.25" customHeight="1">
      <c r="A30" s="176">
        <v>801</v>
      </c>
      <c r="B30" s="103" t="s">
        <v>196</v>
      </c>
      <c r="C30" s="222" t="s">
        <v>197</v>
      </c>
      <c r="D30" s="222"/>
      <c r="E30" s="116"/>
      <c r="F30" s="101">
        <v>20</v>
      </c>
      <c r="G30" s="174" t="s">
        <v>165</v>
      </c>
      <c r="H30" s="175">
        <f>F30+G30</f>
        <v>20</v>
      </c>
    </row>
    <row r="31" spans="1:8" ht="129" customHeight="1">
      <c r="A31" s="102" t="s">
        <v>38</v>
      </c>
      <c r="B31" s="103" t="s">
        <v>65</v>
      </c>
      <c r="C31" s="110" t="s">
        <v>147</v>
      </c>
      <c r="D31" s="103">
        <v>12</v>
      </c>
      <c r="E31" s="117">
        <v>-11</v>
      </c>
      <c r="F31" s="103">
        <f>D31+E31</f>
        <v>1</v>
      </c>
      <c r="G31" s="117">
        <v>0</v>
      </c>
      <c r="H31" s="103">
        <f>F31+G31</f>
        <v>1</v>
      </c>
    </row>
    <row r="32" spans="1:8" ht="50.25" customHeight="1">
      <c r="A32" s="104" t="s">
        <v>39</v>
      </c>
      <c r="B32" s="101" t="s">
        <v>143</v>
      </c>
      <c r="C32" s="109" t="s">
        <v>250</v>
      </c>
      <c r="D32" s="88"/>
      <c r="E32" s="88"/>
      <c r="F32" s="88">
        <f>F33</f>
        <v>5</v>
      </c>
      <c r="G32" s="88">
        <f>G33</f>
        <v>0</v>
      </c>
      <c r="H32" s="144">
        <f>H33</f>
        <v>5</v>
      </c>
    </row>
    <row r="33" spans="1:8" ht="141.75" customHeight="1">
      <c r="A33" s="105">
        <v>906</v>
      </c>
      <c r="B33" s="103" t="s">
        <v>251</v>
      </c>
      <c r="C33" s="110" t="s">
        <v>252</v>
      </c>
      <c r="D33" s="88"/>
      <c r="E33" s="88"/>
      <c r="F33" s="88">
        <v>5</v>
      </c>
      <c r="G33" s="88">
        <v>0</v>
      </c>
      <c r="H33" s="89">
        <f aca="true" t="shared" si="1" ref="H33:H38">F33+G33</f>
        <v>5</v>
      </c>
    </row>
    <row r="34" spans="1:8" ht="26.25" customHeight="1">
      <c r="A34" s="104" t="s">
        <v>39</v>
      </c>
      <c r="B34" s="88" t="s">
        <v>148</v>
      </c>
      <c r="C34" s="106" t="s">
        <v>149</v>
      </c>
      <c r="D34" s="88">
        <f>D37+D45</f>
        <v>2266.2000000000003</v>
      </c>
      <c r="E34" s="88">
        <f>E35+E37+E45</f>
        <v>4.6</v>
      </c>
      <c r="F34" s="111">
        <f>F35+F50</f>
        <v>3324.2</v>
      </c>
      <c r="G34" s="101">
        <f>G35</f>
        <v>549.6</v>
      </c>
      <c r="H34" s="178">
        <f t="shared" si="1"/>
        <v>3873.7999999999997</v>
      </c>
    </row>
    <row r="35" spans="1:8" ht="66" customHeight="1">
      <c r="A35" s="105" t="s">
        <v>39</v>
      </c>
      <c r="B35" s="89" t="s">
        <v>150</v>
      </c>
      <c r="C35" s="107" t="s">
        <v>151</v>
      </c>
      <c r="D35" s="112">
        <f>D36</f>
        <v>2266.2000000000003</v>
      </c>
      <c r="E35" s="89">
        <v>0</v>
      </c>
      <c r="F35" s="177">
        <f>F36</f>
        <v>3829.4199999999996</v>
      </c>
      <c r="G35" s="103">
        <f>G45+G47+G37+G41</f>
        <v>549.6</v>
      </c>
      <c r="H35" s="178">
        <f t="shared" si="1"/>
        <v>4379.0199999999995</v>
      </c>
    </row>
    <row r="36" spans="1:8" ht="70.5" customHeight="1">
      <c r="A36" s="105" t="s">
        <v>39</v>
      </c>
      <c r="B36" s="89" t="s">
        <v>150</v>
      </c>
      <c r="C36" s="107" t="s">
        <v>151</v>
      </c>
      <c r="D36" s="112">
        <f>D37+D45</f>
        <v>2266.2000000000003</v>
      </c>
      <c r="E36" s="89">
        <v>0</v>
      </c>
      <c r="F36" s="177">
        <f>F37+F41+F45+F47</f>
        <v>3829.4199999999996</v>
      </c>
      <c r="G36" s="103">
        <v>0</v>
      </c>
      <c r="H36" s="178">
        <f t="shared" si="1"/>
        <v>3829.4199999999996</v>
      </c>
    </row>
    <row r="37" spans="1:8" ht="65.25" customHeight="1">
      <c r="A37" s="104" t="s">
        <v>39</v>
      </c>
      <c r="B37" s="88" t="s">
        <v>189</v>
      </c>
      <c r="C37" s="106" t="s">
        <v>152</v>
      </c>
      <c r="D37" s="113">
        <f>D39+D38</f>
        <v>2178.8</v>
      </c>
      <c r="E37" s="88">
        <f>E39</f>
        <v>0</v>
      </c>
      <c r="F37" s="179">
        <f>F38+F39</f>
        <v>2356.12</v>
      </c>
      <c r="G37" s="101">
        <f>G38</f>
        <v>0</v>
      </c>
      <c r="H37" s="101">
        <f t="shared" si="1"/>
        <v>2356.12</v>
      </c>
    </row>
    <row r="38" spans="1:8" ht="65.25" customHeight="1">
      <c r="A38" s="105" t="s">
        <v>38</v>
      </c>
      <c r="B38" s="89" t="s">
        <v>188</v>
      </c>
      <c r="C38" s="107" t="s">
        <v>154</v>
      </c>
      <c r="D38" s="112">
        <v>2178.8</v>
      </c>
      <c r="E38" s="89">
        <f>E39</f>
        <v>0</v>
      </c>
      <c r="F38" s="180">
        <v>2356.12</v>
      </c>
      <c r="G38" s="89">
        <v>0</v>
      </c>
      <c r="H38" s="180">
        <f t="shared" si="1"/>
        <v>2356.12</v>
      </c>
    </row>
    <row r="39" spans="1:8" ht="71.25" customHeight="1" hidden="1">
      <c r="A39" s="105" t="s">
        <v>38</v>
      </c>
      <c r="B39" s="89" t="s">
        <v>153</v>
      </c>
      <c r="C39" s="107" t="s">
        <v>172</v>
      </c>
      <c r="D39" s="112">
        <v>0</v>
      </c>
      <c r="E39" s="112">
        <v>0</v>
      </c>
      <c r="F39" s="166">
        <v>0</v>
      </c>
      <c r="G39" s="89">
        <v>163.48</v>
      </c>
      <c r="H39" s="112">
        <f>E39+G39</f>
        <v>163.48</v>
      </c>
    </row>
    <row r="40" spans="1:8" ht="45.75" customHeight="1" hidden="1">
      <c r="A40" s="105"/>
      <c r="B40" s="89" t="s">
        <v>155</v>
      </c>
      <c r="C40" s="107" t="s">
        <v>156</v>
      </c>
      <c r="D40" s="112"/>
      <c r="E40" s="114"/>
      <c r="F40" s="166"/>
      <c r="G40" s="89">
        <v>163.48</v>
      </c>
      <c r="H40" s="112">
        <f>E40+G40</f>
        <v>163.48</v>
      </c>
    </row>
    <row r="41" spans="1:8" ht="63.75" customHeight="1">
      <c r="A41" s="96" t="s">
        <v>38</v>
      </c>
      <c r="B41" s="202" t="s">
        <v>253</v>
      </c>
      <c r="C41" s="203" t="s">
        <v>254</v>
      </c>
      <c r="D41" s="112"/>
      <c r="E41" s="114"/>
      <c r="F41" s="111">
        <f>F42</f>
        <v>1187.1</v>
      </c>
      <c r="G41" s="89">
        <f>G42</f>
        <v>500</v>
      </c>
      <c r="H41" s="101">
        <f>F41+G41</f>
        <v>1687.1</v>
      </c>
    </row>
    <row r="42" spans="1:8" ht="45.75" customHeight="1">
      <c r="A42" s="204" t="s">
        <v>38</v>
      </c>
      <c r="B42" s="205" t="s">
        <v>255</v>
      </c>
      <c r="C42" s="206" t="s">
        <v>256</v>
      </c>
      <c r="D42" s="207">
        <v>0</v>
      </c>
      <c r="E42" s="208">
        <f>E43+E44</f>
        <v>1187.1000000000001</v>
      </c>
      <c r="F42" s="209">
        <v>1187.1</v>
      </c>
      <c r="G42" s="89">
        <v>500</v>
      </c>
      <c r="H42" s="180">
        <f>F42+G42</f>
        <v>1687.1</v>
      </c>
    </row>
    <row r="43" spans="1:8" ht="54.75" customHeight="1">
      <c r="A43" s="98"/>
      <c r="B43" s="210" t="s">
        <v>257</v>
      </c>
      <c r="C43" s="211" t="s">
        <v>258</v>
      </c>
      <c r="D43" s="212">
        <v>0</v>
      </c>
      <c r="E43" s="89">
        <v>1044.2</v>
      </c>
      <c r="F43" s="180">
        <f>D43+E43</f>
        <v>1044.2</v>
      </c>
      <c r="G43" s="89">
        <v>0</v>
      </c>
      <c r="H43" s="180">
        <f>F43+G43</f>
        <v>1044.2</v>
      </c>
    </row>
    <row r="44" spans="1:8" ht="89.25" customHeight="1">
      <c r="A44" s="98"/>
      <c r="B44" s="210" t="s">
        <v>259</v>
      </c>
      <c r="C44" s="211" t="s">
        <v>260</v>
      </c>
      <c r="D44" s="212">
        <v>0</v>
      </c>
      <c r="E44" s="89">
        <v>142.9</v>
      </c>
      <c r="F44" s="180">
        <f>D44+E44</f>
        <v>142.9</v>
      </c>
      <c r="G44" s="89">
        <v>0</v>
      </c>
      <c r="H44" s="180">
        <f>F44+G44</f>
        <v>142.9</v>
      </c>
    </row>
    <row r="45" spans="1:8" ht="64.5" customHeight="1">
      <c r="A45" s="104" t="s">
        <v>39</v>
      </c>
      <c r="B45" s="88" t="s">
        <v>191</v>
      </c>
      <c r="C45" s="106" t="s">
        <v>157</v>
      </c>
      <c r="D45" s="113">
        <f>D46</f>
        <v>87.4</v>
      </c>
      <c r="E45" s="88">
        <f>E46</f>
        <v>4.6</v>
      </c>
      <c r="F45" s="179">
        <f>F46</f>
        <v>103.2</v>
      </c>
      <c r="G45" s="88">
        <f>G46</f>
        <v>0</v>
      </c>
      <c r="H45" s="179">
        <f>H46</f>
        <v>103.2</v>
      </c>
    </row>
    <row r="46" spans="1:8" ht="84" customHeight="1">
      <c r="A46" s="105" t="s">
        <v>38</v>
      </c>
      <c r="B46" s="89" t="s">
        <v>190</v>
      </c>
      <c r="C46" s="107" t="s">
        <v>158</v>
      </c>
      <c r="D46" s="112">
        <v>87.4</v>
      </c>
      <c r="E46" s="89">
        <v>4.6</v>
      </c>
      <c r="F46" s="166">
        <v>103.2</v>
      </c>
      <c r="G46" s="89">
        <v>0</v>
      </c>
      <c r="H46" s="103">
        <f>F46+G46</f>
        <v>103.2</v>
      </c>
    </row>
    <row r="47" spans="1:8" ht="27" customHeight="1">
      <c r="A47" s="105" t="s">
        <v>39</v>
      </c>
      <c r="B47" s="89" t="s">
        <v>218</v>
      </c>
      <c r="C47" s="107" t="s">
        <v>73</v>
      </c>
      <c r="D47" s="115"/>
      <c r="E47" s="114"/>
      <c r="F47" s="111">
        <f>F48</f>
        <v>183</v>
      </c>
      <c r="G47" s="88">
        <f>G48+G49+G50</f>
        <v>49.6</v>
      </c>
      <c r="H47" s="101">
        <f>H48+H49</f>
        <v>227.5</v>
      </c>
    </row>
    <row r="48" spans="1:8" ht="175.5" customHeight="1">
      <c r="A48" s="98" t="s">
        <v>38</v>
      </c>
      <c r="B48" s="89" t="s">
        <v>246</v>
      </c>
      <c r="C48" s="107" t="s">
        <v>247</v>
      </c>
      <c r="D48" s="115"/>
      <c r="E48" s="114"/>
      <c r="F48" s="111">
        <v>183</v>
      </c>
      <c r="G48" s="88">
        <v>35</v>
      </c>
      <c r="H48" s="101">
        <f>F48+G48</f>
        <v>218</v>
      </c>
    </row>
    <row r="49" spans="1:8" ht="175.5" customHeight="1">
      <c r="A49" s="98" t="s">
        <v>38</v>
      </c>
      <c r="B49" s="89" t="s">
        <v>285</v>
      </c>
      <c r="C49" s="107" t="s">
        <v>286</v>
      </c>
      <c r="D49" s="115"/>
      <c r="E49" s="114"/>
      <c r="F49" s="111">
        <v>0</v>
      </c>
      <c r="G49" s="88">
        <v>9.5</v>
      </c>
      <c r="H49" s="101">
        <f>F49+G49</f>
        <v>9.5</v>
      </c>
    </row>
    <row r="50" spans="1:8" ht="135" customHeight="1">
      <c r="A50" s="98" t="s">
        <v>38</v>
      </c>
      <c r="B50" s="98" t="s">
        <v>276</v>
      </c>
      <c r="C50" s="218" t="s">
        <v>277</v>
      </c>
      <c r="D50" s="115"/>
      <c r="E50" s="114"/>
      <c r="F50" s="111">
        <v>-505.22</v>
      </c>
      <c r="G50" s="88">
        <v>5.1</v>
      </c>
      <c r="H50" s="103">
        <f>F50+G50</f>
        <v>-500.12</v>
      </c>
    </row>
    <row r="51" spans="1:8" ht="22.5" customHeight="1">
      <c r="A51" s="96"/>
      <c r="B51" s="88"/>
      <c r="C51" s="106" t="s">
        <v>159</v>
      </c>
      <c r="D51" s="111">
        <f>D9+D34</f>
        <v>2663.2000000000003</v>
      </c>
      <c r="E51" s="111">
        <f>E9+E34</f>
        <v>7.6</v>
      </c>
      <c r="F51" s="111">
        <f>F9+F34</f>
        <v>3813.2</v>
      </c>
      <c r="G51" s="111">
        <f>G34+G9</f>
        <v>549.6</v>
      </c>
      <c r="H51" s="111">
        <f>H9+H34</f>
        <v>4362.799999999999</v>
      </c>
    </row>
  </sheetData>
  <sheetProtection/>
  <mergeCells count="3">
    <mergeCell ref="E3:H4"/>
    <mergeCell ref="A5:H6"/>
    <mergeCell ref="C30:D30"/>
  </mergeCells>
  <printOptions/>
  <pageMargins left="0.7" right="0.7" top="0.75" bottom="0.75" header="0.3" footer="0.3"/>
  <pageSetup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122"/>
  <sheetViews>
    <sheetView view="pageBreakPreview" zoomScale="50" zoomScaleNormal="50" zoomScaleSheetLayoutView="50" zoomScalePageLayoutView="0" workbookViewId="0" topLeftCell="A18">
      <selection activeCell="I32" sqref="I32"/>
    </sheetView>
  </sheetViews>
  <sheetFormatPr defaultColWidth="9.00390625" defaultRowHeight="12.75"/>
  <cols>
    <col min="1" max="1" width="25.25390625" style="0" customWidth="1"/>
    <col min="2" max="2" width="80.875" style="4" customWidth="1"/>
    <col min="3" max="3" width="21.00390625" style="2" customWidth="1"/>
    <col min="4" max="4" width="17.75390625" style="2" hidden="1" customWidth="1"/>
    <col min="5" max="5" width="21.00390625" style="2" hidden="1" customWidth="1"/>
    <col min="6" max="6" width="61.375" style="3" customWidth="1"/>
    <col min="7" max="7" width="33.875" style="1" customWidth="1"/>
    <col min="8" max="8" width="20.25390625" style="0" customWidth="1"/>
    <col min="9" max="9" width="31.00390625" style="0" customWidth="1"/>
  </cols>
  <sheetData>
    <row r="1" spans="2:10" ht="18" customHeight="1">
      <c r="B1" s="33"/>
      <c r="C1" s="143"/>
      <c r="D1" s="143"/>
      <c r="E1" s="143"/>
      <c r="F1" s="118"/>
      <c r="G1" s="143"/>
      <c r="H1" s="143"/>
      <c r="I1" s="143"/>
      <c r="J1" s="143"/>
    </row>
    <row r="2" spans="2:10" ht="94.5" customHeight="1" hidden="1">
      <c r="B2" s="33"/>
      <c r="C2" s="143"/>
      <c r="D2" s="143"/>
      <c r="E2" s="143"/>
      <c r="F2" s="143"/>
      <c r="G2" s="143"/>
      <c r="H2" s="143"/>
      <c r="I2" s="143"/>
      <c r="J2" s="143"/>
    </row>
    <row r="3" spans="2:10" ht="172.5" customHeight="1">
      <c r="B3" s="33"/>
      <c r="C3" s="143"/>
      <c r="D3" s="143"/>
      <c r="E3" s="143"/>
      <c r="F3" s="118"/>
      <c r="G3" s="223" t="s">
        <v>273</v>
      </c>
      <c r="H3" s="223"/>
      <c r="I3" s="143"/>
      <c r="J3" s="143"/>
    </row>
    <row r="4" spans="2:10" ht="96.75" customHeight="1">
      <c r="B4" s="224" t="s">
        <v>274</v>
      </c>
      <c r="C4" s="224"/>
      <c r="D4" s="224"/>
      <c r="E4" s="224"/>
      <c r="F4" s="224"/>
      <c r="G4" s="224"/>
      <c r="H4" s="224"/>
      <c r="I4" s="30"/>
      <c r="J4" s="29"/>
    </row>
    <row r="5" spans="2:10" s="5" customFormat="1" ht="26.25">
      <c r="B5" s="34"/>
      <c r="C5" s="37"/>
      <c r="D5" s="37"/>
      <c r="E5" s="37"/>
      <c r="F5" s="34"/>
      <c r="G5" s="38"/>
      <c r="H5" s="34"/>
      <c r="I5" s="30"/>
      <c r="J5" s="39"/>
    </row>
    <row r="6" spans="2:10" s="8" customFormat="1" ht="102" customHeight="1">
      <c r="B6" s="31" t="s">
        <v>13</v>
      </c>
      <c r="C6" s="31" t="s">
        <v>32</v>
      </c>
      <c r="D6" s="31" t="s">
        <v>164</v>
      </c>
      <c r="E6" s="31" t="s">
        <v>166</v>
      </c>
      <c r="F6" s="31" t="s">
        <v>281</v>
      </c>
      <c r="G6" s="31" t="s">
        <v>10</v>
      </c>
      <c r="H6" s="31" t="s">
        <v>278</v>
      </c>
      <c r="I6" s="181"/>
      <c r="J6" s="39"/>
    </row>
    <row r="7" spans="2:14" s="8" customFormat="1" ht="26.25">
      <c r="B7" s="31">
        <v>1</v>
      </c>
      <c r="C7" s="32">
        <v>2</v>
      </c>
      <c r="D7" s="32"/>
      <c r="E7" s="32">
        <v>3</v>
      </c>
      <c r="F7" s="31">
        <v>4</v>
      </c>
      <c r="G7" s="31">
        <v>3</v>
      </c>
      <c r="H7" s="31">
        <v>4</v>
      </c>
      <c r="I7" s="40"/>
      <c r="J7" s="41"/>
      <c r="K7" s="10"/>
      <c r="L7" s="11"/>
      <c r="M7" s="12"/>
      <c r="N7" s="9"/>
    </row>
    <row r="8" spans="2:14" s="7" customFormat="1" ht="39.75" customHeight="1">
      <c r="B8" s="120" t="s">
        <v>40</v>
      </c>
      <c r="C8" s="123" t="s">
        <v>21</v>
      </c>
      <c r="D8" s="141">
        <f>D9+D10+D11</f>
        <v>1359.43</v>
      </c>
      <c r="E8" s="141">
        <f>E9+E10+E11</f>
        <v>-222</v>
      </c>
      <c r="F8" s="182">
        <f>F9+F10+F11</f>
        <v>1665.37</v>
      </c>
      <c r="G8" s="182">
        <f>G9+G10+G11</f>
        <v>0</v>
      </c>
      <c r="H8" s="182">
        <f>H9+H10+H11</f>
        <v>1665.37</v>
      </c>
      <c r="I8" s="35"/>
      <c r="J8" s="41"/>
      <c r="K8" s="10"/>
      <c r="L8" s="14"/>
      <c r="M8" s="12"/>
      <c r="N8" s="13"/>
    </row>
    <row r="9" spans="2:14" s="7" customFormat="1" ht="82.5" customHeight="1">
      <c r="B9" s="91" t="s">
        <v>71</v>
      </c>
      <c r="C9" s="124" t="s">
        <v>72</v>
      </c>
      <c r="D9" s="124" t="s">
        <v>175</v>
      </c>
      <c r="E9" s="124" t="s">
        <v>165</v>
      </c>
      <c r="F9" s="183">
        <v>463.25</v>
      </c>
      <c r="G9" s="183">
        <v>0</v>
      </c>
      <c r="H9" s="183">
        <f>F9+G9</f>
        <v>463.25</v>
      </c>
      <c r="I9" s="35"/>
      <c r="J9" s="41"/>
      <c r="K9" s="10"/>
      <c r="L9" s="14"/>
      <c r="M9" s="12"/>
      <c r="N9" s="13"/>
    </row>
    <row r="10" spans="2:14" s="7" customFormat="1" ht="106.5" customHeight="1">
      <c r="B10" s="91" t="s">
        <v>12</v>
      </c>
      <c r="C10" s="124" t="s">
        <v>22</v>
      </c>
      <c r="D10" s="124" t="s">
        <v>174</v>
      </c>
      <c r="E10" s="124" t="s">
        <v>219</v>
      </c>
      <c r="F10" s="183">
        <v>1197.12</v>
      </c>
      <c r="G10" s="183">
        <v>0</v>
      </c>
      <c r="H10" s="183">
        <f>F10+G10</f>
        <v>1197.12</v>
      </c>
      <c r="I10" s="35"/>
      <c r="J10" s="41"/>
      <c r="K10" s="10"/>
      <c r="L10" s="11"/>
      <c r="M10" s="11"/>
      <c r="N10" s="13"/>
    </row>
    <row r="11" spans="2:14" s="7" customFormat="1" ht="34.5" customHeight="1">
      <c r="B11" s="119" t="s">
        <v>2</v>
      </c>
      <c r="C11" s="124" t="s">
        <v>66</v>
      </c>
      <c r="D11" s="124" t="s">
        <v>170</v>
      </c>
      <c r="E11" s="124" t="s">
        <v>220</v>
      </c>
      <c r="F11" s="182">
        <f>D11+E11</f>
        <v>5</v>
      </c>
      <c r="G11" s="183">
        <f>G12</f>
        <v>0</v>
      </c>
      <c r="H11" s="182">
        <v>5</v>
      </c>
      <c r="I11" s="35"/>
      <c r="J11" s="41"/>
      <c r="K11" s="10"/>
      <c r="L11" s="11"/>
      <c r="M11" s="12"/>
      <c r="N11" s="13"/>
    </row>
    <row r="12" spans="2:14" s="7" customFormat="1" ht="39" customHeight="1">
      <c r="B12" s="121" t="s">
        <v>95</v>
      </c>
      <c r="C12" s="123" t="s">
        <v>98</v>
      </c>
      <c r="D12" s="141" t="str">
        <f>D13</f>
        <v>51,4</v>
      </c>
      <c r="E12" s="141" t="str">
        <f>E13</f>
        <v>36</v>
      </c>
      <c r="F12" s="182">
        <f>F13</f>
        <v>103.2</v>
      </c>
      <c r="G12" s="183">
        <f>G13</f>
        <v>0</v>
      </c>
      <c r="H12" s="182">
        <f>F12+G12</f>
        <v>103.2</v>
      </c>
      <c r="I12" s="35"/>
      <c r="J12" s="41"/>
      <c r="K12" s="10"/>
      <c r="L12" s="11"/>
      <c r="M12" s="12"/>
      <c r="N12" s="13"/>
    </row>
    <row r="13" spans="2:14" s="7" customFormat="1" ht="41.25" customHeight="1">
      <c r="B13" s="92" t="s">
        <v>96</v>
      </c>
      <c r="C13" s="124" t="s">
        <v>97</v>
      </c>
      <c r="D13" s="124" t="s">
        <v>221</v>
      </c>
      <c r="E13" s="124" t="s">
        <v>222</v>
      </c>
      <c r="F13" s="183">
        <v>103.2</v>
      </c>
      <c r="G13" s="183">
        <v>0</v>
      </c>
      <c r="H13" s="183">
        <f>F13+G13</f>
        <v>103.2</v>
      </c>
      <c r="I13" s="35"/>
      <c r="J13" s="41"/>
      <c r="K13" s="10"/>
      <c r="L13" s="11"/>
      <c r="M13" s="12"/>
      <c r="N13" s="13"/>
    </row>
    <row r="14" spans="2:14" s="7" customFormat="1" ht="56.25" customHeight="1" hidden="1">
      <c r="B14" s="121" t="s">
        <v>45</v>
      </c>
      <c r="C14" s="123" t="s">
        <v>23</v>
      </c>
      <c r="D14" s="123"/>
      <c r="E14" s="123"/>
      <c r="F14" s="182">
        <f>F15+F16</f>
        <v>0</v>
      </c>
      <c r="G14" s="182">
        <f>G15</f>
        <v>6</v>
      </c>
      <c r="H14" s="182">
        <f>H15</f>
        <v>6</v>
      </c>
      <c r="I14" s="35"/>
      <c r="J14" s="41"/>
      <c r="K14" s="10"/>
      <c r="L14" s="11"/>
      <c r="M14" s="11"/>
      <c r="N14" s="13"/>
    </row>
    <row r="15" spans="2:14" s="7" customFormat="1" ht="98.25" customHeight="1" hidden="1">
      <c r="B15" s="91" t="s">
        <v>74</v>
      </c>
      <c r="C15" s="124" t="s">
        <v>87</v>
      </c>
      <c r="D15" s="124"/>
      <c r="E15" s="124"/>
      <c r="F15" s="183"/>
      <c r="G15" s="183">
        <v>6</v>
      </c>
      <c r="H15" s="183">
        <f>F15+G15</f>
        <v>6</v>
      </c>
      <c r="I15" s="35"/>
      <c r="J15" s="41"/>
      <c r="K15" s="10"/>
      <c r="L15" s="11"/>
      <c r="M15" s="11"/>
      <c r="N15" s="13"/>
    </row>
    <row r="16" spans="2:14" s="7" customFormat="1" ht="73.5" customHeight="1" hidden="1">
      <c r="B16" s="119" t="s">
        <v>63</v>
      </c>
      <c r="C16" s="124" t="s">
        <v>24</v>
      </c>
      <c r="D16" s="124"/>
      <c r="E16" s="124"/>
      <c r="F16" s="183"/>
      <c r="G16" s="182">
        <f>G21+G23</f>
        <v>0</v>
      </c>
      <c r="H16" s="182">
        <f>H21+H23</f>
        <v>220.72</v>
      </c>
      <c r="I16" s="35"/>
      <c r="J16" s="41"/>
      <c r="K16" s="15"/>
      <c r="L16" s="11"/>
      <c r="M16" s="11"/>
      <c r="N16" s="13"/>
    </row>
    <row r="17" spans="2:14" s="7" customFormat="1" ht="73.5" customHeight="1">
      <c r="B17" s="121" t="s">
        <v>45</v>
      </c>
      <c r="C17" s="123" t="s">
        <v>23</v>
      </c>
      <c r="D17" s="124"/>
      <c r="E17" s="124"/>
      <c r="F17" s="183">
        <f>F18+F19+F20</f>
        <v>20</v>
      </c>
      <c r="G17" s="182">
        <f>G18</f>
        <v>4</v>
      </c>
      <c r="H17" s="182">
        <f aca="true" t="shared" si="0" ref="H17:H23">F17+G17</f>
        <v>24</v>
      </c>
      <c r="I17" s="35"/>
      <c r="J17" s="41"/>
      <c r="K17" s="15"/>
      <c r="L17" s="11"/>
      <c r="M17" s="11"/>
      <c r="N17" s="13"/>
    </row>
    <row r="18" spans="2:14" s="7" customFormat="1" ht="105" customHeight="1">
      <c r="B18" s="119" t="s">
        <v>74</v>
      </c>
      <c r="C18" s="124" t="s">
        <v>87</v>
      </c>
      <c r="D18" s="124"/>
      <c r="E18" s="124"/>
      <c r="F18" s="183">
        <v>9</v>
      </c>
      <c r="G18" s="182">
        <v>4</v>
      </c>
      <c r="H18" s="182">
        <f t="shared" si="0"/>
        <v>13</v>
      </c>
      <c r="I18" s="35"/>
      <c r="J18" s="41"/>
      <c r="K18" s="15"/>
      <c r="L18" s="11"/>
      <c r="M18" s="11"/>
      <c r="N18" s="13"/>
    </row>
    <row r="19" spans="2:14" s="7" customFormat="1" ht="105" customHeight="1">
      <c r="B19" s="119" t="s">
        <v>198</v>
      </c>
      <c r="C19" s="124" t="s">
        <v>199</v>
      </c>
      <c r="D19" s="124"/>
      <c r="E19" s="124"/>
      <c r="F19" s="183">
        <v>10</v>
      </c>
      <c r="G19" s="182">
        <v>0</v>
      </c>
      <c r="H19" s="182">
        <f t="shared" si="0"/>
        <v>10</v>
      </c>
      <c r="I19" s="35"/>
      <c r="J19" s="41"/>
      <c r="K19" s="15"/>
      <c r="L19" s="11"/>
      <c r="M19" s="11"/>
      <c r="N19" s="13"/>
    </row>
    <row r="20" spans="2:14" s="7" customFormat="1" ht="105" customHeight="1">
      <c r="B20" s="119" t="s">
        <v>203</v>
      </c>
      <c r="C20" s="124" t="s">
        <v>24</v>
      </c>
      <c r="D20" s="124"/>
      <c r="E20" s="124"/>
      <c r="F20" s="183">
        <v>1</v>
      </c>
      <c r="G20" s="182">
        <v>0</v>
      </c>
      <c r="H20" s="182">
        <f t="shared" si="0"/>
        <v>1</v>
      </c>
      <c r="I20" s="35"/>
      <c r="J20" s="41"/>
      <c r="K20" s="15"/>
      <c r="L20" s="11"/>
      <c r="M20" s="11"/>
      <c r="N20" s="13"/>
    </row>
    <row r="21" spans="2:14" s="7" customFormat="1" ht="52.5" customHeight="1">
      <c r="B21" s="122" t="s">
        <v>46</v>
      </c>
      <c r="C21" s="125" t="s">
        <v>25</v>
      </c>
      <c r="D21" s="142" t="str">
        <f>D23</f>
        <v>0</v>
      </c>
      <c r="E21" s="142" t="str">
        <f>E23</f>
        <v>0</v>
      </c>
      <c r="F21" s="182">
        <v>110.36</v>
      </c>
      <c r="G21" s="183">
        <f>G23</f>
        <v>0</v>
      </c>
      <c r="H21" s="182">
        <f t="shared" si="0"/>
        <v>110.36</v>
      </c>
      <c r="I21" s="35"/>
      <c r="J21" s="41"/>
      <c r="K21" s="10"/>
      <c r="L21" s="11"/>
      <c r="M21" s="12"/>
      <c r="N21" s="13"/>
    </row>
    <row r="22" spans="2:14" s="7" customFormat="1" ht="52.5" customHeight="1">
      <c r="B22" s="215" t="s">
        <v>264</v>
      </c>
      <c r="C22" s="125" t="s">
        <v>272</v>
      </c>
      <c r="D22" s="142"/>
      <c r="E22" s="142"/>
      <c r="F22" s="182">
        <v>183</v>
      </c>
      <c r="G22" s="183">
        <v>510.2</v>
      </c>
      <c r="H22" s="183">
        <f t="shared" si="0"/>
        <v>693.2</v>
      </c>
      <c r="I22" s="35"/>
      <c r="J22" s="41"/>
      <c r="K22" s="10"/>
      <c r="L22" s="11"/>
      <c r="M22" s="12"/>
      <c r="N22" s="13"/>
    </row>
    <row r="23" spans="2:14" s="7" customFormat="1" ht="57.75" customHeight="1">
      <c r="B23" s="91" t="s">
        <v>75</v>
      </c>
      <c r="C23" s="126" t="s">
        <v>88</v>
      </c>
      <c r="D23" s="126" t="s">
        <v>165</v>
      </c>
      <c r="E23" s="126" t="s">
        <v>165</v>
      </c>
      <c r="F23" s="183">
        <v>110.36</v>
      </c>
      <c r="G23" s="183">
        <v>0</v>
      </c>
      <c r="H23" s="183">
        <f t="shared" si="0"/>
        <v>110.36</v>
      </c>
      <c r="I23" s="35"/>
      <c r="J23" s="41"/>
      <c r="K23" s="10"/>
      <c r="L23" s="11"/>
      <c r="M23" s="12"/>
      <c r="N23" s="13"/>
    </row>
    <row r="24" spans="2:14" s="7" customFormat="1" ht="48" customHeight="1">
      <c r="B24" s="120" t="s">
        <v>48</v>
      </c>
      <c r="C24" s="125" t="s">
        <v>26</v>
      </c>
      <c r="D24" s="142" t="str">
        <f>D25</f>
        <v>40</v>
      </c>
      <c r="E24" s="142" t="str">
        <f>E25</f>
        <v>-35</v>
      </c>
      <c r="F24" s="182">
        <f>F25</f>
        <v>204.78</v>
      </c>
      <c r="G24" s="182">
        <f>G25</f>
        <v>35</v>
      </c>
      <c r="H24" s="182">
        <f>H25</f>
        <v>239.78</v>
      </c>
      <c r="I24" s="35"/>
      <c r="J24" s="42"/>
      <c r="K24" s="10"/>
      <c r="L24" s="11"/>
      <c r="M24" s="12"/>
      <c r="N24" s="13"/>
    </row>
    <row r="25" spans="2:14" s="7" customFormat="1" ht="51.75" customHeight="1">
      <c r="B25" s="91" t="s">
        <v>50</v>
      </c>
      <c r="C25" s="126" t="s">
        <v>27</v>
      </c>
      <c r="D25" s="126" t="s">
        <v>173</v>
      </c>
      <c r="E25" s="126" t="s">
        <v>185</v>
      </c>
      <c r="F25" s="183">
        <v>204.78</v>
      </c>
      <c r="G25" s="183">
        <v>35</v>
      </c>
      <c r="H25" s="183">
        <f>F25+G25</f>
        <v>239.78</v>
      </c>
      <c r="I25" s="35"/>
      <c r="J25" s="41"/>
      <c r="K25" s="15"/>
      <c r="L25" s="11"/>
      <c r="M25" s="11"/>
      <c r="N25" s="13"/>
    </row>
    <row r="26" spans="2:14" s="7" customFormat="1" ht="36.75" customHeight="1">
      <c r="B26" s="120" t="s">
        <v>6</v>
      </c>
      <c r="C26" s="125" t="s">
        <v>67</v>
      </c>
      <c r="D26" s="142" t="str">
        <f>D27</f>
        <v>42,22</v>
      </c>
      <c r="E26" s="142" t="str">
        <f>E27</f>
        <v>-41,22</v>
      </c>
      <c r="F26" s="182">
        <f>F27</f>
        <v>5</v>
      </c>
      <c r="G26" s="182">
        <f>G27</f>
        <v>0</v>
      </c>
      <c r="H26" s="182">
        <f>H27</f>
        <v>5</v>
      </c>
      <c r="I26" s="35"/>
      <c r="J26" s="41"/>
      <c r="K26" s="15"/>
      <c r="L26" s="11"/>
      <c r="M26" s="11"/>
      <c r="N26" s="13"/>
    </row>
    <row r="27" spans="2:14" s="7" customFormat="1" ht="30.75" customHeight="1">
      <c r="B27" s="91" t="s">
        <v>8</v>
      </c>
      <c r="C27" s="126" t="s">
        <v>68</v>
      </c>
      <c r="D27" s="126" t="s">
        <v>223</v>
      </c>
      <c r="E27" s="126" t="s">
        <v>224</v>
      </c>
      <c r="F27" s="183">
        <v>5</v>
      </c>
      <c r="G27" s="183">
        <v>0</v>
      </c>
      <c r="H27" s="183">
        <f>F27+G27</f>
        <v>5</v>
      </c>
      <c r="I27" s="35"/>
      <c r="J27" s="41"/>
      <c r="K27" s="15"/>
      <c r="L27" s="11"/>
      <c r="M27" s="11"/>
      <c r="N27" s="13"/>
    </row>
    <row r="28" spans="2:14" s="7" customFormat="1" ht="28.5" customHeight="1">
      <c r="B28" s="120" t="s">
        <v>51</v>
      </c>
      <c r="C28" s="125" t="s">
        <v>28</v>
      </c>
      <c r="D28" s="142" t="str">
        <f>D29</f>
        <v>376,36</v>
      </c>
      <c r="E28" s="142" t="str">
        <f>E29</f>
        <v>-299,09</v>
      </c>
      <c r="F28" s="182">
        <f>F29</f>
        <v>1698.32</v>
      </c>
      <c r="G28" s="182">
        <f>G29</f>
        <v>-115.9</v>
      </c>
      <c r="H28" s="182">
        <f>H29</f>
        <v>1582.4199999999998</v>
      </c>
      <c r="I28" s="35"/>
      <c r="J28" s="41"/>
      <c r="K28" s="10"/>
      <c r="L28" s="11"/>
      <c r="M28" s="12"/>
      <c r="N28" s="13"/>
    </row>
    <row r="29" spans="2:14" s="7" customFormat="1" ht="33.75" customHeight="1">
      <c r="B29" s="91" t="s">
        <v>53</v>
      </c>
      <c r="C29" s="126" t="s">
        <v>29</v>
      </c>
      <c r="D29" s="126" t="s">
        <v>225</v>
      </c>
      <c r="E29" s="126" t="s">
        <v>226</v>
      </c>
      <c r="F29" s="183">
        <v>1698.32</v>
      </c>
      <c r="G29" s="183">
        <v>-115.9</v>
      </c>
      <c r="H29" s="183">
        <f>F29+G29</f>
        <v>1582.4199999999998</v>
      </c>
      <c r="I29" s="35"/>
      <c r="J29" s="43"/>
      <c r="K29" s="15"/>
      <c r="L29" s="11"/>
      <c r="M29" s="12"/>
      <c r="N29" s="13"/>
    </row>
    <row r="30" spans="2:14" s="7" customFormat="1" ht="61.5" customHeight="1">
      <c r="B30" s="91" t="s">
        <v>30</v>
      </c>
      <c r="C30" s="217" t="s">
        <v>31</v>
      </c>
      <c r="D30" s="126" t="s">
        <v>227</v>
      </c>
      <c r="E30" s="126" t="s">
        <v>228</v>
      </c>
      <c r="F30" s="183">
        <v>1407.56</v>
      </c>
      <c r="G30" s="183">
        <v>124.73</v>
      </c>
      <c r="H30" s="183">
        <f>F30+G30</f>
        <v>1532.29</v>
      </c>
      <c r="I30" s="35"/>
      <c r="J30" s="36"/>
      <c r="K30" s="17"/>
      <c r="L30" s="11"/>
      <c r="M30" s="12"/>
      <c r="N30" s="13"/>
    </row>
    <row r="31" spans="2:14" s="7" customFormat="1" ht="30" customHeight="1">
      <c r="B31" s="120" t="s">
        <v>55</v>
      </c>
      <c r="C31" s="125" t="s">
        <v>101</v>
      </c>
      <c r="D31" s="125" t="s">
        <v>176</v>
      </c>
      <c r="E31" s="125" t="s">
        <v>186</v>
      </c>
      <c r="F31" s="182">
        <f>D31+E31</f>
        <v>0</v>
      </c>
      <c r="G31" s="182">
        <v>0</v>
      </c>
      <c r="H31" s="182">
        <v>0</v>
      </c>
      <c r="I31" s="44"/>
      <c r="J31" s="36"/>
      <c r="K31" s="17"/>
      <c r="L31" s="11"/>
      <c r="M31" s="12"/>
      <c r="N31" s="13"/>
    </row>
    <row r="32" spans="2:10" s="7" customFormat="1" ht="42" customHeight="1">
      <c r="B32" s="120" t="s">
        <v>56</v>
      </c>
      <c r="C32" s="123"/>
      <c r="D32" s="141" t="e">
        <f>D8+D12+D21+D24+D26+D28+#REF!+D31</f>
        <v>#REF!</v>
      </c>
      <c r="E32" s="141" t="e">
        <f>E8+E12+E21+E24+E26+E28+#REF!+E31</f>
        <v>#REF!</v>
      </c>
      <c r="F32" s="182">
        <f>F31+F28+F26+F24+F21+F12+F8+F17+F30+F22</f>
        <v>5397.59</v>
      </c>
      <c r="G32" s="183">
        <f>G8+G12+G17+G21+G24+G26+G28+G20+G30+G22</f>
        <v>558.03</v>
      </c>
      <c r="H32" s="183">
        <f>H28+H26+H24+H21+H17+H12+H30+H22+H8</f>
        <v>5955.62</v>
      </c>
      <c r="I32" s="29"/>
      <c r="J32" s="29"/>
    </row>
    <row r="33" spans="2:8" s="7" customFormat="1" ht="45">
      <c r="B33" s="45"/>
      <c r="C33" s="46"/>
      <c r="D33" s="46"/>
      <c r="E33" s="46"/>
      <c r="F33" s="47"/>
      <c r="G33" s="60"/>
      <c r="H33" s="29"/>
    </row>
    <row r="34" spans="2:8" s="7" customFormat="1" ht="45.75">
      <c r="B34" s="45"/>
      <c r="C34" s="48"/>
      <c r="D34" s="48"/>
      <c r="E34" s="48"/>
      <c r="F34" s="47"/>
      <c r="G34" s="58"/>
      <c r="H34" s="29"/>
    </row>
    <row r="35" spans="2:8" s="7" customFormat="1" ht="61.5">
      <c r="B35" s="184"/>
      <c r="C35" s="48"/>
      <c r="D35" s="48"/>
      <c r="E35" s="48"/>
      <c r="F35" s="49"/>
      <c r="G35" s="58"/>
      <c r="H35" s="29"/>
    </row>
    <row r="36" spans="2:8" s="7" customFormat="1" ht="45.75">
      <c r="B36" s="45"/>
      <c r="C36" s="48"/>
      <c r="D36" s="48"/>
      <c r="E36" s="48"/>
      <c r="F36" s="49"/>
      <c r="G36" s="58"/>
      <c r="H36" s="29"/>
    </row>
    <row r="37" spans="2:8" s="7" customFormat="1" ht="26.25">
      <c r="B37" s="45"/>
      <c r="C37" s="48"/>
      <c r="D37" s="48"/>
      <c r="E37" s="48"/>
      <c r="F37" s="49"/>
      <c r="G37" s="29"/>
      <c r="H37" s="29"/>
    </row>
    <row r="38" spans="2:8" s="7" customFormat="1" ht="61.5">
      <c r="B38" s="45"/>
      <c r="C38" s="185"/>
      <c r="D38" s="48"/>
      <c r="E38" s="48"/>
      <c r="F38" s="49"/>
      <c r="G38" s="29"/>
      <c r="H38" s="29"/>
    </row>
    <row r="39" spans="2:8" s="7" customFormat="1" ht="26.25">
      <c r="B39" s="45"/>
      <c r="C39" s="48"/>
      <c r="D39" s="48"/>
      <c r="E39" s="48"/>
      <c r="F39" s="49"/>
      <c r="G39" s="29"/>
      <c r="H39" s="29"/>
    </row>
    <row r="40" spans="2:8" s="7" customFormat="1" ht="26.25">
      <c r="B40" s="45"/>
      <c r="C40" s="48"/>
      <c r="D40" s="48"/>
      <c r="E40" s="48"/>
      <c r="F40" s="49"/>
      <c r="G40" s="29"/>
      <c r="H40" s="29"/>
    </row>
    <row r="41" spans="2:8" s="7" customFormat="1" ht="26.25">
      <c r="B41" s="45"/>
      <c r="C41" s="48"/>
      <c r="D41" s="48"/>
      <c r="E41" s="48"/>
      <c r="F41" s="49"/>
      <c r="G41" s="29"/>
      <c r="H41" s="29"/>
    </row>
    <row r="42" spans="2:10" s="7" customFormat="1" ht="26.25">
      <c r="B42" s="45"/>
      <c r="C42" s="48"/>
      <c r="D42" s="48"/>
      <c r="E42" s="48"/>
      <c r="F42" s="49"/>
      <c r="G42" s="47"/>
      <c r="H42" s="186"/>
      <c r="I42" s="29"/>
      <c r="J42" s="29"/>
    </row>
    <row r="43" spans="2:10" s="7" customFormat="1" ht="26.25">
      <c r="B43" s="45"/>
      <c r="C43" s="48"/>
      <c r="D43" s="48"/>
      <c r="E43" s="48"/>
      <c r="F43" s="49"/>
      <c r="G43" s="49"/>
      <c r="H43" s="50"/>
      <c r="I43" s="29"/>
      <c r="J43" s="29"/>
    </row>
    <row r="44" spans="2:10" s="7" customFormat="1" ht="26.25">
      <c r="B44" s="45"/>
      <c r="C44" s="48"/>
      <c r="D44" s="48"/>
      <c r="E44" s="48"/>
      <c r="F44" s="49"/>
      <c r="G44" s="49"/>
      <c r="H44" s="50"/>
      <c r="I44" s="29"/>
      <c r="J44" s="29"/>
    </row>
    <row r="45" spans="2:10" s="7" customFormat="1" ht="45.75">
      <c r="B45" s="45"/>
      <c r="C45" s="48"/>
      <c r="D45" s="48"/>
      <c r="E45" s="48"/>
      <c r="F45" s="49"/>
      <c r="G45" s="50"/>
      <c r="H45" s="35"/>
      <c r="I45" s="58"/>
      <c r="J45" s="29"/>
    </row>
    <row r="46" spans="2:10" s="7" customFormat="1" ht="45.75">
      <c r="B46" s="45"/>
      <c r="C46" s="48"/>
      <c r="D46" s="48"/>
      <c r="E46" s="48"/>
      <c r="F46" s="49"/>
      <c r="G46" s="50"/>
      <c r="H46" s="35"/>
      <c r="I46" s="58"/>
      <c r="J46" s="29"/>
    </row>
    <row r="47" spans="2:10" s="7" customFormat="1" ht="45.75">
      <c r="B47" s="45"/>
      <c r="C47" s="48"/>
      <c r="D47" s="48"/>
      <c r="E47" s="48"/>
      <c r="F47" s="49"/>
      <c r="G47" s="50"/>
      <c r="H47" s="35"/>
      <c r="I47" s="58"/>
      <c r="J47" s="29"/>
    </row>
    <row r="48" spans="2:10" s="7" customFormat="1" ht="45.75">
      <c r="B48" s="45"/>
      <c r="C48" s="48"/>
      <c r="D48" s="48"/>
      <c r="E48" s="48"/>
      <c r="F48" s="49"/>
      <c r="G48" s="50"/>
      <c r="H48" s="35"/>
      <c r="I48" s="58"/>
      <c r="J48" s="29"/>
    </row>
    <row r="49" spans="2:10" s="7" customFormat="1" ht="45.75">
      <c r="B49" s="45"/>
      <c r="C49" s="48"/>
      <c r="D49" s="48"/>
      <c r="E49" s="48"/>
      <c r="F49" s="49"/>
      <c r="G49" s="59"/>
      <c r="H49" s="35"/>
      <c r="I49" s="58"/>
      <c r="J49" s="29"/>
    </row>
    <row r="50" spans="2:10" s="7" customFormat="1" ht="45.75">
      <c r="B50" s="45"/>
      <c r="C50" s="48"/>
      <c r="D50" s="48"/>
      <c r="E50" s="48"/>
      <c r="F50" s="49"/>
      <c r="G50" s="59"/>
      <c r="H50" s="35"/>
      <c r="I50" s="58"/>
      <c r="J50" s="29"/>
    </row>
    <row r="51" spans="2:10" s="7" customFormat="1" ht="45.75">
      <c r="B51" s="45"/>
      <c r="C51" s="48"/>
      <c r="D51" s="48"/>
      <c r="E51" s="48"/>
      <c r="F51" s="49"/>
      <c r="G51" s="59"/>
      <c r="H51" s="35"/>
      <c r="I51" s="58"/>
      <c r="J51" s="29"/>
    </row>
    <row r="52" spans="2:10" s="7" customFormat="1" ht="45.75">
      <c r="B52" s="45"/>
      <c r="C52" s="48"/>
      <c r="D52" s="48"/>
      <c r="E52" s="48"/>
      <c r="F52" s="49"/>
      <c r="G52" s="59"/>
      <c r="H52" s="35"/>
      <c r="I52" s="58"/>
      <c r="J52" s="29"/>
    </row>
    <row r="53" spans="2:10" s="7" customFormat="1" ht="45.75">
      <c r="B53" s="45"/>
      <c r="C53" s="48"/>
      <c r="D53" s="48"/>
      <c r="E53" s="48"/>
      <c r="F53" s="49"/>
      <c r="G53" s="59"/>
      <c r="H53" s="35"/>
      <c r="I53" s="58"/>
      <c r="J53" s="29"/>
    </row>
    <row r="54" spans="2:10" s="7" customFormat="1" ht="45.75">
      <c r="B54" s="45"/>
      <c r="C54" s="48"/>
      <c r="D54" s="48"/>
      <c r="E54" s="48"/>
      <c r="F54" s="49"/>
      <c r="G54" s="59"/>
      <c r="H54" s="35"/>
      <c r="I54" s="58"/>
      <c r="J54" s="29"/>
    </row>
    <row r="55" spans="2:12" s="7" customFormat="1" ht="45.75">
      <c r="B55" s="18"/>
      <c r="C55" s="19"/>
      <c r="D55" s="19"/>
      <c r="E55" s="19"/>
      <c r="F55" s="20"/>
      <c r="G55" s="59"/>
      <c r="H55" s="13"/>
      <c r="I55" s="58"/>
      <c r="L55" s="58"/>
    </row>
    <row r="56" spans="2:9" s="7" customFormat="1" ht="45.75">
      <c r="B56" s="18"/>
      <c r="C56" s="19"/>
      <c r="D56" s="19"/>
      <c r="E56" s="19"/>
      <c r="F56" s="20"/>
      <c r="G56" s="59"/>
      <c r="H56" s="13"/>
      <c r="I56" s="58"/>
    </row>
    <row r="57" spans="2:8" s="7" customFormat="1" ht="18.75">
      <c r="B57" s="18"/>
      <c r="C57" s="19"/>
      <c r="D57" s="19"/>
      <c r="E57" s="19"/>
      <c r="F57" s="20"/>
      <c r="G57" s="21"/>
      <c r="H57" s="13"/>
    </row>
    <row r="58" spans="2:8" s="7" customFormat="1" ht="45">
      <c r="B58" s="18"/>
      <c r="C58" s="19"/>
      <c r="D58" s="19"/>
      <c r="E58" s="19"/>
      <c r="F58" s="20"/>
      <c r="G58" s="61"/>
      <c r="H58" s="13"/>
    </row>
    <row r="59" spans="2:8" s="7" customFormat="1" ht="45.75">
      <c r="B59" s="18"/>
      <c r="C59" s="19"/>
      <c r="D59" s="19"/>
      <c r="E59" s="19"/>
      <c r="F59" s="20"/>
      <c r="G59" s="59"/>
      <c r="H59" s="13"/>
    </row>
    <row r="60" spans="2:8" s="7" customFormat="1" ht="45.75">
      <c r="B60" s="18"/>
      <c r="C60" s="19"/>
      <c r="D60" s="19"/>
      <c r="E60" s="19"/>
      <c r="F60" s="20"/>
      <c r="G60" s="59"/>
      <c r="H60" s="13"/>
    </row>
    <row r="61" spans="2:8" s="7" customFormat="1" ht="45.75">
      <c r="B61" s="18"/>
      <c r="C61" s="19"/>
      <c r="D61" s="19"/>
      <c r="E61" s="19"/>
      <c r="F61" s="20"/>
      <c r="G61" s="59"/>
      <c r="H61" s="13"/>
    </row>
    <row r="62" spans="2:9" s="7" customFormat="1" ht="45.75">
      <c r="B62" s="18"/>
      <c r="C62" s="19"/>
      <c r="D62" s="19"/>
      <c r="E62" s="19"/>
      <c r="F62" s="20"/>
      <c r="G62" s="59"/>
      <c r="H62" s="13"/>
      <c r="I62" s="58"/>
    </row>
    <row r="63" spans="2:9" s="7" customFormat="1" ht="45.75">
      <c r="B63" s="18"/>
      <c r="C63" s="19"/>
      <c r="D63" s="19"/>
      <c r="E63" s="19"/>
      <c r="F63" s="20"/>
      <c r="G63" s="59"/>
      <c r="H63" s="13"/>
      <c r="I63" s="58"/>
    </row>
    <row r="64" spans="2:8" s="7" customFormat="1" ht="18.75">
      <c r="B64" s="18"/>
      <c r="C64" s="19"/>
      <c r="D64" s="19"/>
      <c r="E64" s="19"/>
      <c r="F64" s="20"/>
      <c r="G64" s="21"/>
      <c r="H64" s="13"/>
    </row>
    <row r="65" spans="2:8" s="7" customFormat="1" ht="18.75">
      <c r="B65" s="18"/>
      <c r="C65" s="19"/>
      <c r="D65" s="19"/>
      <c r="E65" s="19"/>
      <c r="F65" s="20"/>
      <c r="G65" s="21"/>
      <c r="H65" s="13"/>
    </row>
    <row r="66" spans="2:8" s="7" customFormat="1" ht="18.75">
      <c r="B66" s="18"/>
      <c r="C66" s="19"/>
      <c r="D66" s="19"/>
      <c r="E66" s="19"/>
      <c r="F66" s="20"/>
      <c r="G66" s="21"/>
      <c r="H66" s="13"/>
    </row>
    <row r="67" spans="2:8" s="7" customFormat="1" ht="18.75">
      <c r="B67" s="18"/>
      <c r="C67" s="19"/>
      <c r="D67" s="19"/>
      <c r="E67" s="19"/>
      <c r="F67" s="20"/>
      <c r="G67" s="21"/>
      <c r="H67" s="13"/>
    </row>
    <row r="68" spans="2:8" s="7" customFormat="1" ht="18.75">
      <c r="B68" s="18"/>
      <c r="C68" s="19"/>
      <c r="D68" s="19"/>
      <c r="E68" s="19"/>
      <c r="F68" s="20"/>
      <c r="G68" s="21"/>
      <c r="H68" s="13"/>
    </row>
    <row r="69" spans="2:8" s="7" customFormat="1" ht="18.75">
      <c r="B69" s="18"/>
      <c r="C69" s="19"/>
      <c r="D69" s="19"/>
      <c r="E69" s="19"/>
      <c r="F69" s="20"/>
      <c r="G69" s="21"/>
      <c r="H69" s="13"/>
    </row>
    <row r="70" spans="2:8" s="7" customFormat="1" ht="18.75">
      <c r="B70" s="22"/>
      <c r="C70" s="23"/>
      <c r="D70" s="23"/>
      <c r="E70" s="23"/>
      <c r="F70" s="20"/>
      <c r="G70" s="21"/>
      <c r="H70" s="13"/>
    </row>
    <row r="71" spans="2:8" s="7" customFormat="1" ht="18.75">
      <c r="B71" s="24"/>
      <c r="C71" s="23"/>
      <c r="D71" s="23"/>
      <c r="E71" s="23"/>
      <c r="F71" s="20"/>
      <c r="G71" s="21"/>
      <c r="H71" s="13"/>
    </row>
    <row r="72" spans="2:8" s="7" customFormat="1" ht="18.75">
      <c r="B72" s="24"/>
      <c r="C72" s="23"/>
      <c r="D72" s="23"/>
      <c r="E72" s="23"/>
      <c r="F72" s="20"/>
      <c r="G72" s="21"/>
      <c r="H72" s="13"/>
    </row>
    <row r="73" spans="2:8" s="7" customFormat="1" ht="18.75">
      <c r="B73" s="24"/>
      <c r="C73" s="23"/>
      <c r="D73" s="23"/>
      <c r="E73" s="23"/>
      <c r="F73" s="20"/>
      <c r="G73" s="21"/>
      <c r="H73" s="13"/>
    </row>
    <row r="74" spans="2:8" s="7" customFormat="1" ht="18.75">
      <c r="B74" s="24"/>
      <c r="C74" s="23"/>
      <c r="D74" s="23"/>
      <c r="E74" s="23"/>
      <c r="F74" s="20"/>
      <c r="G74" s="21"/>
      <c r="H74" s="13"/>
    </row>
    <row r="75" spans="2:8" s="7" customFormat="1" ht="18.75">
      <c r="B75" s="24"/>
      <c r="C75" s="23"/>
      <c r="D75" s="23"/>
      <c r="E75" s="23"/>
      <c r="F75" s="20"/>
      <c r="G75" s="21"/>
      <c r="H75" s="13"/>
    </row>
    <row r="76" spans="2:8" s="7" customFormat="1" ht="18.75">
      <c r="B76" s="24"/>
      <c r="C76" s="23"/>
      <c r="D76" s="23"/>
      <c r="E76" s="23"/>
      <c r="F76" s="20"/>
      <c r="G76" s="21"/>
      <c r="H76" s="13"/>
    </row>
    <row r="77" spans="2:8" s="7" customFormat="1" ht="18.75">
      <c r="B77" s="24"/>
      <c r="C77" s="23"/>
      <c r="D77" s="23"/>
      <c r="E77" s="23"/>
      <c r="F77" s="20"/>
      <c r="G77" s="21"/>
      <c r="H77" s="13"/>
    </row>
    <row r="78" spans="2:8" s="7" customFormat="1" ht="18.75">
      <c r="B78" s="24"/>
      <c r="C78" s="23"/>
      <c r="D78" s="23"/>
      <c r="E78" s="23"/>
      <c r="F78" s="20"/>
      <c r="G78" s="21"/>
      <c r="H78" s="13"/>
    </row>
    <row r="79" spans="2:8" s="7" customFormat="1" ht="18.75">
      <c r="B79" s="24"/>
      <c r="C79" s="23"/>
      <c r="D79" s="23"/>
      <c r="E79" s="23"/>
      <c r="F79" s="20"/>
      <c r="G79" s="21"/>
      <c r="H79" s="13"/>
    </row>
    <row r="80" spans="2:8" s="7" customFormat="1" ht="18.75">
      <c r="B80" s="24"/>
      <c r="C80" s="23"/>
      <c r="D80" s="23"/>
      <c r="E80" s="23"/>
      <c r="F80" s="20"/>
      <c r="G80" s="21"/>
      <c r="H80" s="13"/>
    </row>
    <row r="81" spans="2:8" s="7" customFormat="1" ht="18.75">
      <c r="B81" s="24"/>
      <c r="C81" s="23"/>
      <c r="D81" s="23"/>
      <c r="E81" s="23"/>
      <c r="F81" s="20"/>
      <c r="G81" s="21"/>
      <c r="H81" s="13"/>
    </row>
    <row r="82" spans="2:8" s="7" customFormat="1" ht="18.75">
      <c r="B82" s="24"/>
      <c r="C82" s="23"/>
      <c r="D82" s="23"/>
      <c r="E82" s="23"/>
      <c r="F82" s="20"/>
      <c r="G82" s="21"/>
      <c r="H82" s="13"/>
    </row>
    <row r="83" spans="2:8" s="7" customFormat="1" ht="18.75">
      <c r="B83" s="24"/>
      <c r="C83" s="23"/>
      <c r="D83" s="23"/>
      <c r="E83" s="23"/>
      <c r="F83" s="20"/>
      <c r="G83" s="21"/>
      <c r="H83" s="13"/>
    </row>
    <row r="84" spans="2:8" s="7" customFormat="1" ht="18.75">
      <c r="B84" s="24"/>
      <c r="C84" s="23"/>
      <c r="D84" s="23"/>
      <c r="E84" s="23"/>
      <c r="F84" s="20"/>
      <c r="G84" s="21"/>
      <c r="H84" s="13"/>
    </row>
    <row r="85" spans="2:8" s="7" customFormat="1" ht="18.75">
      <c r="B85" s="24"/>
      <c r="C85" s="23"/>
      <c r="D85" s="23"/>
      <c r="E85" s="23"/>
      <c r="F85" s="20"/>
      <c r="G85" s="21"/>
      <c r="H85" s="13"/>
    </row>
    <row r="86" spans="2:8" s="7" customFormat="1" ht="18.75">
      <c r="B86" s="24"/>
      <c r="C86" s="23"/>
      <c r="D86" s="23"/>
      <c r="E86" s="23"/>
      <c r="F86" s="20"/>
      <c r="G86" s="21"/>
      <c r="H86" s="13"/>
    </row>
    <row r="87" spans="2:8" s="7" customFormat="1" ht="18.75">
      <c r="B87" s="24"/>
      <c r="C87" s="23"/>
      <c r="D87" s="23"/>
      <c r="E87" s="23"/>
      <c r="F87" s="20"/>
      <c r="G87" s="21"/>
      <c r="H87" s="13"/>
    </row>
    <row r="88" spans="2:8" s="7" customFormat="1" ht="18.75">
      <c r="B88" s="24"/>
      <c r="C88" s="23"/>
      <c r="D88" s="23"/>
      <c r="E88" s="23"/>
      <c r="F88" s="20"/>
      <c r="G88" s="21"/>
      <c r="H88" s="13"/>
    </row>
    <row r="89" spans="2:8" s="7" customFormat="1" ht="18.75">
      <c r="B89" s="24"/>
      <c r="C89" s="23"/>
      <c r="D89" s="23"/>
      <c r="E89" s="23"/>
      <c r="F89" s="20"/>
      <c r="G89" s="21"/>
      <c r="H89" s="13"/>
    </row>
    <row r="90" spans="2:8" s="7" customFormat="1" ht="18.75">
      <c r="B90" s="24"/>
      <c r="C90" s="23"/>
      <c r="D90" s="23"/>
      <c r="E90" s="23"/>
      <c r="F90" s="20"/>
      <c r="G90" s="21"/>
      <c r="H90" s="13"/>
    </row>
    <row r="91" spans="2:8" s="7" customFormat="1" ht="18.75">
      <c r="B91" s="24"/>
      <c r="C91" s="23"/>
      <c r="D91" s="23"/>
      <c r="E91" s="23"/>
      <c r="F91" s="20"/>
      <c r="G91" s="21"/>
      <c r="H91" s="13"/>
    </row>
    <row r="92" spans="2:8" s="7" customFormat="1" ht="18.75">
      <c r="B92" s="24"/>
      <c r="C92" s="23"/>
      <c r="D92" s="23"/>
      <c r="E92" s="23"/>
      <c r="F92" s="20"/>
      <c r="G92" s="21"/>
      <c r="H92" s="13"/>
    </row>
    <row r="93" spans="2:8" s="7" customFormat="1" ht="18.75">
      <c r="B93" s="24"/>
      <c r="C93" s="23"/>
      <c r="D93" s="23"/>
      <c r="E93" s="23"/>
      <c r="F93" s="20"/>
      <c r="G93" s="21"/>
      <c r="H93" s="13"/>
    </row>
    <row r="94" spans="2:8" s="7" customFormat="1" ht="18.75">
      <c r="B94" s="24"/>
      <c r="C94" s="23"/>
      <c r="D94" s="23"/>
      <c r="E94" s="23"/>
      <c r="F94" s="20"/>
      <c r="G94" s="21"/>
      <c r="H94" s="13"/>
    </row>
    <row r="95" spans="2:8" s="7" customFormat="1" ht="18.75">
      <c r="B95" s="24"/>
      <c r="C95" s="23"/>
      <c r="D95" s="23"/>
      <c r="E95" s="23"/>
      <c r="F95" s="20"/>
      <c r="G95" s="21"/>
      <c r="H95" s="13"/>
    </row>
    <row r="96" spans="2:8" s="7" customFormat="1" ht="18.75">
      <c r="B96" s="24"/>
      <c r="C96" s="23"/>
      <c r="D96" s="23"/>
      <c r="E96" s="23"/>
      <c r="F96" s="20"/>
      <c r="G96" s="21"/>
      <c r="H96" s="13"/>
    </row>
    <row r="97" spans="2:8" s="7" customFormat="1" ht="18.75">
      <c r="B97" s="24"/>
      <c r="C97" s="23"/>
      <c r="D97" s="23"/>
      <c r="E97" s="23"/>
      <c r="F97" s="20"/>
      <c r="G97" s="21"/>
      <c r="H97" s="13"/>
    </row>
    <row r="98" spans="2:8" s="7" customFormat="1" ht="18.75">
      <c r="B98" s="24"/>
      <c r="C98" s="23"/>
      <c r="D98" s="23"/>
      <c r="E98" s="23"/>
      <c r="F98" s="20"/>
      <c r="G98" s="21"/>
      <c r="H98" s="13"/>
    </row>
    <row r="99" spans="2:8" s="7" customFormat="1" ht="18.75">
      <c r="B99" s="24"/>
      <c r="C99" s="23"/>
      <c r="D99" s="23"/>
      <c r="E99" s="23"/>
      <c r="F99" s="20"/>
      <c r="G99" s="21"/>
      <c r="H99" s="13"/>
    </row>
    <row r="100" spans="2:8" ht="12.75">
      <c r="B100" s="16"/>
      <c r="C100" s="25"/>
      <c r="D100" s="25"/>
      <c r="E100" s="25"/>
      <c r="F100" s="26"/>
      <c r="G100" s="27"/>
      <c r="H100" s="28"/>
    </row>
    <row r="101" spans="2:8" ht="12.75">
      <c r="B101" s="16"/>
      <c r="C101" s="25"/>
      <c r="D101" s="25"/>
      <c r="E101" s="25"/>
      <c r="F101" s="26"/>
      <c r="G101" s="27"/>
      <c r="H101" s="28"/>
    </row>
    <row r="102" spans="2:8" ht="12.75">
      <c r="B102" s="16"/>
      <c r="C102" s="25"/>
      <c r="D102" s="25"/>
      <c r="E102" s="25"/>
      <c r="F102" s="26"/>
      <c r="G102" s="27"/>
      <c r="H102" s="28"/>
    </row>
    <row r="103" spans="2:8" ht="12.75">
      <c r="B103" s="16"/>
      <c r="C103" s="25"/>
      <c r="D103" s="25"/>
      <c r="E103" s="25"/>
      <c r="F103" s="26"/>
      <c r="G103" s="27"/>
      <c r="H103" s="28"/>
    </row>
    <row r="104" spans="2:8" ht="12.75">
      <c r="B104" s="16"/>
      <c r="C104" s="25"/>
      <c r="D104" s="25"/>
      <c r="E104" s="25"/>
      <c r="F104" s="26"/>
      <c r="G104" s="27"/>
      <c r="H104" s="28"/>
    </row>
    <row r="105" spans="2:8" ht="12.75">
      <c r="B105" s="16"/>
      <c r="C105" s="25"/>
      <c r="D105" s="25"/>
      <c r="E105" s="25"/>
      <c r="F105" s="26"/>
      <c r="G105" s="27"/>
      <c r="H105" s="28"/>
    </row>
    <row r="106" spans="2:8" ht="12.75">
      <c r="B106" s="16"/>
      <c r="C106" s="25"/>
      <c r="D106" s="25"/>
      <c r="E106" s="25"/>
      <c r="F106" s="26"/>
      <c r="G106" s="27"/>
      <c r="H106" s="28"/>
    </row>
    <row r="107" spans="2:8" ht="12.75">
      <c r="B107" s="16"/>
      <c r="C107" s="25"/>
      <c r="D107" s="25"/>
      <c r="E107" s="25"/>
      <c r="F107" s="26"/>
      <c r="G107" s="27"/>
      <c r="H107" s="28"/>
    </row>
    <row r="108" spans="2:8" ht="12.75">
      <c r="B108" s="16"/>
      <c r="C108" s="25"/>
      <c r="D108" s="25"/>
      <c r="E108" s="25"/>
      <c r="F108" s="26"/>
      <c r="G108" s="27"/>
      <c r="H108" s="28"/>
    </row>
    <row r="109" spans="2:8" ht="12.75">
      <c r="B109" s="16"/>
      <c r="C109" s="25"/>
      <c r="D109" s="25"/>
      <c r="E109" s="25"/>
      <c r="F109" s="26"/>
      <c r="G109" s="27"/>
      <c r="H109" s="28"/>
    </row>
    <row r="110" spans="2:8" ht="12.75">
      <c r="B110" s="16"/>
      <c r="C110" s="25"/>
      <c r="D110" s="25"/>
      <c r="E110" s="25"/>
      <c r="F110" s="26"/>
      <c r="G110" s="27"/>
      <c r="H110" s="28"/>
    </row>
    <row r="111" spans="2:8" ht="12.75">
      <c r="B111" s="16"/>
      <c r="C111" s="25"/>
      <c r="D111" s="25"/>
      <c r="E111" s="25"/>
      <c r="F111" s="26"/>
      <c r="G111" s="27"/>
      <c r="H111" s="28"/>
    </row>
    <row r="112" spans="2:8" ht="12.75">
      <c r="B112" s="16"/>
      <c r="C112" s="25"/>
      <c r="D112" s="25"/>
      <c r="E112" s="25"/>
      <c r="F112" s="26"/>
      <c r="G112" s="27"/>
      <c r="H112" s="28"/>
    </row>
    <row r="113" spans="2:8" ht="12.75">
      <c r="B113" s="16"/>
      <c r="C113" s="25"/>
      <c r="D113" s="25"/>
      <c r="E113" s="25"/>
      <c r="F113" s="26"/>
      <c r="G113" s="27"/>
      <c r="H113" s="28"/>
    </row>
    <row r="114" spans="2:8" ht="12.75">
      <c r="B114" s="16"/>
      <c r="C114" s="25"/>
      <c r="D114" s="25"/>
      <c r="E114" s="25"/>
      <c r="F114" s="26"/>
      <c r="G114" s="27"/>
      <c r="H114" s="28"/>
    </row>
    <row r="115" spans="2:8" ht="12.75">
      <c r="B115" s="16"/>
      <c r="C115" s="25"/>
      <c r="D115" s="25"/>
      <c r="E115" s="25"/>
      <c r="F115" s="26"/>
      <c r="G115" s="27"/>
      <c r="H115" s="28"/>
    </row>
    <row r="116" spans="2:8" ht="12.75">
      <c r="B116" s="16"/>
      <c r="C116" s="25"/>
      <c r="D116" s="25"/>
      <c r="E116" s="25"/>
      <c r="F116" s="26"/>
      <c r="G116" s="27"/>
      <c r="H116" s="28"/>
    </row>
    <row r="117" spans="2:8" ht="12.75">
      <c r="B117" s="16"/>
      <c r="C117" s="25"/>
      <c r="D117" s="25"/>
      <c r="E117" s="25"/>
      <c r="F117" s="26"/>
      <c r="G117" s="27"/>
      <c r="H117" s="28"/>
    </row>
    <row r="118" spans="2:8" ht="12.75">
      <c r="B118" s="16"/>
      <c r="C118" s="25"/>
      <c r="D118" s="25"/>
      <c r="E118" s="25"/>
      <c r="F118" s="26"/>
      <c r="G118" s="27"/>
      <c r="H118" s="28"/>
    </row>
    <row r="119" spans="3:5" ht="12.75">
      <c r="C119" s="6"/>
      <c r="D119" s="6"/>
      <c r="E119" s="6"/>
    </row>
    <row r="120" spans="3:5" ht="12.75">
      <c r="C120" s="6"/>
      <c r="D120" s="6"/>
      <c r="E120" s="6"/>
    </row>
    <row r="121" spans="3:5" ht="12.75">
      <c r="C121" s="6"/>
      <c r="D121" s="6"/>
      <c r="E121" s="6"/>
    </row>
    <row r="122" spans="3:5" ht="12.75">
      <c r="C122" s="6"/>
      <c r="D122" s="6"/>
      <c r="E122" s="6"/>
    </row>
  </sheetData>
  <sheetProtection/>
  <mergeCells count="2">
    <mergeCell ref="G3:H3"/>
    <mergeCell ref="B4:H4"/>
  </mergeCells>
  <printOptions/>
  <pageMargins left="0.7480314960629921" right="0.3937007874015748" top="0.07874015748031496" bottom="0.1968503937007874" header="0.07874015748031496" footer="0.2755905511811024"/>
  <pageSetup fitToHeight="0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P89"/>
  <sheetViews>
    <sheetView view="pageBreakPreview" zoomScale="20" zoomScaleNormal="25" zoomScaleSheetLayoutView="20" workbookViewId="0" topLeftCell="A68">
      <selection activeCell="N86" sqref="N86"/>
    </sheetView>
  </sheetViews>
  <sheetFormatPr defaultColWidth="9.00390625" defaultRowHeight="12.75"/>
  <cols>
    <col min="1" max="1" width="45.625" style="0" customWidth="1"/>
    <col min="2" max="2" width="30.00390625" style="0" customWidth="1"/>
    <col min="3" max="3" width="255.875" style="0" customWidth="1"/>
    <col min="4" max="4" width="20.75390625" style="0" hidden="1" customWidth="1"/>
    <col min="5" max="5" width="18.00390625" style="0" hidden="1" customWidth="1"/>
    <col min="6" max="6" width="0.2421875" style="0" hidden="1" customWidth="1"/>
    <col min="7" max="7" width="16.375" style="0" hidden="1" customWidth="1"/>
    <col min="8" max="8" width="67.25390625" style="0" bestFit="1" customWidth="1"/>
    <col min="9" max="9" width="40.375" style="0" customWidth="1"/>
    <col min="10" max="10" width="45.625" style="0" hidden="1" customWidth="1"/>
    <col min="11" max="11" width="40.375" style="0" hidden="1" customWidth="1"/>
    <col min="12" max="12" width="83.25390625" style="0" customWidth="1"/>
    <col min="13" max="13" width="61.875" style="0" customWidth="1"/>
    <col min="14" max="14" width="71.75390625" style="0" customWidth="1"/>
    <col min="15" max="15" width="0" style="0" hidden="1" customWidth="1"/>
  </cols>
  <sheetData>
    <row r="2" spans="12:14" ht="51.75" customHeight="1">
      <c r="L2" s="160"/>
      <c r="M2" s="76"/>
      <c r="N2" s="77"/>
    </row>
    <row r="3" spans="2:16" ht="60.7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76"/>
      <c r="M3" s="55"/>
      <c r="N3" s="55"/>
      <c r="O3" s="55"/>
      <c r="P3" s="76" t="s">
        <v>192</v>
      </c>
    </row>
    <row r="4" spans="2:16" ht="40.5" customHeight="1">
      <c r="B4" s="55"/>
      <c r="C4" s="55"/>
      <c r="D4" s="55"/>
      <c r="E4" s="55"/>
      <c r="F4" s="55"/>
      <c r="G4" s="55"/>
      <c r="H4" s="55"/>
      <c r="I4" s="227"/>
      <c r="J4" s="227"/>
      <c r="K4" s="227"/>
      <c r="L4" s="227"/>
      <c r="M4" s="227" t="s">
        <v>282</v>
      </c>
      <c r="N4" s="227"/>
      <c r="O4" s="227"/>
      <c r="P4" s="227"/>
    </row>
    <row r="5" spans="2:16" ht="40.5" customHeight="1">
      <c r="B5" s="55"/>
      <c r="C5" s="55"/>
      <c r="D5" s="55"/>
      <c r="E5" s="55"/>
      <c r="F5" s="55"/>
      <c r="G5" s="55"/>
      <c r="H5" s="55"/>
      <c r="I5" s="227"/>
      <c r="J5" s="227"/>
      <c r="K5" s="227"/>
      <c r="L5" s="227"/>
      <c r="M5" s="227"/>
      <c r="N5" s="227"/>
      <c r="O5" s="227"/>
      <c r="P5" s="227"/>
    </row>
    <row r="6" spans="2:16" ht="224.25" customHeight="1">
      <c r="B6" s="55"/>
      <c r="C6" s="55"/>
      <c r="D6" s="55"/>
      <c r="E6" s="55"/>
      <c r="F6" s="55"/>
      <c r="G6" s="55"/>
      <c r="H6" s="55"/>
      <c r="I6" s="227"/>
      <c r="J6" s="227"/>
      <c r="K6" s="227"/>
      <c r="L6" s="227"/>
      <c r="M6" s="227"/>
      <c r="N6" s="227"/>
      <c r="O6" s="227"/>
      <c r="P6" s="227"/>
    </row>
    <row r="7" spans="2:15" ht="44.25">
      <c r="B7" s="55"/>
      <c r="C7" s="55"/>
      <c r="D7" s="55"/>
      <c r="E7" s="55"/>
      <c r="F7" s="55"/>
      <c r="G7" s="55"/>
      <c r="H7" s="55"/>
      <c r="I7" s="55"/>
      <c r="J7" s="55"/>
      <c r="K7" s="55"/>
      <c r="L7" s="52"/>
      <c r="M7" s="52"/>
      <c r="N7" s="52"/>
      <c r="O7" s="55"/>
    </row>
    <row r="8" spans="2:15" ht="1.5" customHeight="1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2:15" ht="180.75" customHeight="1">
      <c r="B9" s="225" t="s">
        <v>283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55"/>
      <c r="N9" s="55"/>
      <c r="O9" s="55"/>
    </row>
    <row r="10" spans="2:15" ht="40.5">
      <c r="B10" s="56"/>
      <c r="C10" s="56"/>
      <c r="D10" s="56"/>
      <c r="E10" s="56"/>
      <c r="F10" s="56"/>
      <c r="G10" s="56"/>
      <c r="H10" s="57"/>
      <c r="I10" s="226"/>
      <c r="J10" s="226"/>
      <c r="K10" s="226"/>
      <c r="L10" s="226"/>
      <c r="M10" s="55"/>
      <c r="N10" s="55"/>
      <c r="O10" s="55"/>
    </row>
    <row r="11" spans="2:15" ht="179.25" customHeight="1">
      <c r="B11" s="53" t="s">
        <v>14</v>
      </c>
      <c r="C11" s="53" t="s">
        <v>15</v>
      </c>
      <c r="D11" s="53" t="s">
        <v>15</v>
      </c>
      <c r="E11" s="53" t="s">
        <v>15</v>
      </c>
      <c r="F11" s="53" t="s">
        <v>15</v>
      </c>
      <c r="G11" s="53" t="s">
        <v>15</v>
      </c>
      <c r="H11" s="54" t="s">
        <v>36</v>
      </c>
      <c r="I11" s="54" t="s">
        <v>37</v>
      </c>
      <c r="J11" s="54" t="s">
        <v>167</v>
      </c>
      <c r="K11" s="54" t="s">
        <v>166</v>
      </c>
      <c r="L11" s="64" t="s">
        <v>164</v>
      </c>
      <c r="M11" s="64" t="s">
        <v>166</v>
      </c>
      <c r="N11" s="65" t="s">
        <v>284</v>
      </c>
      <c r="O11" s="55"/>
    </row>
    <row r="12" spans="2:15" ht="61.5">
      <c r="B12" s="66">
        <v>1</v>
      </c>
      <c r="C12" s="66">
        <v>2</v>
      </c>
      <c r="D12" s="67" t="s">
        <v>16</v>
      </c>
      <c r="E12" s="67" t="s">
        <v>17</v>
      </c>
      <c r="F12" s="67"/>
      <c r="G12" s="67" t="s">
        <v>18</v>
      </c>
      <c r="H12" s="67" t="s">
        <v>19</v>
      </c>
      <c r="I12" s="67" t="s">
        <v>20</v>
      </c>
      <c r="J12" s="67"/>
      <c r="K12" s="67" t="s">
        <v>99</v>
      </c>
      <c r="L12" s="67" t="s">
        <v>161</v>
      </c>
      <c r="M12" s="67" t="s">
        <v>99</v>
      </c>
      <c r="N12" s="66">
        <v>9</v>
      </c>
      <c r="O12" s="55"/>
    </row>
    <row r="13" spans="2:15" ht="180" customHeight="1">
      <c r="B13" s="68">
        <v>1</v>
      </c>
      <c r="C13" s="146" t="s">
        <v>177</v>
      </c>
      <c r="D13" s="71" t="s">
        <v>38</v>
      </c>
      <c r="E13" s="71" t="s">
        <v>41</v>
      </c>
      <c r="F13" s="71" t="s">
        <v>41</v>
      </c>
      <c r="G13" s="71" t="s">
        <v>43</v>
      </c>
      <c r="H13" s="138" t="s">
        <v>80</v>
      </c>
      <c r="I13" s="138"/>
      <c r="J13" s="138" t="e">
        <f>J14+J23+#REF!+#REF!+J41+J48+J54+#REF!</f>
        <v>#REF!</v>
      </c>
      <c r="K13" s="138" t="e">
        <f>K14+K23+#REF!+#REF!+K40+K48+K54+#REF!</f>
        <v>#REF!</v>
      </c>
      <c r="L13" s="138">
        <f>L14+L27+L31+L33+L35+L40+L70+L37+L54+L60+L61+L62+L65+L66+L67</f>
        <v>4929.339999999999</v>
      </c>
      <c r="M13" s="129">
        <v>554.9</v>
      </c>
      <c r="N13" s="138">
        <f>L13+M13</f>
        <v>5484.239999999999</v>
      </c>
      <c r="O13" s="55"/>
    </row>
    <row r="14" spans="2:15" ht="124.5" customHeight="1">
      <c r="B14" s="68" t="s">
        <v>204</v>
      </c>
      <c r="C14" s="171" t="s">
        <v>187</v>
      </c>
      <c r="D14" s="71" t="s">
        <v>38</v>
      </c>
      <c r="E14" s="71" t="s">
        <v>41</v>
      </c>
      <c r="F14" s="71" t="s">
        <v>41</v>
      </c>
      <c r="G14" s="71" t="s">
        <v>43</v>
      </c>
      <c r="H14" s="154" t="s">
        <v>89</v>
      </c>
      <c r="I14" s="138"/>
      <c r="J14" s="138" t="e">
        <f>J16+J17+J21+#REF!+J22</f>
        <v>#REF!</v>
      </c>
      <c r="K14" s="138" t="e">
        <f>K16+K17+K21+#REF!+K22</f>
        <v>#REF!</v>
      </c>
      <c r="L14" s="200">
        <f>L15+L23</f>
        <v>1300.32</v>
      </c>
      <c r="M14" s="187">
        <f>M16+M17+M18+M21+M22</f>
        <v>0</v>
      </c>
      <c r="N14" s="138">
        <f>L14-M14</f>
        <v>1300.32</v>
      </c>
      <c r="O14" s="55"/>
    </row>
    <row r="15" spans="2:15" ht="124.5" customHeight="1">
      <c r="B15" s="68" t="s">
        <v>209</v>
      </c>
      <c r="C15" s="134" t="s">
        <v>12</v>
      </c>
      <c r="D15" s="71"/>
      <c r="E15" s="71"/>
      <c r="F15" s="71"/>
      <c r="G15" s="71"/>
      <c r="H15" s="154" t="s">
        <v>89</v>
      </c>
      <c r="I15" s="138"/>
      <c r="J15" s="138"/>
      <c r="K15" s="138"/>
      <c r="L15" s="138">
        <f>L16+L17+L21+L22+L18</f>
        <v>1197.12</v>
      </c>
      <c r="M15" s="187">
        <f>M16+M17+M18</f>
        <v>0</v>
      </c>
      <c r="N15" s="138">
        <f>L15-M15</f>
        <v>1197.12</v>
      </c>
      <c r="O15" s="55"/>
    </row>
    <row r="16" spans="2:15" ht="108" customHeight="1">
      <c r="B16" s="68"/>
      <c r="C16" s="147" t="s">
        <v>94</v>
      </c>
      <c r="D16" s="69" t="s">
        <v>38</v>
      </c>
      <c r="E16" s="69" t="s">
        <v>41</v>
      </c>
      <c r="F16" s="69" t="s">
        <v>41</v>
      </c>
      <c r="G16" s="69" t="s">
        <v>43</v>
      </c>
      <c r="H16" s="155" t="s">
        <v>89</v>
      </c>
      <c r="I16" s="129" t="s">
        <v>57</v>
      </c>
      <c r="J16" s="129">
        <v>480</v>
      </c>
      <c r="K16" s="129">
        <v>0</v>
      </c>
      <c r="L16" s="129">
        <v>573.79</v>
      </c>
      <c r="M16" s="187">
        <v>0</v>
      </c>
      <c r="N16" s="129">
        <f>L16+M16</f>
        <v>573.79</v>
      </c>
      <c r="O16" s="55"/>
    </row>
    <row r="17" spans="2:15" ht="90" customHeight="1">
      <c r="B17" s="68"/>
      <c r="C17" s="147" t="s">
        <v>93</v>
      </c>
      <c r="D17" s="69" t="s">
        <v>38</v>
      </c>
      <c r="E17" s="69" t="s">
        <v>41</v>
      </c>
      <c r="F17" s="69" t="s">
        <v>41</v>
      </c>
      <c r="G17" s="69" t="s">
        <v>43</v>
      </c>
      <c r="H17" s="155" t="s">
        <v>89</v>
      </c>
      <c r="I17" s="129" t="s">
        <v>92</v>
      </c>
      <c r="J17" s="129">
        <v>145</v>
      </c>
      <c r="K17" s="129">
        <v>0</v>
      </c>
      <c r="L17" s="129">
        <v>173.28</v>
      </c>
      <c r="M17" s="187">
        <v>0</v>
      </c>
      <c r="N17" s="129">
        <f>L17+M17</f>
        <v>173.28</v>
      </c>
      <c r="O17" s="55"/>
    </row>
    <row r="18" spans="2:15" ht="90" customHeight="1">
      <c r="B18" s="68"/>
      <c r="C18" s="164" t="s">
        <v>194</v>
      </c>
      <c r="D18" s="69"/>
      <c r="E18" s="69"/>
      <c r="F18" s="69"/>
      <c r="G18" s="69"/>
      <c r="H18" s="66" t="s">
        <v>193</v>
      </c>
      <c r="I18" s="129"/>
      <c r="J18" s="129"/>
      <c r="K18" s="129"/>
      <c r="L18" s="129">
        <f>L19+L20</f>
        <v>349.2</v>
      </c>
      <c r="M18" s="187">
        <f>M19+M20</f>
        <v>0</v>
      </c>
      <c r="N18" s="129">
        <f>N20+N19</f>
        <v>349.2</v>
      </c>
      <c r="O18" s="55"/>
    </row>
    <row r="19" spans="2:15" ht="90" customHeight="1">
      <c r="B19" s="68"/>
      <c r="C19" s="147" t="s">
        <v>94</v>
      </c>
      <c r="D19" s="69"/>
      <c r="E19" s="69"/>
      <c r="F19" s="69"/>
      <c r="G19" s="69"/>
      <c r="H19" s="66" t="s">
        <v>193</v>
      </c>
      <c r="I19" s="67">
        <v>121</v>
      </c>
      <c r="J19" s="129"/>
      <c r="K19" s="129"/>
      <c r="L19" s="129">
        <v>268.2</v>
      </c>
      <c r="M19" s="187">
        <v>0</v>
      </c>
      <c r="N19" s="129">
        <f>L19+M19</f>
        <v>268.2</v>
      </c>
      <c r="O19" s="55"/>
    </row>
    <row r="20" spans="2:15" ht="90" customHeight="1">
      <c r="B20" s="68"/>
      <c r="C20" s="147" t="s">
        <v>93</v>
      </c>
      <c r="D20" s="69"/>
      <c r="E20" s="69"/>
      <c r="F20" s="69"/>
      <c r="G20" s="69"/>
      <c r="H20" s="66" t="s">
        <v>193</v>
      </c>
      <c r="I20" s="67">
        <v>129</v>
      </c>
      <c r="J20" s="129"/>
      <c r="K20" s="129"/>
      <c r="L20" s="129">
        <v>81</v>
      </c>
      <c r="M20" s="187">
        <v>0</v>
      </c>
      <c r="N20" s="129">
        <f>L20+M20</f>
        <v>81</v>
      </c>
      <c r="O20" s="55"/>
    </row>
    <row r="21" spans="2:15" ht="125.25" customHeight="1">
      <c r="B21" s="68"/>
      <c r="C21" s="147" t="s">
        <v>1</v>
      </c>
      <c r="D21" s="69" t="s">
        <v>38</v>
      </c>
      <c r="E21" s="69" t="s">
        <v>41</v>
      </c>
      <c r="F21" s="69" t="s">
        <v>41</v>
      </c>
      <c r="G21" s="69" t="s">
        <v>43</v>
      </c>
      <c r="H21" s="155" t="s">
        <v>89</v>
      </c>
      <c r="I21" s="129" t="s">
        <v>60</v>
      </c>
      <c r="J21" s="129">
        <v>263.5</v>
      </c>
      <c r="K21" s="129">
        <v>-170</v>
      </c>
      <c r="L21" s="129">
        <v>95</v>
      </c>
      <c r="M21" s="187">
        <v>0</v>
      </c>
      <c r="N21" s="129">
        <v>95</v>
      </c>
      <c r="O21" s="55"/>
    </row>
    <row r="22" spans="2:15" ht="93.75" customHeight="1">
      <c r="B22" s="68"/>
      <c r="C22" s="147" t="s">
        <v>59</v>
      </c>
      <c r="D22" s="69" t="s">
        <v>38</v>
      </c>
      <c r="E22" s="69" t="s">
        <v>41</v>
      </c>
      <c r="F22" s="69" t="s">
        <v>41</v>
      </c>
      <c r="G22" s="69" t="s">
        <v>43</v>
      </c>
      <c r="H22" s="155" t="s">
        <v>89</v>
      </c>
      <c r="I22" s="156">
        <v>852</v>
      </c>
      <c r="J22" s="129" t="s">
        <v>18</v>
      </c>
      <c r="K22" s="129">
        <v>-4</v>
      </c>
      <c r="L22" s="129">
        <v>5.85</v>
      </c>
      <c r="M22" s="191">
        <v>0</v>
      </c>
      <c r="N22" s="169">
        <f>L22+M22</f>
        <v>5.85</v>
      </c>
      <c r="O22" s="55"/>
    </row>
    <row r="23" spans="2:15" ht="249" customHeight="1">
      <c r="B23" s="68" t="s">
        <v>210</v>
      </c>
      <c r="C23" s="148" t="s">
        <v>229</v>
      </c>
      <c r="D23" s="71" t="s">
        <v>38</v>
      </c>
      <c r="E23" s="71" t="s">
        <v>42</v>
      </c>
      <c r="F23" s="71" t="s">
        <v>42</v>
      </c>
      <c r="G23" s="71" t="s">
        <v>44</v>
      </c>
      <c r="H23" s="138" t="s">
        <v>103</v>
      </c>
      <c r="I23" s="138"/>
      <c r="J23" s="138">
        <f>J24+J25+J26</f>
        <v>51.4</v>
      </c>
      <c r="K23" s="138">
        <f>K24+K25+K26</f>
        <v>36</v>
      </c>
      <c r="L23" s="138">
        <f>L24+L25+L26</f>
        <v>103.2</v>
      </c>
      <c r="M23" s="138">
        <f>M24+M25+M26</f>
        <v>0</v>
      </c>
      <c r="N23" s="138">
        <f>L23+M23</f>
        <v>103.2</v>
      </c>
      <c r="O23" s="55"/>
    </row>
    <row r="24" spans="2:15" ht="117.75" customHeight="1">
      <c r="B24" s="68"/>
      <c r="C24" s="147" t="s">
        <v>94</v>
      </c>
      <c r="D24" s="69" t="s">
        <v>38</v>
      </c>
      <c r="E24" s="69" t="s">
        <v>42</v>
      </c>
      <c r="F24" s="71" t="s">
        <v>42</v>
      </c>
      <c r="G24" s="69" t="s">
        <v>44</v>
      </c>
      <c r="H24" s="129" t="s">
        <v>103</v>
      </c>
      <c r="I24" s="129" t="s">
        <v>57</v>
      </c>
      <c r="J24" s="129">
        <v>37.8</v>
      </c>
      <c r="K24" s="129">
        <v>21.11</v>
      </c>
      <c r="L24" s="129">
        <v>76.19</v>
      </c>
      <c r="M24" s="129">
        <v>0</v>
      </c>
      <c r="N24" s="129">
        <f>L24+M24</f>
        <v>76.19</v>
      </c>
      <c r="O24" s="55"/>
    </row>
    <row r="25" spans="2:15" ht="87.75" customHeight="1">
      <c r="B25" s="68"/>
      <c r="C25" s="147" t="s">
        <v>93</v>
      </c>
      <c r="D25" s="69" t="s">
        <v>38</v>
      </c>
      <c r="E25" s="69" t="s">
        <v>42</v>
      </c>
      <c r="F25" s="69" t="s">
        <v>42</v>
      </c>
      <c r="G25" s="69" t="s">
        <v>44</v>
      </c>
      <c r="H25" s="129" t="s">
        <v>103</v>
      </c>
      <c r="I25" s="129" t="s">
        <v>92</v>
      </c>
      <c r="J25" s="129">
        <v>12</v>
      </c>
      <c r="K25" s="129">
        <v>13.49</v>
      </c>
      <c r="L25" s="129">
        <v>23.01</v>
      </c>
      <c r="M25" s="129">
        <v>0</v>
      </c>
      <c r="N25" s="129">
        <f>L25+M25</f>
        <v>23.01</v>
      </c>
      <c r="O25" s="55"/>
    </row>
    <row r="26" spans="2:15" ht="123" customHeight="1">
      <c r="B26" s="68"/>
      <c r="C26" s="147" t="s">
        <v>1</v>
      </c>
      <c r="D26" s="69" t="s">
        <v>38</v>
      </c>
      <c r="E26" s="69" t="s">
        <v>42</v>
      </c>
      <c r="F26" s="69" t="s">
        <v>42</v>
      </c>
      <c r="G26" s="69" t="s">
        <v>44</v>
      </c>
      <c r="H26" s="129" t="s">
        <v>103</v>
      </c>
      <c r="I26" s="129" t="s">
        <v>60</v>
      </c>
      <c r="J26" s="129" t="s">
        <v>169</v>
      </c>
      <c r="K26" s="129">
        <v>1.4</v>
      </c>
      <c r="L26" s="129">
        <v>4</v>
      </c>
      <c r="M26" s="129">
        <v>0</v>
      </c>
      <c r="N26" s="129">
        <f>L26+M26</f>
        <v>4</v>
      </c>
      <c r="O26" s="55"/>
    </row>
    <row r="27" spans="2:15" ht="123" customHeight="1">
      <c r="B27" s="68" t="s">
        <v>245</v>
      </c>
      <c r="C27" s="146" t="s">
        <v>179</v>
      </c>
      <c r="D27" s="69"/>
      <c r="E27" s="69"/>
      <c r="F27" s="69"/>
      <c r="G27" s="69"/>
      <c r="H27" s="67" t="s">
        <v>76</v>
      </c>
      <c r="I27" s="129"/>
      <c r="J27" s="129"/>
      <c r="K27" s="129"/>
      <c r="L27" s="129">
        <f>L28</f>
        <v>204.78</v>
      </c>
      <c r="M27" s="129">
        <f>M28</f>
        <v>35</v>
      </c>
      <c r="N27" s="129">
        <f>N28</f>
        <v>239.78</v>
      </c>
      <c r="O27" s="55"/>
    </row>
    <row r="28" spans="2:15" ht="261.75" customHeight="1">
      <c r="B28" s="68" t="s">
        <v>205</v>
      </c>
      <c r="C28" s="150" t="s">
        <v>180</v>
      </c>
      <c r="D28" s="69" t="s">
        <v>38</v>
      </c>
      <c r="E28" s="69" t="s">
        <v>49</v>
      </c>
      <c r="F28" s="71" t="s">
        <v>49</v>
      </c>
      <c r="G28" s="69" t="s">
        <v>44</v>
      </c>
      <c r="H28" s="138" t="s">
        <v>79</v>
      </c>
      <c r="I28" s="129"/>
      <c r="J28" s="129">
        <f>J29</f>
        <v>0</v>
      </c>
      <c r="K28" s="129">
        <f>K29</f>
        <v>0</v>
      </c>
      <c r="L28" s="129">
        <f>L29+L30</f>
        <v>204.78</v>
      </c>
      <c r="M28" s="168">
        <f>M29</f>
        <v>35</v>
      </c>
      <c r="N28" s="168">
        <f aca="true" t="shared" si="0" ref="N28:N34">L28+M28</f>
        <v>239.78</v>
      </c>
      <c r="O28" s="55"/>
    </row>
    <row r="29" spans="2:15" ht="123" customHeight="1">
      <c r="B29" s="68"/>
      <c r="C29" s="147" t="s">
        <v>1</v>
      </c>
      <c r="D29" s="69"/>
      <c r="E29" s="69"/>
      <c r="F29" s="69"/>
      <c r="G29" s="69"/>
      <c r="H29" s="138" t="s">
        <v>79</v>
      </c>
      <c r="I29" s="67">
        <v>244</v>
      </c>
      <c r="J29" s="129"/>
      <c r="K29" s="129"/>
      <c r="L29" s="129">
        <v>12.88</v>
      </c>
      <c r="M29" s="129">
        <v>35</v>
      </c>
      <c r="N29" s="129">
        <f>L29+M29</f>
        <v>47.88</v>
      </c>
      <c r="O29" s="55"/>
    </row>
    <row r="30" spans="2:15" ht="123" customHeight="1">
      <c r="B30" s="68"/>
      <c r="C30" s="147" t="s">
        <v>1</v>
      </c>
      <c r="D30" s="69"/>
      <c r="E30" s="69"/>
      <c r="F30" s="69"/>
      <c r="G30" s="69"/>
      <c r="H30" s="138" t="s">
        <v>263</v>
      </c>
      <c r="I30" s="67">
        <v>244</v>
      </c>
      <c r="J30" s="129"/>
      <c r="K30" s="129"/>
      <c r="L30" s="129">
        <v>191.9</v>
      </c>
      <c r="M30" s="129">
        <v>0</v>
      </c>
      <c r="N30" s="129">
        <f>L30+M30</f>
        <v>191.9</v>
      </c>
      <c r="O30" s="55"/>
    </row>
    <row r="31" spans="2:15" ht="220.5" customHeight="1">
      <c r="B31" s="68" t="s">
        <v>206</v>
      </c>
      <c r="C31" s="134" t="s">
        <v>198</v>
      </c>
      <c r="D31" s="69"/>
      <c r="E31" s="69"/>
      <c r="F31" s="69"/>
      <c r="G31" s="69"/>
      <c r="H31" s="67" t="s">
        <v>77</v>
      </c>
      <c r="I31" s="67"/>
      <c r="J31" s="129"/>
      <c r="K31" s="129"/>
      <c r="L31" s="129">
        <f>L32</f>
        <v>10</v>
      </c>
      <c r="M31" s="129">
        <f>M32</f>
        <v>0</v>
      </c>
      <c r="N31" s="129">
        <f t="shared" si="0"/>
        <v>10</v>
      </c>
      <c r="O31" s="55"/>
    </row>
    <row r="32" spans="2:15" ht="220.5" customHeight="1">
      <c r="B32" s="68"/>
      <c r="C32" s="147" t="s">
        <v>1</v>
      </c>
      <c r="D32" s="69"/>
      <c r="E32" s="69"/>
      <c r="F32" s="69"/>
      <c r="G32" s="69"/>
      <c r="H32" s="67" t="s">
        <v>77</v>
      </c>
      <c r="I32" s="67" t="s">
        <v>60</v>
      </c>
      <c r="J32" s="129"/>
      <c r="K32" s="129"/>
      <c r="L32" s="129">
        <v>10</v>
      </c>
      <c r="M32" s="129">
        <v>0</v>
      </c>
      <c r="N32" s="129">
        <f t="shared" si="0"/>
        <v>10</v>
      </c>
      <c r="O32" s="55"/>
    </row>
    <row r="33" spans="2:15" ht="220.5" customHeight="1">
      <c r="B33" s="68" t="s">
        <v>207</v>
      </c>
      <c r="C33" s="134" t="s">
        <v>233</v>
      </c>
      <c r="D33" s="69"/>
      <c r="E33" s="69"/>
      <c r="F33" s="69"/>
      <c r="G33" s="69"/>
      <c r="H33" s="67" t="s">
        <v>78</v>
      </c>
      <c r="I33" s="67"/>
      <c r="J33" s="129"/>
      <c r="K33" s="129"/>
      <c r="L33" s="129">
        <f>L34</f>
        <v>9</v>
      </c>
      <c r="M33" s="129">
        <v>4</v>
      </c>
      <c r="N33" s="129">
        <f t="shared" si="0"/>
        <v>13</v>
      </c>
      <c r="O33" s="55"/>
    </row>
    <row r="34" spans="2:15" ht="220.5" customHeight="1">
      <c r="B34" s="68"/>
      <c r="C34" s="147" t="s">
        <v>1</v>
      </c>
      <c r="D34" s="69"/>
      <c r="E34" s="69"/>
      <c r="F34" s="69"/>
      <c r="G34" s="69"/>
      <c r="H34" s="67" t="s">
        <v>78</v>
      </c>
      <c r="I34" s="67" t="s">
        <v>60</v>
      </c>
      <c r="J34" s="129"/>
      <c r="K34" s="129"/>
      <c r="L34" s="129">
        <v>9</v>
      </c>
      <c r="M34" s="129">
        <v>0</v>
      </c>
      <c r="N34" s="129">
        <f t="shared" si="0"/>
        <v>9</v>
      </c>
      <c r="O34" s="55"/>
    </row>
    <row r="35" spans="2:15" ht="220.5" customHeight="1">
      <c r="B35" s="68" t="s">
        <v>208</v>
      </c>
      <c r="C35" s="147" t="s">
        <v>234</v>
      </c>
      <c r="D35" s="69"/>
      <c r="E35" s="69"/>
      <c r="F35" s="69"/>
      <c r="G35" s="69"/>
      <c r="H35" s="67" t="s">
        <v>201</v>
      </c>
      <c r="I35" s="67"/>
      <c r="J35" s="129"/>
      <c r="K35" s="129"/>
      <c r="L35" s="129">
        <f>L36</f>
        <v>1</v>
      </c>
      <c r="M35" s="129">
        <v>0</v>
      </c>
      <c r="N35" s="129">
        <f>L35-M35</f>
        <v>1</v>
      </c>
      <c r="O35" s="55"/>
    </row>
    <row r="36" spans="2:15" ht="220.5" customHeight="1">
      <c r="B36" s="68"/>
      <c r="C36" s="147" t="s">
        <v>1</v>
      </c>
      <c r="D36" s="69"/>
      <c r="E36" s="69"/>
      <c r="F36" s="69"/>
      <c r="G36" s="69"/>
      <c r="H36" s="67" t="s">
        <v>201</v>
      </c>
      <c r="I36" s="67" t="s">
        <v>60</v>
      </c>
      <c r="J36" s="129"/>
      <c r="K36" s="129"/>
      <c r="L36" s="129">
        <v>1</v>
      </c>
      <c r="M36" s="129">
        <v>0</v>
      </c>
      <c r="N36" s="129">
        <f>L36-M36</f>
        <v>1</v>
      </c>
      <c r="O36" s="55"/>
    </row>
    <row r="37" spans="2:15" ht="220.5" customHeight="1">
      <c r="B37" s="68"/>
      <c r="C37" s="130" t="s">
        <v>264</v>
      </c>
      <c r="D37" s="69"/>
      <c r="E37" s="69"/>
      <c r="F37" s="69"/>
      <c r="G37" s="69"/>
      <c r="H37" s="170" t="s">
        <v>80</v>
      </c>
      <c r="I37" s="67"/>
      <c r="J37" s="129"/>
      <c r="K37" s="129"/>
      <c r="L37" s="129">
        <f>L38</f>
        <v>183</v>
      </c>
      <c r="M37" s="129">
        <f>M38</f>
        <v>0</v>
      </c>
      <c r="N37" s="129">
        <f>N38</f>
        <v>183</v>
      </c>
      <c r="O37" s="55"/>
    </row>
    <row r="38" spans="2:15" ht="220.5" customHeight="1">
      <c r="B38" s="68"/>
      <c r="C38" s="130" t="s">
        <v>1</v>
      </c>
      <c r="D38" s="69"/>
      <c r="E38" s="69"/>
      <c r="F38" s="69"/>
      <c r="G38" s="69"/>
      <c r="H38" s="170" t="s">
        <v>265</v>
      </c>
      <c r="I38" s="67" t="s">
        <v>60</v>
      </c>
      <c r="J38" s="129"/>
      <c r="K38" s="129"/>
      <c r="L38" s="129">
        <v>183</v>
      </c>
      <c r="M38" s="129">
        <v>0</v>
      </c>
      <c r="N38" s="129">
        <f>L38-M38</f>
        <v>183</v>
      </c>
      <c r="O38" s="55"/>
    </row>
    <row r="39" spans="2:15" ht="220.5" customHeight="1">
      <c r="B39" s="68"/>
      <c r="C39" s="130" t="s">
        <v>1</v>
      </c>
      <c r="D39" s="69"/>
      <c r="E39" s="69"/>
      <c r="F39" s="69"/>
      <c r="G39" s="69"/>
      <c r="H39" s="170" t="s">
        <v>287</v>
      </c>
      <c r="I39" s="67" t="s">
        <v>60</v>
      </c>
      <c r="J39" s="129"/>
      <c r="K39" s="129"/>
      <c r="L39" s="129">
        <v>0</v>
      </c>
      <c r="M39" s="129">
        <v>510.2</v>
      </c>
      <c r="N39" s="129">
        <f>L39+M39</f>
        <v>510.2</v>
      </c>
      <c r="O39" s="55"/>
    </row>
    <row r="40" spans="2:15" ht="123" customHeight="1">
      <c r="B40" s="68" t="s">
        <v>244</v>
      </c>
      <c r="C40" s="146" t="s">
        <v>181</v>
      </c>
      <c r="D40" s="71" t="s">
        <v>38</v>
      </c>
      <c r="E40" s="72" t="s">
        <v>7</v>
      </c>
      <c r="F40" s="70"/>
      <c r="G40" s="72"/>
      <c r="H40" s="129" t="s">
        <v>81</v>
      </c>
      <c r="I40" s="157" t="s">
        <v>39</v>
      </c>
      <c r="J40" s="129" t="e">
        <f>J41</f>
        <v>#REF!</v>
      </c>
      <c r="K40" s="157" t="e">
        <f>K41</f>
        <v>#REF!</v>
      </c>
      <c r="L40" s="138">
        <f>L41+L43+L44+L45+L48</f>
        <v>1703.3199999999997</v>
      </c>
      <c r="M40" s="129">
        <f>M45+M44+M43</f>
        <v>0</v>
      </c>
      <c r="N40" s="129">
        <f aca="true" t="shared" si="1" ref="N40:N47">L40+M40</f>
        <v>1703.3199999999997</v>
      </c>
      <c r="O40" s="55"/>
    </row>
    <row r="41" spans="2:15" ht="240" customHeight="1">
      <c r="B41" s="68" t="s">
        <v>211</v>
      </c>
      <c r="C41" s="148" t="s">
        <v>182</v>
      </c>
      <c r="D41" s="69" t="s">
        <v>38</v>
      </c>
      <c r="E41" s="70" t="s">
        <v>7</v>
      </c>
      <c r="F41" s="70" t="s">
        <v>7</v>
      </c>
      <c r="G41" s="70" t="s">
        <v>7</v>
      </c>
      <c r="H41" s="67" t="s">
        <v>83</v>
      </c>
      <c r="I41" s="158"/>
      <c r="J41" s="129" t="e">
        <f>#REF!+#REF!+J42</f>
        <v>#REF!</v>
      </c>
      <c r="K41" s="158" t="e">
        <f>#REF!+#REF!+K42</f>
        <v>#REF!</v>
      </c>
      <c r="L41" s="129">
        <f>L42</f>
        <v>5</v>
      </c>
      <c r="M41" s="129">
        <v>0</v>
      </c>
      <c r="N41" s="129">
        <f t="shared" si="1"/>
        <v>5</v>
      </c>
      <c r="O41" s="55"/>
    </row>
    <row r="42" spans="2:15" ht="132" customHeight="1">
      <c r="B42" s="68"/>
      <c r="C42" s="149" t="s">
        <v>1</v>
      </c>
      <c r="D42" s="69" t="s">
        <v>38</v>
      </c>
      <c r="E42" s="70" t="s">
        <v>7</v>
      </c>
      <c r="F42" s="70" t="s">
        <v>7</v>
      </c>
      <c r="G42" s="70" t="s">
        <v>7</v>
      </c>
      <c r="H42" s="67" t="s">
        <v>83</v>
      </c>
      <c r="I42" s="158" t="s">
        <v>60</v>
      </c>
      <c r="J42" s="129">
        <v>42.22</v>
      </c>
      <c r="K42" s="158">
        <v>-41.22</v>
      </c>
      <c r="L42" s="129">
        <v>5</v>
      </c>
      <c r="M42" s="129">
        <v>0</v>
      </c>
      <c r="N42" s="129">
        <f t="shared" si="1"/>
        <v>5</v>
      </c>
      <c r="O42" s="55"/>
    </row>
    <row r="43" spans="2:15" ht="132" customHeight="1">
      <c r="B43" s="68"/>
      <c r="C43" s="151" t="s">
        <v>266</v>
      </c>
      <c r="D43" s="69"/>
      <c r="E43" s="70"/>
      <c r="F43" s="70"/>
      <c r="G43" s="70"/>
      <c r="H43" s="67" t="s">
        <v>83</v>
      </c>
      <c r="I43" s="162">
        <v>111</v>
      </c>
      <c r="J43" s="129"/>
      <c r="K43" s="158"/>
      <c r="L43" s="129">
        <v>0</v>
      </c>
      <c r="M43" s="129">
        <v>0</v>
      </c>
      <c r="N43" s="129">
        <f t="shared" si="1"/>
        <v>0</v>
      </c>
      <c r="O43" s="55"/>
    </row>
    <row r="44" spans="2:15" ht="199.5" customHeight="1">
      <c r="B44" s="68"/>
      <c r="C44" s="130" t="s">
        <v>268</v>
      </c>
      <c r="D44" s="69"/>
      <c r="E44" s="70"/>
      <c r="F44" s="70"/>
      <c r="G44" s="70"/>
      <c r="H44" s="67" t="s">
        <v>83</v>
      </c>
      <c r="I44" s="162" t="s">
        <v>269</v>
      </c>
      <c r="J44" s="129"/>
      <c r="K44" s="158"/>
      <c r="L44" s="129">
        <v>0</v>
      </c>
      <c r="M44" s="129">
        <v>0</v>
      </c>
      <c r="N44" s="129">
        <f t="shared" si="1"/>
        <v>0</v>
      </c>
      <c r="O44" s="55"/>
    </row>
    <row r="45" spans="2:15" ht="132" customHeight="1">
      <c r="B45" s="68"/>
      <c r="C45" s="164" t="s">
        <v>270</v>
      </c>
      <c r="D45" s="69"/>
      <c r="E45" s="70"/>
      <c r="F45" s="70"/>
      <c r="G45" s="70"/>
      <c r="H45" s="67" t="s">
        <v>215</v>
      </c>
      <c r="I45" s="162"/>
      <c r="J45" s="129"/>
      <c r="K45" s="158"/>
      <c r="L45" s="129">
        <f>L46+L47</f>
        <v>0</v>
      </c>
      <c r="M45" s="129">
        <f>M46+M47</f>
        <v>0</v>
      </c>
      <c r="N45" s="129">
        <f t="shared" si="1"/>
        <v>0</v>
      </c>
      <c r="O45" s="55"/>
    </row>
    <row r="46" spans="2:15" ht="132" customHeight="1">
      <c r="B46" s="68"/>
      <c r="C46" s="151" t="s">
        <v>266</v>
      </c>
      <c r="D46" s="69"/>
      <c r="E46" s="70"/>
      <c r="F46" s="70"/>
      <c r="G46" s="70"/>
      <c r="H46" s="67" t="s">
        <v>215</v>
      </c>
      <c r="I46" s="162" t="s">
        <v>267</v>
      </c>
      <c r="J46" s="129"/>
      <c r="K46" s="158"/>
      <c r="L46" s="129">
        <v>0</v>
      </c>
      <c r="M46" s="129">
        <v>0</v>
      </c>
      <c r="N46" s="129">
        <f t="shared" si="1"/>
        <v>0</v>
      </c>
      <c r="O46" s="55"/>
    </row>
    <row r="47" spans="2:15" ht="132" customHeight="1">
      <c r="B47" s="68"/>
      <c r="C47" s="130" t="s">
        <v>268</v>
      </c>
      <c r="D47" s="69"/>
      <c r="E47" s="70"/>
      <c r="F47" s="70"/>
      <c r="G47" s="70"/>
      <c r="H47" s="67" t="s">
        <v>215</v>
      </c>
      <c r="I47" s="162">
        <v>119</v>
      </c>
      <c r="J47" s="129"/>
      <c r="K47" s="158"/>
      <c r="L47" s="129">
        <v>0</v>
      </c>
      <c r="M47" s="129">
        <v>0</v>
      </c>
      <c r="N47" s="129">
        <f t="shared" si="1"/>
        <v>0</v>
      </c>
      <c r="O47" s="55"/>
    </row>
    <row r="48" spans="2:15" ht="249.75" customHeight="1">
      <c r="B48" s="68" t="s">
        <v>212</v>
      </c>
      <c r="C48" s="150" t="s">
        <v>183</v>
      </c>
      <c r="D48" s="71" t="s">
        <v>38</v>
      </c>
      <c r="E48" s="71" t="s">
        <v>52</v>
      </c>
      <c r="F48" s="71" t="s">
        <v>52</v>
      </c>
      <c r="G48" s="71" t="s">
        <v>41</v>
      </c>
      <c r="H48" s="63" t="s">
        <v>84</v>
      </c>
      <c r="I48" s="138" t="s">
        <v>39</v>
      </c>
      <c r="J48" s="138">
        <f>+J49+J50+J52+J51</f>
        <v>376.36</v>
      </c>
      <c r="K48" s="138">
        <f>K49</f>
        <v>-299.09</v>
      </c>
      <c r="L48" s="138">
        <f>L49+L50+L51+L52+L53</f>
        <v>1698.3199999999997</v>
      </c>
      <c r="M48" s="129">
        <f>M49+M50+M51+M52+M53</f>
        <v>-115.9</v>
      </c>
      <c r="N48" s="129">
        <f>N49+N50+N51+N52+N53</f>
        <v>1582.4199999999996</v>
      </c>
      <c r="O48" s="55"/>
    </row>
    <row r="49" spans="2:15" ht="137.25" customHeight="1">
      <c r="B49" s="68"/>
      <c r="C49" s="147" t="s">
        <v>90</v>
      </c>
      <c r="D49" s="69" t="s">
        <v>38</v>
      </c>
      <c r="E49" s="69" t="s">
        <v>52</v>
      </c>
      <c r="F49" s="71" t="s">
        <v>52</v>
      </c>
      <c r="G49" s="69" t="s">
        <v>41</v>
      </c>
      <c r="H49" s="67" t="s">
        <v>84</v>
      </c>
      <c r="I49" s="129" t="s">
        <v>60</v>
      </c>
      <c r="J49" s="129">
        <v>326.36</v>
      </c>
      <c r="K49" s="129">
        <v>-299.09</v>
      </c>
      <c r="L49" s="129">
        <v>1622.6</v>
      </c>
      <c r="M49" s="129">
        <v>-115.9</v>
      </c>
      <c r="N49" s="129">
        <f>L49+M49</f>
        <v>1506.6999999999998</v>
      </c>
      <c r="O49" s="55"/>
    </row>
    <row r="50" spans="2:15" ht="72.75" customHeight="1">
      <c r="B50" s="68"/>
      <c r="C50" s="147" t="s">
        <v>73</v>
      </c>
      <c r="D50" s="69" t="s">
        <v>38</v>
      </c>
      <c r="E50" s="69" t="s">
        <v>52</v>
      </c>
      <c r="F50" s="69" t="s">
        <v>52</v>
      </c>
      <c r="G50" s="69" t="s">
        <v>41</v>
      </c>
      <c r="H50" s="67" t="s">
        <v>84</v>
      </c>
      <c r="I50" s="129" t="s">
        <v>91</v>
      </c>
      <c r="J50" s="129" t="s">
        <v>168</v>
      </c>
      <c r="K50" s="129"/>
      <c r="L50" s="129">
        <v>10</v>
      </c>
      <c r="M50" s="187">
        <v>0</v>
      </c>
      <c r="N50" s="129">
        <f aca="true" t="shared" si="2" ref="N50:N56">L50+M50</f>
        <v>10</v>
      </c>
      <c r="O50" s="55"/>
    </row>
    <row r="51" spans="2:15" ht="78.75" customHeight="1">
      <c r="B51" s="68"/>
      <c r="C51" s="147" t="s">
        <v>58</v>
      </c>
      <c r="D51" s="69" t="s">
        <v>38</v>
      </c>
      <c r="E51" s="69" t="s">
        <v>52</v>
      </c>
      <c r="F51" s="69" t="s">
        <v>52</v>
      </c>
      <c r="G51" s="69" t="s">
        <v>41</v>
      </c>
      <c r="H51" s="67" t="s">
        <v>84</v>
      </c>
      <c r="I51" s="129" t="s">
        <v>61</v>
      </c>
      <c r="J51" s="129" t="s">
        <v>171</v>
      </c>
      <c r="K51" s="129"/>
      <c r="L51" s="129">
        <v>42.79</v>
      </c>
      <c r="M51" s="187">
        <v>0</v>
      </c>
      <c r="N51" s="187">
        <f t="shared" si="2"/>
        <v>42.79</v>
      </c>
      <c r="O51" s="55"/>
    </row>
    <row r="52" spans="2:15" ht="80.25" customHeight="1">
      <c r="B52" s="68"/>
      <c r="C52" s="147" t="s">
        <v>59</v>
      </c>
      <c r="D52" s="69" t="s">
        <v>38</v>
      </c>
      <c r="E52" s="69" t="s">
        <v>52</v>
      </c>
      <c r="F52" s="69" t="s">
        <v>52</v>
      </c>
      <c r="G52" s="69" t="s">
        <v>41</v>
      </c>
      <c r="H52" s="67" t="s">
        <v>84</v>
      </c>
      <c r="I52" s="129" t="s">
        <v>9</v>
      </c>
      <c r="J52" s="129" t="s">
        <v>170</v>
      </c>
      <c r="K52" s="129"/>
      <c r="L52" s="129">
        <v>19.09</v>
      </c>
      <c r="M52" s="187">
        <v>0</v>
      </c>
      <c r="N52" s="187">
        <f t="shared" si="2"/>
        <v>19.09</v>
      </c>
      <c r="O52" s="55"/>
    </row>
    <row r="53" spans="2:15" ht="80.25" customHeight="1">
      <c r="B53" s="68"/>
      <c r="C53" s="130" t="s">
        <v>230</v>
      </c>
      <c r="D53" s="69"/>
      <c r="E53" s="69"/>
      <c r="F53" s="69"/>
      <c r="G53" s="69"/>
      <c r="H53" s="67" t="s">
        <v>84</v>
      </c>
      <c r="I53" s="67">
        <v>853</v>
      </c>
      <c r="J53" s="129"/>
      <c r="K53" s="129"/>
      <c r="L53" s="129">
        <v>3.84</v>
      </c>
      <c r="M53" s="187">
        <v>0</v>
      </c>
      <c r="N53" s="187">
        <f t="shared" si="2"/>
        <v>3.84</v>
      </c>
      <c r="O53" s="55"/>
    </row>
    <row r="54" spans="2:15" ht="298.5" customHeight="1">
      <c r="B54" s="68" t="s">
        <v>213</v>
      </c>
      <c r="C54" s="150" t="s">
        <v>184</v>
      </c>
      <c r="D54" s="71" t="s">
        <v>38</v>
      </c>
      <c r="E54" s="71" t="s">
        <v>54</v>
      </c>
      <c r="F54" s="71" t="s">
        <v>54</v>
      </c>
      <c r="G54" s="71" t="s">
        <v>49</v>
      </c>
      <c r="H54" s="63" t="s">
        <v>82</v>
      </c>
      <c r="I54" s="63" t="s">
        <v>39</v>
      </c>
      <c r="J54" s="138">
        <f>J55+J56</f>
        <v>573.39</v>
      </c>
      <c r="K54" s="138">
        <f>K55+K56</f>
        <v>528.11</v>
      </c>
      <c r="L54" s="199">
        <v>0</v>
      </c>
      <c r="M54" s="138">
        <v>0</v>
      </c>
      <c r="N54" s="168">
        <f>L54+M54</f>
        <v>0</v>
      </c>
      <c r="O54" s="55"/>
    </row>
    <row r="55" spans="2:15" ht="120.75" customHeight="1">
      <c r="B55" s="68"/>
      <c r="C55" s="151" t="s">
        <v>266</v>
      </c>
      <c r="D55" s="69" t="s">
        <v>38</v>
      </c>
      <c r="E55" s="69" t="s">
        <v>54</v>
      </c>
      <c r="F55" s="69" t="s">
        <v>54</v>
      </c>
      <c r="G55" s="69" t="s">
        <v>49</v>
      </c>
      <c r="H55" s="67" t="s">
        <v>82</v>
      </c>
      <c r="I55" s="67" t="s">
        <v>267</v>
      </c>
      <c r="J55" s="129">
        <v>440.39</v>
      </c>
      <c r="K55" s="129">
        <v>406.11</v>
      </c>
      <c r="L55" s="129">
        <v>0</v>
      </c>
      <c r="M55" s="129">
        <v>0</v>
      </c>
      <c r="N55" s="129">
        <f t="shared" si="2"/>
        <v>0</v>
      </c>
      <c r="O55" s="55"/>
    </row>
    <row r="56" spans="2:15" ht="198.75" customHeight="1">
      <c r="B56" s="68"/>
      <c r="C56" s="130" t="s">
        <v>268</v>
      </c>
      <c r="D56" s="69" t="s">
        <v>38</v>
      </c>
      <c r="E56" s="69" t="s">
        <v>54</v>
      </c>
      <c r="F56" s="69" t="s">
        <v>54</v>
      </c>
      <c r="G56" s="69" t="s">
        <v>49</v>
      </c>
      <c r="H56" s="67" t="s">
        <v>82</v>
      </c>
      <c r="I56" s="67" t="s">
        <v>269</v>
      </c>
      <c r="J56" s="129">
        <v>133</v>
      </c>
      <c r="K56" s="129">
        <v>122</v>
      </c>
      <c r="L56" s="129">
        <v>0</v>
      </c>
      <c r="M56" s="187">
        <v>0</v>
      </c>
      <c r="N56" s="187">
        <f t="shared" si="2"/>
        <v>0</v>
      </c>
      <c r="O56" s="55"/>
    </row>
    <row r="57" spans="2:15" ht="63.75" customHeight="1">
      <c r="B57" s="68"/>
      <c r="C57" s="164" t="s">
        <v>194</v>
      </c>
      <c r="D57" s="69"/>
      <c r="E57" s="69"/>
      <c r="F57" s="69"/>
      <c r="G57" s="69"/>
      <c r="H57" s="63" t="s">
        <v>214</v>
      </c>
      <c r="I57" s="129"/>
      <c r="J57" s="129"/>
      <c r="K57" s="129"/>
      <c r="L57" s="129">
        <f>L58+L59</f>
        <v>0</v>
      </c>
      <c r="M57" s="187">
        <f>M58+M59</f>
        <v>0</v>
      </c>
      <c r="N57" s="187">
        <f>N58+N59</f>
        <v>0</v>
      </c>
      <c r="O57" s="55"/>
    </row>
    <row r="58" spans="2:15" ht="90" customHeight="1">
      <c r="B58" s="68"/>
      <c r="C58" s="151" t="s">
        <v>266</v>
      </c>
      <c r="D58" s="69"/>
      <c r="E58" s="69"/>
      <c r="F58" s="69"/>
      <c r="G58" s="69"/>
      <c r="H58" s="67" t="s">
        <v>214</v>
      </c>
      <c r="I58" s="67" t="s">
        <v>267</v>
      </c>
      <c r="J58" s="129"/>
      <c r="K58" s="129"/>
      <c r="L58" s="129">
        <v>0</v>
      </c>
      <c r="M58" s="191">
        <v>0</v>
      </c>
      <c r="N58" s="191">
        <f>L58+M58</f>
        <v>0</v>
      </c>
      <c r="O58" s="55"/>
    </row>
    <row r="59" spans="2:15" ht="217.5" customHeight="1">
      <c r="B59" s="68"/>
      <c r="C59" s="130" t="s">
        <v>268</v>
      </c>
      <c r="D59" s="69"/>
      <c r="E59" s="69"/>
      <c r="F59" s="69"/>
      <c r="G59" s="69"/>
      <c r="H59" s="67" t="s">
        <v>214</v>
      </c>
      <c r="I59" s="67" t="s">
        <v>269</v>
      </c>
      <c r="J59" s="129"/>
      <c r="K59" s="129"/>
      <c r="L59" s="129">
        <v>0</v>
      </c>
      <c r="M59" s="129">
        <v>0</v>
      </c>
      <c r="N59" s="187">
        <f>L59+M59</f>
        <v>0</v>
      </c>
      <c r="O59" s="55"/>
    </row>
    <row r="60" spans="2:15" ht="217.5" customHeight="1">
      <c r="B60" s="68"/>
      <c r="C60" s="136" t="s">
        <v>94</v>
      </c>
      <c r="D60" s="69"/>
      <c r="E60" s="69"/>
      <c r="F60" s="69"/>
      <c r="G60" s="69"/>
      <c r="H60" s="190" t="s">
        <v>84</v>
      </c>
      <c r="I60" s="67" t="s">
        <v>57</v>
      </c>
      <c r="J60" s="129"/>
      <c r="K60" s="129"/>
      <c r="L60" s="129">
        <v>477.04</v>
      </c>
      <c r="M60" s="129">
        <v>2.4</v>
      </c>
      <c r="N60" s="129">
        <f>L60+M60</f>
        <v>479.44</v>
      </c>
      <c r="O60" s="55"/>
    </row>
    <row r="61" spans="2:15" ht="217.5" customHeight="1">
      <c r="B61" s="68"/>
      <c r="C61" s="137" t="s">
        <v>93</v>
      </c>
      <c r="D61" s="69"/>
      <c r="E61" s="69"/>
      <c r="F61" s="69"/>
      <c r="G61" s="69"/>
      <c r="H61" s="190" t="s">
        <v>84</v>
      </c>
      <c r="I61" s="67" t="s">
        <v>92</v>
      </c>
      <c r="J61" s="129"/>
      <c r="K61" s="129"/>
      <c r="L61" s="129">
        <v>144.06</v>
      </c>
      <c r="M61" s="129">
        <v>122.33</v>
      </c>
      <c r="N61" s="129">
        <f>L61+M61</f>
        <v>266.39</v>
      </c>
      <c r="O61" s="55"/>
    </row>
    <row r="62" spans="2:15" ht="217.5" customHeight="1">
      <c r="B62" s="68"/>
      <c r="C62" s="164" t="s">
        <v>194</v>
      </c>
      <c r="D62" s="69"/>
      <c r="E62" s="69"/>
      <c r="F62" s="69"/>
      <c r="G62" s="69"/>
      <c r="H62" s="216" t="s">
        <v>275</v>
      </c>
      <c r="I62" s="67"/>
      <c r="J62" s="129"/>
      <c r="K62" s="129"/>
      <c r="L62" s="129">
        <f>L63+L64</f>
        <v>590.6</v>
      </c>
      <c r="M62" s="129">
        <f>M63+M64</f>
        <v>0</v>
      </c>
      <c r="N62" s="129">
        <f>N64+N63</f>
        <v>590.6</v>
      </c>
      <c r="O62" s="55"/>
    </row>
    <row r="63" spans="2:15" ht="217.5" customHeight="1">
      <c r="B63" s="68"/>
      <c r="C63" s="136" t="s">
        <v>94</v>
      </c>
      <c r="D63" s="69"/>
      <c r="E63" s="69"/>
      <c r="F63" s="69"/>
      <c r="G63" s="69"/>
      <c r="H63" s="216" t="s">
        <v>275</v>
      </c>
      <c r="I63" s="67" t="s">
        <v>57</v>
      </c>
      <c r="J63" s="129"/>
      <c r="K63" s="129"/>
      <c r="L63" s="129">
        <v>453.61</v>
      </c>
      <c r="M63" s="129">
        <v>0</v>
      </c>
      <c r="N63" s="129">
        <f>L63+M63</f>
        <v>453.61</v>
      </c>
      <c r="O63" s="55"/>
    </row>
    <row r="64" spans="2:15" ht="217.5" customHeight="1">
      <c r="B64" s="68"/>
      <c r="C64" s="137" t="s">
        <v>93</v>
      </c>
      <c r="D64" s="69"/>
      <c r="E64" s="69"/>
      <c r="F64" s="69"/>
      <c r="G64" s="69"/>
      <c r="H64" s="216" t="s">
        <v>275</v>
      </c>
      <c r="I64" s="67" t="s">
        <v>92</v>
      </c>
      <c r="J64" s="129"/>
      <c r="K64" s="129"/>
      <c r="L64" s="129">
        <v>136.99</v>
      </c>
      <c r="M64" s="129">
        <v>0</v>
      </c>
      <c r="N64" s="129">
        <f>L64+M64</f>
        <v>136.99</v>
      </c>
      <c r="O64" s="55"/>
    </row>
    <row r="65" spans="2:15" ht="136.5" customHeight="1">
      <c r="B65" s="68"/>
      <c r="C65" s="151" t="s">
        <v>94</v>
      </c>
      <c r="D65" s="69"/>
      <c r="E65" s="69"/>
      <c r="F65" s="69"/>
      <c r="G65" s="69"/>
      <c r="H65" s="190" t="s">
        <v>83</v>
      </c>
      <c r="I65" s="129" t="s">
        <v>57</v>
      </c>
      <c r="J65" s="129">
        <v>92.3</v>
      </c>
      <c r="K65" s="129">
        <v>97.2</v>
      </c>
      <c r="L65" s="129">
        <v>70.23</v>
      </c>
      <c r="M65" s="129">
        <v>0</v>
      </c>
      <c r="N65" s="129">
        <f>L65+M65</f>
        <v>70.23</v>
      </c>
      <c r="O65" s="55"/>
    </row>
    <row r="66" spans="2:15" ht="87.75" customHeight="1">
      <c r="B66" s="68"/>
      <c r="C66" s="151" t="s">
        <v>93</v>
      </c>
      <c r="D66" s="69"/>
      <c r="E66" s="69"/>
      <c r="F66" s="69"/>
      <c r="G66" s="69"/>
      <c r="H66" s="190" t="s">
        <v>83</v>
      </c>
      <c r="I66" s="129" t="s">
        <v>92</v>
      </c>
      <c r="J66" s="129">
        <v>28</v>
      </c>
      <c r="K66" s="129">
        <v>29.2</v>
      </c>
      <c r="L66" s="129">
        <v>21.23</v>
      </c>
      <c r="M66" s="187">
        <v>0</v>
      </c>
      <c r="N66" s="187">
        <f>L66+M66</f>
        <v>21.23</v>
      </c>
      <c r="O66" s="55"/>
    </row>
    <row r="67" spans="2:15" ht="87.75" customHeight="1">
      <c r="B67" s="68"/>
      <c r="C67" s="164" t="s">
        <v>194</v>
      </c>
      <c r="D67" s="69"/>
      <c r="E67" s="69"/>
      <c r="F67" s="69"/>
      <c r="G67" s="69"/>
      <c r="H67" s="216" t="s">
        <v>215</v>
      </c>
      <c r="I67" s="129"/>
      <c r="J67" s="129"/>
      <c r="K67" s="129"/>
      <c r="L67" s="129">
        <f>L68+L69</f>
        <v>104.4</v>
      </c>
      <c r="M67" s="187">
        <f>M68+M69</f>
        <v>0</v>
      </c>
      <c r="N67" s="187">
        <f>N68+N69</f>
        <v>104.4</v>
      </c>
      <c r="O67" s="55"/>
    </row>
    <row r="68" spans="2:15" ht="87.75" customHeight="1">
      <c r="B68" s="68"/>
      <c r="C68" s="151" t="s">
        <v>94</v>
      </c>
      <c r="D68" s="69"/>
      <c r="E68" s="69"/>
      <c r="F68" s="69"/>
      <c r="G68" s="69"/>
      <c r="H68" s="190" t="s">
        <v>215</v>
      </c>
      <c r="I68" s="67">
        <v>121</v>
      </c>
      <c r="J68" s="129"/>
      <c r="K68" s="129"/>
      <c r="L68" s="129">
        <v>80.2</v>
      </c>
      <c r="M68" s="187">
        <v>0</v>
      </c>
      <c r="N68" s="187">
        <f aca="true" t="shared" si="3" ref="N68:N73">L68+M68</f>
        <v>80.2</v>
      </c>
      <c r="O68" s="55"/>
    </row>
    <row r="69" spans="2:15" ht="87.75" customHeight="1">
      <c r="B69" s="68"/>
      <c r="C69" s="151" t="s">
        <v>93</v>
      </c>
      <c r="D69" s="69"/>
      <c r="E69" s="69"/>
      <c r="F69" s="69"/>
      <c r="G69" s="69"/>
      <c r="H69" s="190" t="s">
        <v>215</v>
      </c>
      <c r="I69" s="67">
        <v>129</v>
      </c>
      <c r="J69" s="129"/>
      <c r="K69" s="129"/>
      <c r="L69" s="129">
        <v>24.2</v>
      </c>
      <c r="M69" s="187">
        <v>0</v>
      </c>
      <c r="N69" s="187">
        <f t="shared" si="3"/>
        <v>24.2</v>
      </c>
      <c r="O69" s="55"/>
    </row>
    <row r="70" spans="2:15" ht="182.25" customHeight="1">
      <c r="B70" s="68" t="s">
        <v>216</v>
      </c>
      <c r="C70" s="134" t="s">
        <v>178</v>
      </c>
      <c r="D70" s="71" t="s">
        <v>38</v>
      </c>
      <c r="E70" s="71" t="s">
        <v>43</v>
      </c>
      <c r="F70" s="69" t="s">
        <v>43</v>
      </c>
      <c r="G70" s="71" t="s">
        <v>47</v>
      </c>
      <c r="H70" s="157" t="s">
        <v>104</v>
      </c>
      <c r="I70" s="138"/>
      <c r="J70" s="129">
        <f>J71</f>
        <v>0</v>
      </c>
      <c r="K70" s="138" t="e">
        <f>K71</f>
        <v>#REF!</v>
      </c>
      <c r="L70" s="138">
        <f>L71</f>
        <v>110.36</v>
      </c>
      <c r="M70" s="129">
        <f>M71</f>
        <v>0</v>
      </c>
      <c r="N70" s="138">
        <f t="shared" si="3"/>
        <v>110.36</v>
      </c>
      <c r="O70" s="55"/>
    </row>
    <row r="71" spans="2:15" ht="261.75" customHeight="1">
      <c r="B71" s="68" t="s">
        <v>243</v>
      </c>
      <c r="C71" s="134" t="s">
        <v>217</v>
      </c>
      <c r="D71" s="69" t="s">
        <v>38</v>
      </c>
      <c r="E71" s="69" t="s">
        <v>43</v>
      </c>
      <c r="F71" s="69" t="s">
        <v>43</v>
      </c>
      <c r="G71" s="69" t="s">
        <v>47</v>
      </c>
      <c r="H71" s="162">
        <v>140100000</v>
      </c>
      <c r="I71" s="129"/>
      <c r="J71" s="129">
        <v>0</v>
      </c>
      <c r="K71" s="129" t="e">
        <f>K72+#REF!</f>
        <v>#REF!</v>
      </c>
      <c r="L71" s="129">
        <f>L72</f>
        <v>110.36</v>
      </c>
      <c r="M71" s="129">
        <f>M72</f>
        <v>0</v>
      </c>
      <c r="N71" s="129">
        <f t="shared" si="3"/>
        <v>110.36</v>
      </c>
      <c r="O71" s="55"/>
    </row>
    <row r="72" spans="2:15" ht="163.5" customHeight="1">
      <c r="B72" s="68"/>
      <c r="C72" s="149" t="s">
        <v>1</v>
      </c>
      <c r="D72" s="69"/>
      <c r="E72" s="69"/>
      <c r="F72" s="69"/>
      <c r="G72" s="69"/>
      <c r="H72" s="162" t="s">
        <v>202</v>
      </c>
      <c r="I72" s="67" t="s">
        <v>60</v>
      </c>
      <c r="J72" s="129"/>
      <c r="K72" s="129"/>
      <c r="L72" s="129">
        <v>110.36</v>
      </c>
      <c r="M72" s="129">
        <v>0</v>
      </c>
      <c r="N72" s="129">
        <f t="shared" si="3"/>
        <v>110.36</v>
      </c>
      <c r="O72" s="55"/>
    </row>
    <row r="73" spans="2:15" ht="96.75" customHeight="1">
      <c r="B73" s="68" t="s">
        <v>242</v>
      </c>
      <c r="C73" s="150" t="s">
        <v>69</v>
      </c>
      <c r="D73" s="71" t="s">
        <v>38</v>
      </c>
      <c r="E73" s="71"/>
      <c r="F73" s="71" t="s">
        <v>41</v>
      </c>
      <c r="G73" s="71"/>
      <c r="H73" s="129" t="s">
        <v>85</v>
      </c>
      <c r="I73" s="138"/>
      <c r="J73" s="129">
        <f>J74+J80</f>
        <v>420.93</v>
      </c>
      <c r="K73" s="138">
        <f>K74+K80</f>
        <v>-5</v>
      </c>
      <c r="L73" s="168">
        <f>L74+L80</f>
        <v>468.25</v>
      </c>
      <c r="M73" s="187">
        <f>M74</f>
        <v>0</v>
      </c>
      <c r="N73" s="138">
        <f t="shared" si="3"/>
        <v>468.25</v>
      </c>
      <c r="O73" s="55"/>
    </row>
    <row r="74" spans="2:15" ht="128.25" customHeight="1">
      <c r="B74" s="198" t="s">
        <v>241</v>
      </c>
      <c r="C74" s="152" t="s">
        <v>0</v>
      </c>
      <c r="D74" s="69" t="s">
        <v>38</v>
      </c>
      <c r="E74" s="69" t="s">
        <v>41</v>
      </c>
      <c r="F74" s="69" t="s">
        <v>41</v>
      </c>
      <c r="G74" s="69" t="s">
        <v>42</v>
      </c>
      <c r="H74" s="129" t="s">
        <v>102</v>
      </c>
      <c r="I74" s="129"/>
      <c r="J74" s="129">
        <f>J75+J76</f>
        <v>410.93</v>
      </c>
      <c r="K74" s="129">
        <f>K75+K76</f>
        <v>0</v>
      </c>
      <c r="L74" s="138">
        <f>L75+L76+L78+L79</f>
        <v>463.25</v>
      </c>
      <c r="M74" s="138">
        <f>M75+M76+M78+M79</f>
        <v>0</v>
      </c>
      <c r="N74" s="168">
        <f>N75+N76+N78+N79</f>
        <v>463.25</v>
      </c>
      <c r="O74" s="55"/>
    </row>
    <row r="75" spans="2:15" ht="177" customHeight="1">
      <c r="B75" s="68"/>
      <c r="C75" s="147" t="s">
        <v>64</v>
      </c>
      <c r="D75" s="69" t="s">
        <v>38</v>
      </c>
      <c r="E75" s="69" t="s">
        <v>41</v>
      </c>
      <c r="F75" s="69" t="s">
        <v>41</v>
      </c>
      <c r="G75" s="69" t="s">
        <v>42</v>
      </c>
      <c r="H75" s="129" t="s">
        <v>102</v>
      </c>
      <c r="I75" s="129" t="s">
        <v>57</v>
      </c>
      <c r="J75" s="129">
        <v>315.16</v>
      </c>
      <c r="K75" s="129">
        <v>0</v>
      </c>
      <c r="L75" s="129">
        <v>355.8</v>
      </c>
      <c r="M75" s="129">
        <v>0</v>
      </c>
      <c r="N75" s="129">
        <f>L75+M75</f>
        <v>355.8</v>
      </c>
      <c r="O75" s="55"/>
    </row>
    <row r="76" spans="2:15" ht="93.75" customHeight="1">
      <c r="B76" s="68"/>
      <c r="C76" s="147" t="s">
        <v>93</v>
      </c>
      <c r="D76" s="69" t="s">
        <v>38</v>
      </c>
      <c r="E76" s="69" t="s">
        <v>41</v>
      </c>
      <c r="F76" s="69" t="s">
        <v>41</v>
      </c>
      <c r="G76" s="69" t="s">
        <v>42</v>
      </c>
      <c r="H76" s="129" t="s">
        <v>102</v>
      </c>
      <c r="I76" s="129" t="s">
        <v>92</v>
      </c>
      <c r="J76" s="129">
        <v>95.77</v>
      </c>
      <c r="K76" s="129">
        <v>0</v>
      </c>
      <c r="L76" s="129">
        <v>107.45</v>
      </c>
      <c r="M76" s="187">
        <v>0</v>
      </c>
      <c r="N76" s="129">
        <f>L76+M76</f>
        <v>107.45</v>
      </c>
      <c r="O76" s="55"/>
    </row>
    <row r="77" spans="2:15" ht="93.75" customHeight="1">
      <c r="B77" s="68"/>
      <c r="C77" s="164" t="s">
        <v>194</v>
      </c>
      <c r="D77" s="69"/>
      <c r="E77" s="69"/>
      <c r="F77" s="69"/>
      <c r="G77" s="69"/>
      <c r="H77" s="129" t="s">
        <v>231</v>
      </c>
      <c r="I77" s="129"/>
      <c r="J77" s="129"/>
      <c r="K77" s="129"/>
      <c r="L77" s="129">
        <f>L78+L79</f>
        <v>0</v>
      </c>
      <c r="M77" s="188">
        <f>M78</f>
        <v>0</v>
      </c>
      <c r="N77" s="129">
        <f>L77+M77</f>
        <v>0</v>
      </c>
      <c r="O77" s="55"/>
    </row>
    <row r="78" spans="2:15" ht="210" customHeight="1">
      <c r="B78" s="68"/>
      <c r="C78" s="147" t="s">
        <v>64</v>
      </c>
      <c r="D78" s="69"/>
      <c r="E78" s="69"/>
      <c r="F78" s="69"/>
      <c r="G78" s="69"/>
      <c r="H78" s="129" t="s">
        <v>231</v>
      </c>
      <c r="I78" s="67">
        <v>121</v>
      </c>
      <c r="J78" s="129"/>
      <c r="K78" s="129"/>
      <c r="L78" s="129">
        <v>0</v>
      </c>
      <c r="M78" s="129">
        <v>0</v>
      </c>
      <c r="N78" s="129">
        <f>L78+M78</f>
        <v>0</v>
      </c>
      <c r="O78" s="55"/>
    </row>
    <row r="79" spans="2:15" ht="93.75" customHeight="1">
      <c r="B79" s="68"/>
      <c r="C79" s="147" t="s">
        <v>93</v>
      </c>
      <c r="D79" s="69"/>
      <c r="E79" s="69"/>
      <c r="F79" s="69"/>
      <c r="G79" s="69"/>
      <c r="H79" s="129" t="s">
        <v>231</v>
      </c>
      <c r="I79" s="67">
        <v>129</v>
      </c>
      <c r="J79" s="129"/>
      <c r="K79" s="129"/>
      <c r="L79" s="129">
        <v>0</v>
      </c>
      <c r="M79" s="187">
        <v>0</v>
      </c>
      <c r="N79" s="129">
        <f>L79+M79</f>
        <v>0</v>
      </c>
      <c r="O79" s="55"/>
    </row>
    <row r="80" spans="2:15" ht="97.5" customHeight="1">
      <c r="B80" s="68" t="s">
        <v>240</v>
      </c>
      <c r="C80" s="153" t="s">
        <v>3</v>
      </c>
      <c r="D80" s="71" t="s">
        <v>38</v>
      </c>
      <c r="E80" s="71" t="s">
        <v>41</v>
      </c>
      <c r="F80" s="71" t="s">
        <v>41</v>
      </c>
      <c r="G80" s="71" t="s">
        <v>54</v>
      </c>
      <c r="H80" s="138" t="s">
        <v>85</v>
      </c>
      <c r="I80" s="138"/>
      <c r="J80" s="138">
        <f>J81</f>
        <v>10</v>
      </c>
      <c r="K80" s="138">
        <f>K81</f>
        <v>-5</v>
      </c>
      <c r="L80" s="138">
        <f>L81</f>
        <v>5</v>
      </c>
      <c r="M80" s="189">
        <f>M8</f>
        <v>0</v>
      </c>
      <c r="N80" s="168">
        <f>N81</f>
        <v>5</v>
      </c>
      <c r="O80" s="55"/>
    </row>
    <row r="81" spans="2:15" ht="75.75" customHeight="1">
      <c r="B81" s="68"/>
      <c r="C81" s="147" t="s">
        <v>4</v>
      </c>
      <c r="D81" s="69" t="s">
        <v>38</v>
      </c>
      <c r="E81" s="69" t="s">
        <v>41</v>
      </c>
      <c r="F81" s="69" t="s">
        <v>41</v>
      </c>
      <c r="G81" s="69" t="s">
        <v>54</v>
      </c>
      <c r="H81" s="129" t="s">
        <v>232</v>
      </c>
      <c r="I81" s="129" t="s">
        <v>5</v>
      </c>
      <c r="J81" s="129">
        <v>10</v>
      </c>
      <c r="K81" s="129">
        <v>-5</v>
      </c>
      <c r="L81" s="129">
        <f>J81+K81</f>
        <v>5</v>
      </c>
      <c r="M81" s="188">
        <v>0</v>
      </c>
      <c r="N81" s="138">
        <f>L81+M81</f>
        <v>5</v>
      </c>
      <c r="O81" s="55"/>
    </row>
    <row r="82" spans="2:15" ht="63" customHeight="1">
      <c r="B82" s="228" t="s">
        <v>11</v>
      </c>
      <c r="C82" s="228"/>
      <c r="D82" s="228"/>
      <c r="E82" s="228"/>
      <c r="F82" s="229"/>
      <c r="G82" s="228"/>
      <c r="H82" s="229"/>
      <c r="I82" s="73"/>
      <c r="J82" s="73" t="e">
        <f>#REF!+J73+J13</f>
        <v>#REF!</v>
      </c>
      <c r="K82" s="73" t="e">
        <f>K13+K73+#REF!</f>
        <v>#REF!</v>
      </c>
      <c r="L82" s="73">
        <f>L13+L73</f>
        <v>5397.589999999999</v>
      </c>
      <c r="M82" s="168">
        <f>M28+M33+M39+M48+M60+M61</f>
        <v>558.0300000000001</v>
      </c>
      <c r="N82" s="189">
        <f>L82+M82</f>
        <v>5955.619999999999</v>
      </c>
      <c r="O82" s="55"/>
    </row>
    <row r="83" spans="2:11" ht="40.5"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2:11" ht="45">
      <c r="B84" s="55"/>
      <c r="C84" s="55"/>
      <c r="D84" s="55"/>
      <c r="E84" s="55"/>
      <c r="F84" s="60"/>
      <c r="G84" s="55"/>
      <c r="H84" s="55"/>
      <c r="I84" s="55"/>
      <c r="J84" s="55"/>
      <c r="K84" s="55"/>
    </row>
    <row r="85" spans="2:11" ht="45.75">
      <c r="B85" s="51"/>
      <c r="C85" s="51"/>
      <c r="D85" s="51"/>
      <c r="E85" s="51"/>
      <c r="F85" s="58"/>
      <c r="G85" s="51"/>
      <c r="H85" s="51"/>
      <c r="I85" s="51"/>
      <c r="J85" s="51"/>
      <c r="K85" s="51"/>
    </row>
    <row r="86" ht="45.75">
      <c r="F86" s="58"/>
    </row>
    <row r="87" spans="6:12" ht="59.25">
      <c r="F87" s="58"/>
      <c r="L87" s="77"/>
    </row>
    <row r="88" spans="6:8" ht="45.75">
      <c r="F88" s="58"/>
      <c r="H88" s="58"/>
    </row>
    <row r="89" spans="6:8" ht="45.75">
      <c r="F89" s="58"/>
      <c r="H89" s="58"/>
    </row>
  </sheetData>
  <sheetProtection/>
  <mergeCells count="5">
    <mergeCell ref="B9:L9"/>
    <mergeCell ref="I10:L10"/>
    <mergeCell ref="I4:L6"/>
    <mergeCell ref="M4:P6"/>
    <mergeCell ref="B82:H82"/>
  </mergeCells>
  <printOptions/>
  <pageMargins left="0.5118110236220472" right="0.11811023622047245" top="0.3937007874015748" bottom="0.7480314960629921" header="0.15748031496062992" footer="0.31496062992125984"/>
  <pageSetup fitToHeight="2" horizontalDpi="600" verticalDpi="600" orientation="portrait" paperSize="9" scale="11" r:id="rId1"/>
  <rowBreaks count="1" manualBreakCount="1">
    <brk id="5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M93"/>
  <sheetViews>
    <sheetView view="pageBreakPreview" zoomScale="17" zoomScaleSheetLayoutView="17" zoomScalePageLayoutView="0" workbookViewId="0" topLeftCell="A78">
      <selection activeCell="M75" sqref="M75:M76"/>
    </sheetView>
  </sheetViews>
  <sheetFormatPr defaultColWidth="9.00390625" defaultRowHeight="12.75"/>
  <cols>
    <col min="1" max="1" width="49.00390625" style="0" customWidth="1"/>
    <col min="2" max="2" width="43.625" style="0" customWidth="1"/>
    <col min="3" max="3" width="255.625" style="0" customWidth="1"/>
    <col min="4" max="4" width="54.875" style="0" customWidth="1"/>
    <col min="5" max="5" width="41.75390625" style="0" customWidth="1"/>
    <col min="6" max="6" width="47.625" style="0" customWidth="1"/>
    <col min="7" max="7" width="69.25390625" style="0" customWidth="1"/>
    <col min="8" max="8" width="32.125" style="0" customWidth="1"/>
    <col min="9" max="10" width="47.125" style="0" hidden="1" customWidth="1"/>
    <col min="11" max="11" width="50.00390625" style="0" hidden="1" customWidth="1"/>
    <col min="12" max="12" width="59.25390625" style="0" customWidth="1"/>
    <col min="13" max="13" width="58.375" style="0" customWidth="1"/>
    <col min="14" max="14" width="56.625" style="0" customWidth="1"/>
    <col min="16" max="16" width="6.375" style="0" customWidth="1"/>
    <col min="17" max="17" width="9.125" style="0" hidden="1" customWidth="1"/>
    <col min="22" max="23" width="38.00390625" style="0" bestFit="1" customWidth="1"/>
    <col min="24" max="24" width="38.00390625" style="0" customWidth="1"/>
    <col min="30" max="30" width="38.00390625" style="0" bestFit="1" customWidth="1"/>
    <col min="39" max="39" width="41.25390625" style="0" bestFit="1" customWidth="1"/>
  </cols>
  <sheetData>
    <row r="1" spans="2:14" ht="59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54.7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6"/>
    </row>
    <row r="3" spans="2:17" ht="81.75" customHeight="1">
      <c r="B3" s="78"/>
      <c r="C3" s="78"/>
      <c r="D3" s="78"/>
      <c r="E3" s="78"/>
      <c r="F3" s="78"/>
      <c r="G3" s="78"/>
      <c r="H3" s="78"/>
      <c r="I3" s="78"/>
      <c r="J3" s="78"/>
      <c r="K3" s="235" t="s">
        <v>100</v>
      </c>
      <c r="L3" s="235"/>
      <c r="M3" s="235"/>
      <c r="N3" s="235"/>
      <c r="O3" s="235"/>
      <c r="P3" s="58"/>
      <c r="Q3" s="58"/>
    </row>
    <row r="4" spans="2:17" ht="61.5" customHeight="1">
      <c r="B4" s="78"/>
      <c r="C4" s="78"/>
      <c r="D4" s="78"/>
      <c r="E4" s="78"/>
      <c r="F4" s="78"/>
      <c r="G4" s="78"/>
      <c r="H4" s="78"/>
      <c r="I4" s="78"/>
      <c r="J4" s="78"/>
      <c r="K4" s="236" t="s">
        <v>261</v>
      </c>
      <c r="L4" s="236"/>
      <c r="M4" s="236"/>
      <c r="N4" s="236"/>
      <c r="O4" s="236"/>
      <c r="P4" s="236"/>
      <c r="Q4" s="58"/>
    </row>
    <row r="5" spans="2:17" ht="61.5">
      <c r="B5" s="78"/>
      <c r="C5" s="78"/>
      <c r="D5" s="78"/>
      <c r="E5" s="78"/>
      <c r="F5" s="78"/>
      <c r="G5" s="78"/>
      <c r="H5" s="78"/>
      <c r="I5" s="78"/>
      <c r="J5" s="78"/>
      <c r="K5" s="236"/>
      <c r="L5" s="236"/>
      <c r="M5" s="236"/>
      <c r="N5" s="236"/>
      <c r="O5" s="236"/>
      <c r="P5" s="236"/>
      <c r="Q5" s="58"/>
    </row>
    <row r="6" spans="2:17" ht="297.75" customHeight="1">
      <c r="B6" s="78"/>
      <c r="C6" s="78"/>
      <c r="D6" s="78"/>
      <c r="E6" s="78"/>
      <c r="F6" s="78"/>
      <c r="G6" s="78"/>
      <c r="H6" s="78"/>
      <c r="I6" s="78"/>
      <c r="J6" s="78"/>
      <c r="K6" s="236"/>
      <c r="L6" s="236"/>
      <c r="M6" s="236"/>
      <c r="N6" s="236"/>
      <c r="O6" s="236"/>
      <c r="P6" s="236"/>
      <c r="Q6" s="58"/>
    </row>
    <row r="7" spans="2:17" ht="61.5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58"/>
      <c r="P7" s="58"/>
      <c r="Q7" s="58"/>
    </row>
    <row r="8" spans="2:17" ht="61.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58"/>
      <c r="P8" s="58"/>
      <c r="Q8" s="58"/>
    </row>
    <row r="9" spans="2:17" ht="64.5" customHeight="1">
      <c r="B9" s="225" t="s">
        <v>262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58"/>
      <c r="P9" s="58"/>
      <c r="Q9" s="58"/>
    </row>
    <row r="10" spans="2:17" ht="61.5">
      <c r="B10" s="74"/>
      <c r="C10" s="74"/>
      <c r="D10" s="74"/>
      <c r="E10" s="74"/>
      <c r="F10" s="74"/>
      <c r="G10" s="75"/>
      <c r="H10" s="237"/>
      <c r="I10" s="237"/>
      <c r="J10" s="237"/>
      <c r="K10" s="237"/>
      <c r="L10" s="237"/>
      <c r="M10" s="237"/>
      <c r="N10" s="237"/>
      <c r="O10" s="58"/>
      <c r="P10" s="58"/>
      <c r="Q10" s="58"/>
    </row>
    <row r="11" spans="2:18" ht="309.75" customHeight="1">
      <c r="B11" s="62" t="s">
        <v>14</v>
      </c>
      <c r="C11" s="62" t="s">
        <v>15</v>
      </c>
      <c r="D11" s="63" t="s">
        <v>33</v>
      </c>
      <c r="E11" s="63" t="s">
        <v>34</v>
      </c>
      <c r="F11" s="63" t="s">
        <v>35</v>
      </c>
      <c r="G11" s="63" t="s">
        <v>36</v>
      </c>
      <c r="H11" s="63" t="s">
        <v>37</v>
      </c>
      <c r="I11" s="63" t="s">
        <v>163</v>
      </c>
      <c r="J11" s="63" t="s">
        <v>167</v>
      </c>
      <c r="K11" s="63" t="s">
        <v>10</v>
      </c>
      <c r="L11" s="64" t="s">
        <v>278</v>
      </c>
      <c r="M11" s="64" t="s">
        <v>279</v>
      </c>
      <c r="N11" s="64" t="s">
        <v>278</v>
      </c>
      <c r="O11" s="192"/>
      <c r="P11" s="58"/>
      <c r="Q11" s="58"/>
      <c r="R11" s="58"/>
    </row>
    <row r="12" spans="2:17" ht="72.75" customHeight="1">
      <c r="B12" s="66">
        <v>1</v>
      </c>
      <c r="C12" s="66">
        <v>2</v>
      </c>
      <c r="D12" s="129" t="s">
        <v>16</v>
      </c>
      <c r="E12" s="129" t="s">
        <v>17</v>
      </c>
      <c r="F12" s="129" t="s">
        <v>18</v>
      </c>
      <c r="G12" s="129" t="s">
        <v>19</v>
      </c>
      <c r="H12" s="129" t="s">
        <v>20</v>
      </c>
      <c r="I12" s="67">
        <v>8</v>
      </c>
      <c r="J12" s="67"/>
      <c r="K12" s="67">
        <v>9</v>
      </c>
      <c r="L12" s="67" t="s">
        <v>99</v>
      </c>
      <c r="M12" s="67" t="s">
        <v>161</v>
      </c>
      <c r="N12" s="67">
        <v>10</v>
      </c>
      <c r="O12" s="58"/>
      <c r="P12" s="58"/>
      <c r="Q12" s="58"/>
    </row>
    <row r="13" spans="2:17" ht="62.25" customHeight="1">
      <c r="B13" s="62">
        <v>1</v>
      </c>
      <c r="C13" s="131" t="s">
        <v>40</v>
      </c>
      <c r="D13" s="138" t="s">
        <v>38</v>
      </c>
      <c r="E13" s="138" t="s">
        <v>41</v>
      </c>
      <c r="F13" s="138"/>
      <c r="G13" s="138"/>
      <c r="H13" s="138"/>
      <c r="I13" s="138" t="e">
        <f>I14+#REF!+I30</f>
        <v>#REF!</v>
      </c>
      <c r="J13" s="138" t="e">
        <f>J14+#REF!+J30</f>
        <v>#REF!</v>
      </c>
      <c r="K13" s="138" t="e">
        <f>K14+#REF!+K30</f>
        <v>#REF!</v>
      </c>
      <c r="L13" s="138">
        <f>L14+L19+L30</f>
        <v>1768.57</v>
      </c>
      <c r="M13" s="138">
        <f>M19</f>
        <v>0</v>
      </c>
      <c r="N13" s="138">
        <f>L13+M13</f>
        <v>1768.57</v>
      </c>
      <c r="O13" s="58"/>
      <c r="P13" s="58"/>
      <c r="Q13" s="58"/>
    </row>
    <row r="14" spans="2:17" ht="135" customHeight="1">
      <c r="B14" s="62"/>
      <c r="C14" s="131" t="s">
        <v>70</v>
      </c>
      <c r="D14" s="138" t="s">
        <v>38</v>
      </c>
      <c r="E14" s="138" t="s">
        <v>41</v>
      </c>
      <c r="F14" s="138" t="s">
        <v>42</v>
      </c>
      <c r="G14" s="138"/>
      <c r="H14" s="63"/>
      <c r="I14" s="138">
        <f aca="true" t="shared" si="0" ref="I14:K15">I15</f>
        <v>406.43</v>
      </c>
      <c r="J14" s="138">
        <f t="shared" si="0"/>
        <v>410.93</v>
      </c>
      <c r="K14" s="138">
        <f t="shared" si="0"/>
        <v>0</v>
      </c>
      <c r="L14" s="138">
        <f>L15</f>
        <v>463.25</v>
      </c>
      <c r="M14" s="138">
        <v>0</v>
      </c>
      <c r="N14" s="138">
        <f>N15</f>
        <v>463.25</v>
      </c>
      <c r="O14" s="58"/>
      <c r="P14" s="58"/>
      <c r="Q14" s="58"/>
    </row>
    <row r="15" spans="2:17" ht="68.25" customHeight="1">
      <c r="B15" s="62"/>
      <c r="C15" s="131" t="s">
        <v>69</v>
      </c>
      <c r="D15" s="129" t="s">
        <v>38</v>
      </c>
      <c r="E15" s="129" t="s">
        <v>41</v>
      </c>
      <c r="F15" s="129" t="s">
        <v>42</v>
      </c>
      <c r="G15" s="129" t="s">
        <v>85</v>
      </c>
      <c r="H15" s="63"/>
      <c r="I15" s="138">
        <f t="shared" si="0"/>
        <v>406.43</v>
      </c>
      <c r="J15" s="138">
        <f t="shared" si="0"/>
        <v>410.93</v>
      </c>
      <c r="K15" s="138">
        <f t="shared" si="0"/>
        <v>0</v>
      </c>
      <c r="L15" s="168">
        <f>L16</f>
        <v>463.25</v>
      </c>
      <c r="M15" s="138">
        <f>M16</f>
        <v>0</v>
      </c>
      <c r="N15" s="129">
        <f>N16</f>
        <v>463.25</v>
      </c>
      <c r="O15" s="58"/>
      <c r="P15" s="58"/>
      <c r="Q15" s="58"/>
    </row>
    <row r="16" spans="2:17" ht="120.75" customHeight="1">
      <c r="B16" s="62"/>
      <c r="C16" s="133" t="s">
        <v>0</v>
      </c>
      <c r="D16" s="129" t="s">
        <v>38</v>
      </c>
      <c r="E16" s="129" t="s">
        <v>41</v>
      </c>
      <c r="F16" s="129" t="s">
        <v>42</v>
      </c>
      <c r="G16" s="169" t="s">
        <v>102</v>
      </c>
      <c r="H16" s="67"/>
      <c r="I16" s="129">
        <f aca="true" t="shared" si="1" ref="I16:N16">I17+I18</f>
        <v>406.43</v>
      </c>
      <c r="J16" s="129">
        <f t="shared" si="1"/>
        <v>410.93</v>
      </c>
      <c r="K16" s="129">
        <f t="shared" si="1"/>
        <v>0</v>
      </c>
      <c r="L16" s="129">
        <f t="shared" si="1"/>
        <v>463.25</v>
      </c>
      <c r="M16" s="129">
        <f t="shared" si="1"/>
        <v>0</v>
      </c>
      <c r="N16" s="129">
        <f t="shared" si="1"/>
        <v>463.25</v>
      </c>
      <c r="O16" s="58"/>
      <c r="P16" s="58"/>
      <c r="Q16" s="58"/>
    </row>
    <row r="17" spans="2:24" ht="196.5" customHeight="1">
      <c r="B17" s="62"/>
      <c r="C17" s="130" t="s">
        <v>64</v>
      </c>
      <c r="D17" s="129" t="s">
        <v>38</v>
      </c>
      <c r="E17" s="129" t="s">
        <v>41</v>
      </c>
      <c r="F17" s="129" t="s">
        <v>42</v>
      </c>
      <c r="G17" s="129" t="s">
        <v>102</v>
      </c>
      <c r="H17" s="67" t="s">
        <v>57</v>
      </c>
      <c r="I17" s="129">
        <v>312.16</v>
      </c>
      <c r="J17" s="129">
        <v>315.16</v>
      </c>
      <c r="K17" s="129">
        <v>0</v>
      </c>
      <c r="L17" s="129">
        <v>355.8</v>
      </c>
      <c r="M17" s="129">
        <v>0</v>
      </c>
      <c r="N17" s="129">
        <f>L17+M17</f>
        <v>355.8</v>
      </c>
      <c r="O17" s="58"/>
      <c r="P17" s="58"/>
      <c r="Q17" s="58"/>
      <c r="V17" s="165"/>
      <c r="W17" s="165"/>
      <c r="X17" s="165"/>
    </row>
    <row r="18" spans="2:23" ht="64.5" customHeight="1">
      <c r="B18" s="62"/>
      <c r="C18" s="130" t="s">
        <v>93</v>
      </c>
      <c r="D18" s="129" t="s">
        <v>38</v>
      </c>
      <c r="E18" s="129" t="s">
        <v>41</v>
      </c>
      <c r="F18" s="129" t="s">
        <v>42</v>
      </c>
      <c r="G18" s="129" t="s">
        <v>102</v>
      </c>
      <c r="H18" s="67" t="s">
        <v>92</v>
      </c>
      <c r="I18" s="129">
        <v>94.27</v>
      </c>
      <c r="J18" s="129">
        <v>95.77</v>
      </c>
      <c r="K18" s="129">
        <v>0</v>
      </c>
      <c r="L18" s="129">
        <v>107.45</v>
      </c>
      <c r="M18" s="129">
        <v>0</v>
      </c>
      <c r="N18" s="129">
        <f>L18+M18</f>
        <v>107.45</v>
      </c>
      <c r="O18" s="58"/>
      <c r="P18" s="58"/>
      <c r="Q18" s="58"/>
      <c r="W18" s="165"/>
    </row>
    <row r="19" spans="2:17" ht="183" customHeight="1">
      <c r="B19" s="62"/>
      <c r="C19" s="146" t="s">
        <v>177</v>
      </c>
      <c r="D19" s="129" t="s">
        <v>38</v>
      </c>
      <c r="E19" s="129" t="s">
        <v>41</v>
      </c>
      <c r="F19" s="129" t="s">
        <v>43</v>
      </c>
      <c r="G19" s="129" t="s">
        <v>80</v>
      </c>
      <c r="H19" s="67"/>
      <c r="I19" s="129" t="e">
        <f>I20</f>
        <v>#REF!</v>
      </c>
      <c r="J19" s="129" t="e">
        <f>J20</f>
        <v>#REF!</v>
      </c>
      <c r="K19" s="129" t="e">
        <f>K20</f>
        <v>#REF!</v>
      </c>
      <c r="L19" s="169">
        <f>L20+L36</f>
        <v>1300.32</v>
      </c>
      <c r="M19" s="129">
        <f>M20</f>
        <v>0</v>
      </c>
      <c r="N19" s="129">
        <f>N20+N34</f>
        <v>1300.32</v>
      </c>
      <c r="O19" s="58"/>
      <c r="P19" s="58"/>
      <c r="Q19" s="58"/>
    </row>
    <row r="20" spans="2:24" ht="125.25" customHeight="1">
      <c r="B20" s="62" t="s">
        <v>204</v>
      </c>
      <c r="C20" s="171" t="s">
        <v>187</v>
      </c>
      <c r="D20" s="129" t="s">
        <v>38</v>
      </c>
      <c r="E20" s="129" t="s">
        <v>41</v>
      </c>
      <c r="F20" s="129" t="s">
        <v>43</v>
      </c>
      <c r="G20" s="193" t="s">
        <v>89</v>
      </c>
      <c r="H20" s="67" t="s">
        <v>39</v>
      </c>
      <c r="I20" s="129" t="e">
        <f>I22+I24+#REF!+I28+#REF!+I29</f>
        <v>#REF!</v>
      </c>
      <c r="J20" s="129" t="e">
        <f>J22+J24+J28+#REF!+J29</f>
        <v>#REF!</v>
      </c>
      <c r="K20" s="129" t="e">
        <f>K22+K24+K28+#REF!+K29</f>
        <v>#REF!</v>
      </c>
      <c r="L20" s="169">
        <f>L22+L24+L25+L28+L29</f>
        <v>1197.12</v>
      </c>
      <c r="M20" s="129">
        <f>M28+M29+M27+M26+M24+M22</f>
        <v>0</v>
      </c>
      <c r="N20" s="129">
        <f>N22+N24+N25+N28+N29</f>
        <v>1197.12</v>
      </c>
      <c r="O20" s="58"/>
      <c r="P20" s="58"/>
      <c r="Q20" s="58"/>
      <c r="X20" s="165"/>
    </row>
    <row r="21" spans="2:24" ht="125.25" customHeight="1">
      <c r="B21" s="62" t="s">
        <v>209</v>
      </c>
      <c r="C21" s="134" t="s">
        <v>12</v>
      </c>
      <c r="D21" s="129" t="s">
        <v>38</v>
      </c>
      <c r="E21" s="129" t="s">
        <v>41</v>
      </c>
      <c r="F21" s="129" t="s">
        <v>43</v>
      </c>
      <c r="G21" s="193" t="s">
        <v>89</v>
      </c>
      <c r="H21" s="67"/>
      <c r="I21" s="129"/>
      <c r="J21" s="129"/>
      <c r="K21" s="129"/>
      <c r="L21" s="169">
        <f>L22+L24</f>
        <v>747.0699999999999</v>
      </c>
      <c r="M21" s="129">
        <f>M22+M24</f>
        <v>0</v>
      </c>
      <c r="N21" s="129">
        <f>L21+M21</f>
        <v>747.0699999999999</v>
      </c>
      <c r="O21" s="58"/>
      <c r="P21" s="58"/>
      <c r="Q21" s="58"/>
      <c r="X21" s="165"/>
    </row>
    <row r="22" spans="2:22" ht="117.75" customHeight="1">
      <c r="B22" s="62"/>
      <c r="C22" s="130" t="s">
        <v>94</v>
      </c>
      <c r="D22" s="129" t="s">
        <v>38</v>
      </c>
      <c r="E22" s="129" t="s">
        <v>41</v>
      </c>
      <c r="F22" s="129" t="s">
        <v>43</v>
      </c>
      <c r="G22" s="155" t="s">
        <v>89</v>
      </c>
      <c r="H22" s="67" t="s">
        <v>57</v>
      </c>
      <c r="I22" s="129">
        <v>475.78</v>
      </c>
      <c r="J22" s="129">
        <v>480</v>
      </c>
      <c r="K22" s="129">
        <v>0</v>
      </c>
      <c r="L22" s="129">
        <v>573.79</v>
      </c>
      <c r="M22" s="129">
        <v>0</v>
      </c>
      <c r="N22" s="129">
        <f>L22+M22</f>
        <v>573.79</v>
      </c>
      <c r="O22" s="58"/>
      <c r="P22" s="58"/>
      <c r="Q22" s="58"/>
      <c r="V22" s="165"/>
    </row>
    <row r="23" spans="2:17" ht="48" customHeight="1" hidden="1">
      <c r="B23" s="62"/>
      <c r="C23" s="130"/>
      <c r="D23" s="129"/>
      <c r="E23" s="129"/>
      <c r="F23" s="129"/>
      <c r="G23" s="155"/>
      <c r="H23" s="67"/>
      <c r="I23" s="129"/>
      <c r="J23" s="129"/>
      <c r="K23" s="129"/>
      <c r="L23" s="129"/>
      <c r="M23" s="129"/>
      <c r="N23" s="129">
        <f>J23+K23</f>
        <v>0</v>
      </c>
      <c r="O23" s="58"/>
      <c r="P23" s="58"/>
      <c r="Q23" s="58"/>
    </row>
    <row r="24" spans="2:22" ht="64.5" customHeight="1">
      <c r="B24" s="62"/>
      <c r="C24" s="130" t="s">
        <v>93</v>
      </c>
      <c r="D24" s="129" t="s">
        <v>38</v>
      </c>
      <c r="E24" s="129" t="s">
        <v>41</v>
      </c>
      <c r="F24" s="129" t="s">
        <v>43</v>
      </c>
      <c r="G24" s="155" t="s">
        <v>89</v>
      </c>
      <c r="H24" s="67" t="s">
        <v>92</v>
      </c>
      <c r="I24" s="129">
        <v>143.69</v>
      </c>
      <c r="J24" s="129">
        <v>145</v>
      </c>
      <c r="K24" s="129">
        <v>0</v>
      </c>
      <c r="L24" s="169">
        <v>173.28</v>
      </c>
      <c r="M24" s="129">
        <v>0</v>
      </c>
      <c r="N24" s="129">
        <f aca="true" t="shared" si="2" ref="N24:N29">L24+M24</f>
        <v>173.28</v>
      </c>
      <c r="O24" s="58"/>
      <c r="P24" s="58"/>
      <c r="Q24" s="58"/>
      <c r="V24" s="165"/>
    </row>
    <row r="25" spans="2:22" ht="64.5" customHeight="1">
      <c r="B25" s="62"/>
      <c r="C25" s="164" t="s">
        <v>194</v>
      </c>
      <c r="D25" s="67">
        <v>801</v>
      </c>
      <c r="E25" s="67" t="s">
        <v>41</v>
      </c>
      <c r="F25" s="67" t="s">
        <v>43</v>
      </c>
      <c r="G25" s="66" t="s">
        <v>193</v>
      </c>
      <c r="H25" s="67"/>
      <c r="I25" s="129"/>
      <c r="J25" s="129"/>
      <c r="K25" s="129"/>
      <c r="L25" s="196">
        <f>L26+L27</f>
        <v>349.2</v>
      </c>
      <c r="M25" s="129">
        <f>M26+M27</f>
        <v>0</v>
      </c>
      <c r="N25" s="129">
        <f t="shared" si="2"/>
        <v>349.2</v>
      </c>
      <c r="O25" s="58"/>
      <c r="P25" s="58"/>
      <c r="Q25" s="58"/>
      <c r="V25" s="165"/>
    </row>
    <row r="26" spans="2:17" ht="64.5" customHeight="1">
      <c r="B26" s="62"/>
      <c r="C26" s="130" t="s">
        <v>94</v>
      </c>
      <c r="D26" s="67">
        <v>801</v>
      </c>
      <c r="E26" s="129" t="s">
        <v>41</v>
      </c>
      <c r="F26" s="129" t="s">
        <v>43</v>
      </c>
      <c r="G26" s="66" t="s">
        <v>193</v>
      </c>
      <c r="H26" s="67" t="s">
        <v>57</v>
      </c>
      <c r="I26" s="129"/>
      <c r="J26" s="129"/>
      <c r="K26" s="129">
        <v>0</v>
      </c>
      <c r="L26" s="129">
        <v>268.2</v>
      </c>
      <c r="M26" s="129">
        <v>0</v>
      </c>
      <c r="N26" s="129">
        <f t="shared" si="2"/>
        <v>268.2</v>
      </c>
      <c r="O26" s="58"/>
      <c r="P26" s="58"/>
      <c r="Q26" s="58"/>
    </row>
    <row r="27" spans="2:17" ht="64.5" customHeight="1">
      <c r="B27" s="62"/>
      <c r="C27" s="130" t="s">
        <v>93</v>
      </c>
      <c r="D27" s="67">
        <v>801</v>
      </c>
      <c r="E27" s="129" t="s">
        <v>41</v>
      </c>
      <c r="F27" s="129" t="s">
        <v>43</v>
      </c>
      <c r="G27" s="66" t="s">
        <v>193</v>
      </c>
      <c r="H27" s="67" t="s">
        <v>92</v>
      </c>
      <c r="I27" s="129"/>
      <c r="J27" s="129"/>
      <c r="K27" s="129">
        <v>0</v>
      </c>
      <c r="L27" s="169">
        <v>81</v>
      </c>
      <c r="M27" s="129">
        <v>0</v>
      </c>
      <c r="N27" s="129">
        <f t="shared" si="2"/>
        <v>81</v>
      </c>
      <c r="O27" s="58"/>
      <c r="P27" s="58"/>
      <c r="Q27" s="58"/>
    </row>
    <row r="28" spans="2:39" ht="119.25" customHeight="1">
      <c r="B28" s="62"/>
      <c r="C28" s="130" t="s">
        <v>1</v>
      </c>
      <c r="D28" s="129" t="s">
        <v>38</v>
      </c>
      <c r="E28" s="129" t="s">
        <v>41</v>
      </c>
      <c r="F28" s="129" t="s">
        <v>43</v>
      </c>
      <c r="G28" s="155" t="s">
        <v>89</v>
      </c>
      <c r="H28" s="67" t="s">
        <v>60</v>
      </c>
      <c r="I28" s="129">
        <v>201</v>
      </c>
      <c r="J28" s="129">
        <v>263.5</v>
      </c>
      <c r="K28" s="129">
        <v>-170</v>
      </c>
      <c r="L28" s="169">
        <v>95</v>
      </c>
      <c r="M28" s="129">
        <v>0</v>
      </c>
      <c r="N28" s="129">
        <f t="shared" si="2"/>
        <v>95</v>
      </c>
      <c r="O28" s="58"/>
      <c r="P28" s="58"/>
      <c r="Q28" s="58"/>
      <c r="AD28" s="165"/>
      <c r="AM28" s="77"/>
    </row>
    <row r="29" spans="2:17" ht="79.5" customHeight="1">
      <c r="B29" s="62"/>
      <c r="C29" s="130" t="s">
        <v>59</v>
      </c>
      <c r="D29" s="129" t="s">
        <v>38</v>
      </c>
      <c r="E29" s="129" t="s">
        <v>41</v>
      </c>
      <c r="F29" s="129" t="s">
        <v>43</v>
      </c>
      <c r="G29" s="155" t="s">
        <v>89</v>
      </c>
      <c r="H29" s="67">
        <v>852</v>
      </c>
      <c r="I29" s="129">
        <v>5</v>
      </c>
      <c r="J29" s="129">
        <v>5</v>
      </c>
      <c r="K29" s="129">
        <v>-4</v>
      </c>
      <c r="L29" s="169">
        <v>5.85</v>
      </c>
      <c r="M29" s="129">
        <v>0</v>
      </c>
      <c r="N29" s="129">
        <f t="shared" si="2"/>
        <v>5.85</v>
      </c>
      <c r="O29" s="58"/>
      <c r="P29" s="58"/>
      <c r="Q29" s="58"/>
    </row>
    <row r="30" spans="2:30" ht="62.25" customHeight="1">
      <c r="B30" s="62"/>
      <c r="C30" s="134" t="s">
        <v>2</v>
      </c>
      <c r="D30" s="138" t="s">
        <v>38</v>
      </c>
      <c r="E30" s="138" t="s">
        <v>41</v>
      </c>
      <c r="F30" s="138" t="s">
        <v>54</v>
      </c>
      <c r="G30" s="138"/>
      <c r="H30" s="63"/>
      <c r="I30" s="138">
        <f aca="true" t="shared" si="3" ref="I30:N32">I31</f>
        <v>20</v>
      </c>
      <c r="J30" s="138">
        <f t="shared" si="3"/>
        <v>10</v>
      </c>
      <c r="K30" s="138">
        <f t="shared" si="3"/>
        <v>-5</v>
      </c>
      <c r="L30" s="168">
        <f>L31</f>
        <v>5</v>
      </c>
      <c r="M30" s="138">
        <v>0</v>
      </c>
      <c r="N30" s="138">
        <f>N31</f>
        <v>5</v>
      </c>
      <c r="O30" s="58"/>
      <c r="P30" s="58"/>
      <c r="Q30" s="58"/>
      <c r="AD30" s="165"/>
    </row>
    <row r="31" spans="2:17" ht="73.5" customHeight="1">
      <c r="B31" s="62"/>
      <c r="C31" s="132" t="s">
        <v>69</v>
      </c>
      <c r="D31" s="129" t="s">
        <v>38</v>
      </c>
      <c r="E31" s="129" t="s">
        <v>41</v>
      </c>
      <c r="F31" s="129" t="s">
        <v>54</v>
      </c>
      <c r="G31" s="138" t="s">
        <v>85</v>
      </c>
      <c r="H31" s="67"/>
      <c r="I31" s="129">
        <f t="shared" si="3"/>
        <v>20</v>
      </c>
      <c r="J31" s="129">
        <f t="shared" si="3"/>
        <v>10</v>
      </c>
      <c r="K31" s="129">
        <f t="shared" si="3"/>
        <v>-5</v>
      </c>
      <c r="L31" s="129">
        <f>L32</f>
        <v>5</v>
      </c>
      <c r="M31" s="129">
        <v>0</v>
      </c>
      <c r="N31" s="129">
        <f t="shared" si="3"/>
        <v>5</v>
      </c>
      <c r="O31" s="58"/>
      <c r="P31" s="58"/>
      <c r="Q31" s="58"/>
    </row>
    <row r="32" spans="2:17" ht="94.5" customHeight="1">
      <c r="B32" s="62"/>
      <c r="C32" s="135" t="s">
        <v>3</v>
      </c>
      <c r="D32" s="129" t="s">
        <v>38</v>
      </c>
      <c r="E32" s="129" t="s">
        <v>41</v>
      </c>
      <c r="F32" s="129" t="s">
        <v>54</v>
      </c>
      <c r="G32" s="129" t="s">
        <v>232</v>
      </c>
      <c r="H32" s="67"/>
      <c r="I32" s="129">
        <f t="shared" si="3"/>
        <v>20</v>
      </c>
      <c r="J32" s="129">
        <f t="shared" si="3"/>
        <v>10</v>
      </c>
      <c r="K32" s="129">
        <f t="shared" si="3"/>
        <v>-5</v>
      </c>
      <c r="L32" s="129">
        <f>L33</f>
        <v>5</v>
      </c>
      <c r="M32" s="129">
        <v>0</v>
      </c>
      <c r="N32" s="129">
        <f>N33</f>
        <v>5</v>
      </c>
      <c r="O32" s="58"/>
      <c r="P32" s="58"/>
      <c r="Q32" s="58"/>
    </row>
    <row r="33" spans="2:17" ht="67.5" customHeight="1">
      <c r="B33" s="62"/>
      <c r="C33" s="130" t="s">
        <v>4</v>
      </c>
      <c r="D33" s="129" t="s">
        <v>38</v>
      </c>
      <c r="E33" s="129" t="s">
        <v>41</v>
      </c>
      <c r="F33" s="129" t="s">
        <v>54</v>
      </c>
      <c r="G33" s="129" t="s">
        <v>232</v>
      </c>
      <c r="H33" s="67" t="s">
        <v>5</v>
      </c>
      <c r="I33" s="129">
        <v>20</v>
      </c>
      <c r="J33" s="129">
        <v>10</v>
      </c>
      <c r="K33" s="129">
        <v>-5</v>
      </c>
      <c r="L33" s="129">
        <v>5</v>
      </c>
      <c r="M33" s="129">
        <v>0</v>
      </c>
      <c r="N33" s="129">
        <f>J33+K33</f>
        <v>5</v>
      </c>
      <c r="O33" s="58"/>
      <c r="P33" s="58"/>
      <c r="Q33" s="58"/>
    </row>
    <row r="34" spans="2:17" ht="104.25" customHeight="1">
      <c r="B34" s="62" t="s">
        <v>210</v>
      </c>
      <c r="C34" s="134" t="s">
        <v>95</v>
      </c>
      <c r="D34" s="138" t="s">
        <v>38</v>
      </c>
      <c r="E34" s="138" t="s">
        <v>42</v>
      </c>
      <c r="F34" s="138"/>
      <c r="G34" s="138" t="s">
        <v>86</v>
      </c>
      <c r="H34" s="63"/>
      <c r="I34" s="138">
        <f aca="true" t="shared" si="4" ref="I34:N35">I35</f>
        <v>47.4</v>
      </c>
      <c r="J34" s="138">
        <f t="shared" si="4"/>
        <v>51.4</v>
      </c>
      <c r="K34" s="138">
        <f t="shared" si="4"/>
        <v>35.998</v>
      </c>
      <c r="L34" s="168">
        <f>L35</f>
        <v>103.2</v>
      </c>
      <c r="M34" s="138">
        <f>M35</f>
        <v>0</v>
      </c>
      <c r="N34" s="138">
        <f t="shared" si="4"/>
        <v>103.2</v>
      </c>
      <c r="O34" s="58"/>
      <c r="P34" s="58"/>
      <c r="Q34" s="58"/>
    </row>
    <row r="35" spans="2:17" ht="66" customHeight="1">
      <c r="B35" s="62"/>
      <c r="C35" s="194" t="s">
        <v>96</v>
      </c>
      <c r="D35" s="129" t="s">
        <v>38</v>
      </c>
      <c r="E35" s="129" t="s">
        <v>42</v>
      </c>
      <c r="F35" s="129" t="s">
        <v>44</v>
      </c>
      <c r="G35" s="129"/>
      <c r="H35" s="67"/>
      <c r="I35" s="129">
        <f t="shared" si="4"/>
        <v>47.4</v>
      </c>
      <c r="J35" s="129">
        <f t="shared" si="4"/>
        <v>51.4</v>
      </c>
      <c r="K35" s="129">
        <f t="shared" si="4"/>
        <v>35.998</v>
      </c>
      <c r="L35" s="129">
        <f>L36</f>
        <v>103.2</v>
      </c>
      <c r="M35" s="129">
        <f>M36</f>
        <v>0</v>
      </c>
      <c r="N35" s="129">
        <f t="shared" si="4"/>
        <v>103.2</v>
      </c>
      <c r="O35" s="58"/>
      <c r="P35" s="58"/>
      <c r="Q35" s="58"/>
    </row>
    <row r="36" spans="2:17" ht="201" customHeight="1">
      <c r="B36" s="62"/>
      <c r="C36" s="146" t="s">
        <v>177</v>
      </c>
      <c r="D36" s="129" t="s">
        <v>38</v>
      </c>
      <c r="E36" s="129" t="s">
        <v>42</v>
      </c>
      <c r="F36" s="129" t="s">
        <v>44</v>
      </c>
      <c r="G36" s="195" t="s">
        <v>80</v>
      </c>
      <c r="H36" s="67"/>
      <c r="I36" s="129">
        <f aca="true" t="shared" si="5" ref="I36:N36">I37</f>
        <v>47.4</v>
      </c>
      <c r="J36" s="129">
        <f t="shared" si="5"/>
        <v>51.4</v>
      </c>
      <c r="K36" s="129">
        <f t="shared" si="5"/>
        <v>35.998</v>
      </c>
      <c r="L36" s="129">
        <f t="shared" si="5"/>
        <v>103.2</v>
      </c>
      <c r="M36" s="129">
        <f t="shared" si="5"/>
        <v>0</v>
      </c>
      <c r="N36" s="129">
        <f t="shared" si="5"/>
        <v>103.2</v>
      </c>
      <c r="O36" s="58"/>
      <c r="P36" s="58"/>
      <c r="Q36" s="58"/>
    </row>
    <row r="37" spans="2:17" ht="249.75" customHeight="1">
      <c r="B37" s="62"/>
      <c r="C37" s="134" t="s">
        <v>236</v>
      </c>
      <c r="D37" s="129" t="s">
        <v>38</v>
      </c>
      <c r="E37" s="129" t="s">
        <v>42</v>
      </c>
      <c r="F37" s="129" t="s">
        <v>44</v>
      </c>
      <c r="G37" s="169" t="s">
        <v>103</v>
      </c>
      <c r="H37" s="67" t="s">
        <v>39</v>
      </c>
      <c r="I37" s="129">
        <f>I38+I39+I40</f>
        <v>47.4</v>
      </c>
      <c r="J37" s="129">
        <f>J38+J39+J40</f>
        <v>51.4</v>
      </c>
      <c r="K37" s="129">
        <f>K38+K39+K40</f>
        <v>35.998</v>
      </c>
      <c r="L37" s="129">
        <f>L38+L39+L40</f>
        <v>103.2</v>
      </c>
      <c r="M37" s="129">
        <v>0</v>
      </c>
      <c r="N37" s="129">
        <f>N38+N39+N40</f>
        <v>103.2</v>
      </c>
      <c r="O37" s="58"/>
      <c r="P37" s="58"/>
      <c r="Q37" s="58"/>
    </row>
    <row r="38" spans="2:17" ht="114" customHeight="1">
      <c r="B38" s="62"/>
      <c r="C38" s="130" t="s">
        <v>94</v>
      </c>
      <c r="D38" s="129" t="s">
        <v>38</v>
      </c>
      <c r="E38" s="129" t="s">
        <v>42</v>
      </c>
      <c r="F38" s="129" t="s">
        <v>44</v>
      </c>
      <c r="G38" s="129" t="s">
        <v>103</v>
      </c>
      <c r="H38" s="67" t="s">
        <v>57</v>
      </c>
      <c r="I38" s="129">
        <v>34.8</v>
      </c>
      <c r="J38" s="129">
        <v>37.8</v>
      </c>
      <c r="K38" s="129">
        <v>21.11</v>
      </c>
      <c r="L38" s="129">
        <v>76.19</v>
      </c>
      <c r="M38" s="129">
        <v>0</v>
      </c>
      <c r="N38" s="129">
        <f>L38-M38</f>
        <v>76.19</v>
      </c>
      <c r="O38" s="58"/>
      <c r="P38" s="58"/>
      <c r="Q38" s="58"/>
    </row>
    <row r="39" spans="2:17" ht="80.25" customHeight="1">
      <c r="B39" s="62"/>
      <c r="C39" s="130" t="s">
        <v>93</v>
      </c>
      <c r="D39" s="129" t="s">
        <v>38</v>
      </c>
      <c r="E39" s="129" t="s">
        <v>42</v>
      </c>
      <c r="F39" s="129" t="s">
        <v>44</v>
      </c>
      <c r="G39" s="129" t="s">
        <v>103</v>
      </c>
      <c r="H39" s="67" t="s">
        <v>92</v>
      </c>
      <c r="I39" s="129">
        <v>11</v>
      </c>
      <c r="J39" s="129">
        <v>12</v>
      </c>
      <c r="K39" s="129">
        <v>13.488</v>
      </c>
      <c r="L39" s="129">
        <v>23.01</v>
      </c>
      <c r="M39" s="129">
        <v>0</v>
      </c>
      <c r="N39" s="129">
        <f>L39-M39</f>
        <v>23.01</v>
      </c>
      <c r="O39" s="58"/>
      <c r="P39" s="58"/>
      <c r="Q39" s="58"/>
    </row>
    <row r="40" spans="2:17" ht="123" customHeight="1">
      <c r="B40" s="62"/>
      <c r="C40" s="130" t="s">
        <v>1</v>
      </c>
      <c r="D40" s="129" t="s">
        <v>38</v>
      </c>
      <c r="E40" s="129" t="s">
        <v>42</v>
      </c>
      <c r="F40" s="129" t="s">
        <v>44</v>
      </c>
      <c r="G40" s="129" t="s">
        <v>103</v>
      </c>
      <c r="H40" s="67" t="s">
        <v>60</v>
      </c>
      <c r="I40" s="129">
        <v>1.6</v>
      </c>
      <c r="J40" s="129">
        <v>1.6</v>
      </c>
      <c r="K40" s="129">
        <v>1.4</v>
      </c>
      <c r="L40" s="129">
        <v>4</v>
      </c>
      <c r="M40" s="129">
        <v>0</v>
      </c>
      <c r="N40" s="129">
        <f>L40-M40</f>
        <v>4</v>
      </c>
      <c r="O40" s="58"/>
      <c r="P40" s="58"/>
      <c r="Q40" s="58"/>
    </row>
    <row r="41" spans="2:17" ht="348" customHeight="1">
      <c r="B41" s="62" t="s">
        <v>205</v>
      </c>
      <c r="C41" s="131" t="s">
        <v>180</v>
      </c>
      <c r="D41" s="129" t="s">
        <v>38</v>
      </c>
      <c r="E41" s="67" t="s">
        <v>49</v>
      </c>
      <c r="F41" s="67" t="s">
        <v>44</v>
      </c>
      <c r="G41" s="170" t="s">
        <v>79</v>
      </c>
      <c r="H41" s="67"/>
      <c r="I41" s="129"/>
      <c r="J41" s="129"/>
      <c r="K41" s="129"/>
      <c r="L41" s="129">
        <f>L43+L42</f>
        <v>204.78</v>
      </c>
      <c r="M41" s="138">
        <f>M43</f>
        <v>35</v>
      </c>
      <c r="N41" s="129">
        <f>L41+M41</f>
        <v>239.78</v>
      </c>
      <c r="O41" s="58"/>
      <c r="P41" s="58"/>
      <c r="Q41" s="58"/>
    </row>
    <row r="42" spans="2:17" ht="348" customHeight="1">
      <c r="B42" s="62"/>
      <c r="C42" s="130" t="s">
        <v>1</v>
      </c>
      <c r="D42" s="129" t="s">
        <v>38</v>
      </c>
      <c r="E42" s="67" t="s">
        <v>49</v>
      </c>
      <c r="F42" s="67" t="s">
        <v>44</v>
      </c>
      <c r="G42" s="170" t="s">
        <v>263</v>
      </c>
      <c r="H42" s="67" t="s">
        <v>60</v>
      </c>
      <c r="I42" s="129"/>
      <c r="J42" s="129"/>
      <c r="K42" s="129"/>
      <c r="L42" s="129">
        <v>191.9</v>
      </c>
      <c r="M42" s="138">
        <v>0</v>
      </c>
      <c r="N42" s="129">
        <f>L42+M42</f>
        <v>191.9</v>
      </c>
      <c r="O42" s="58"/>
      <c r="P42" s="58"/>
      <c r="Q42" s="58"/>
    </row>
    <row r="43" spans="2:17" ht="123" customHeight="1">
      <c r="B43" s="62"/>
      <c r="C43" s="130" t="s">
        <v>1</v>
      </c>
      <c r="D43" s="129" t="s">
        <v>38</v>
      </c>
      <c r="E43" s="67" t="s">
        <v>49</v>
      </c>
      <c r="F43" s="67" t="s">
        <v>44</v>
      </c>
      <c r="G43" s="170" t="s">
        <v>79</v>
      </c>
      <c r="H43" s="67" t="s">
        <v>60</v>
      </c>
      <c r="I43" s="129"/>
      <c r="J43" s="129"/>
      <c r="K43" s="129"/>
      <c r="L43" s="129">
        <v>12.88</v>
      </c>
      <c r="M43" s="129">
        <v>35</v>
      </c>
      <c r="N43" s="129">
        <f>L43+M43</f>
        <v>47.88</v>
      </c>
      <c r="O43" s="58"/>
      <c r="P43" s="58"/>
      <c r="Q43" s="58"/>
    </row>
    <row r="44" spans="2:17" ht="153.75" customHeight="1">
      <c r="B44" s="62" t="s">
        <v>206</v>
      </c>
      <c r="C44" s="134" t="s">
        <v>198</v>
      </c>
      <c r="D44" s="67" t="s">
        <v>38</v>
      </c>
      <c r="E44" s="67" t="s">
        <v>44</v>
      </c>
      <c r="F44" s="67" t="s">
        <v>170</v>
      </c>
      <c r="G44" s="170" t="s">
        <v>77</v>
      </c>
      <c r="H44" s="67"/>
      <c r="I44" s="129"/>
      <c r="J44" s="129"/>
      <c r="K44" s="129"/>
      <c r="L44" s="168">
        <f>L45</f>
        <v>10</v>
      </c>
      <c r="M44" s="138">
        <f>M45</f>
        <v>0</v>
      </c>
      <c r="N44" s="138">
        <f>N45</f>
        <v>10</v>
      </c>
      <c r="O44" s="58"/>
      <c r="P44" s="58"/>
      <c r="Q44" s="58"/>
    </row>
    <row r="45" spans="2:17" ht="153.75" customHeight="1">
      <c r="B45" s="62"/>
      <c r="C45" s="130" t="s">
        <v>1</v>
      </c>
      <c r="D45" s="67" t="s">
        <v>38</v>
      </c>
      <c r="E45" s="67" t="s">
        <v>44</v>
      </c>
      <c r="F45" s="67" t="s">
        <v>170</v>
      </c>
      <c r="G45" s="170" t="s">
        <v>77</v>
      </c>
      <c r="H45" s="67" t="s">
        <v>60</v>
      </c>
      <c r="I45" s="129"/>
      <c r="J45" s="129"/>
      <c r="K45" s="129"/>
      <c r="L45" s="169">
        <v>10</v>
      </c>
      <c r="M45" s="129">
        <v>0</v>
      </c>
      <c r="N45" s="129">
        <f>L45+M45</f>
        <v>10</v>
      </c>
      <c r="O45" s="58"/>
      <c r="P45" s="58"/>
      <c r="Q45" s="58"/>
    </row>
    <row r="46" spans="2:17" ht="325.5" customHeight="1">
      <c r="B46" s="62" t="s">
        <v>207</v>
      </c>
      <c r="C46" s="134" t="s">
        <v>233</v>
      </c>
      <c r="D46" s="67">
        <v>801</v>
      </c>
      <c r="E46" s="67" t="s">
        <v>44</v>
      </c>
      <c r="F46" s="67" t="s">
        <v>200</v>
      </c>
      <c r="G46" s="170" t="s">
        <v>78</v>
      </c>
      <c r="H46" s="67"/>
      <c r="I46" s="129"/>
      <c r="J46" s="129"/>
      <c r="K46" s="129"/>
      <c r="L46" s="169">
        <f>L47</f>
        <v>9</v>
      </c>
      <c r="M46" s="129">
        <v>4</v>
      </c>
      <c r="N46" s="129">
        <f>L46+M46</f>
        <v>13</v>
      </c>
      <c r="O46" s="58"/>
      <c r="P46" s="58"/>
      <c r="Q46" s="58"/>
    </row>
    <row r="47" spans="2:17" ht="153.75" customHeight="1">
      <c r="B47" s="62"/>
      <c r="C47" s="130" t="s">
        <v>1</v>
      </c>
      <c r="D47" s="67">
        <v>801</v>
      </c>
      <c r="E47" s="67" t="s">
        <v>44</v>
      </c>
      <c r="F47" s="67" t="s">
        <v>200</v>
      </c>
      <c r="G47" s="170" t="s">
        <v>78</v>
      </c>
      <c r="H47" s="67" t="s">
        <v>60</v>
      </c>
      <c r="I47" s="129"/>
      <c r="J47" s="129"/>
      <c r="K47" s="129"/>
      <c r="L47" s="169">
        <v>9</v>
      </c>
      <c r="M47" s="129">
        <v>0</v>
      </c>
      <c r="N47" s="138">
        <f>L47+M47</f>
        <v>9</v>
      </c>
      <c r="O47" s="58"/>
      <c r="P47" s="58"/>
      <c r="Q47" s="58"/>
    </row>
    <row r="48" spans="2:17" ht="153.75" customHeight="1">
      <c r="B48" s="62" t="s">
        <v>208</v>
      </c>
      <c r="C48" s="134" t="s">
        <v>234</v>
      </c>
      <c r="D48" s="67" t="s">
        <v>38</v>
      </c>
      <c r="E48" s="67" t="s">
        <v>44</v>
      </c>
      <c r="F48" s="67" t="s">
        <v>235</v>
      </c>
      <c r="G48" s="170" t="s">
        <v>201</v>
      </c>
      <c r="H48" s="67"/>
      <c r="I48" s="129"/>
      <c r="J48" s="129"/>
      <c r="K48" s="129"/>
      <c r="L48" s="169">
        <f>L49</f>
        <v>1</v>
      </c>
      <c r="M48" s="129">
        <v>0</v>
      </c>
      <c r="N48" s="129">
        <f>N49</f>
        <v>1</v>
      </c>
      <c r="O48" s="58"/>
      <c r="P48" s="58"/>
      <c r="Q48" s="58"/>
    </row>
    <row r="49" spans="2:17" ht="153.75" customHeight="1">
      <c r="B49" s="62"/>
      <c r="C49" s="130" t="s">
        <v>1</v>
      </c>
      <c r="D49" s="67" t="s">
        <v>38</v>
      </c>
      <c r="E49" s="67" t="s">
        <v>44</v>
      </c>
      <c r="F49" s="67" t="s">
        <v>235</v>
      </c>
      <c r="G49" s="170" t="s">
        <v>201</v>
      </c>
      <c r="H49" s="67" t="s">
        <v>60</v>
      </c>
      <c r="I49" s="129"/>
      <c r="J49" s="129"/>
      <c r="K49" s="129"/>
      <c r="L49" s="169">
        <v>1</v>
      </c>
      <c r="M49" s="129">
        <v>0</v>
      </c>
      <c r="N49" s="129">
        <f>L49-M49</f>
        <v>1</v>
      </c>
      <c r="O49" s="58"/>
      <c r="P49" s="58"/>
      <c r="Q49" s="58"/>
    </row>
    <row r="50" spans="2:17" ht="153.75" customHeight="1">
      <c r="B50" s="62"/>
      <c r="C50" s="130" t="s">
        <v>264</v>
      </c>
      <c r="D50" s="67" t="s">
        <v>38</v>
      </c>
      <c r="E50" s="67" t="s">
        <v>43</v>
      </c>
      <c r="F50" s="67" t="s">
        <v>200</v>
      </c>
      <c r="G50" s="170" t="s">
        <v>80</v>
      </c>
      <c r="H50" s="67"/>
      <c r="I50" s="129"/>
      <c r="J50" s="129"/>
      <c r="K50" s="129"/>
      <c r="L50" s="169">
        <f>L51</f>
        <v>183</v>
      </c>
      <c r="M50" s="129"/>
      <c r="N50" s="129">
        <f>N51</f>
        <v>183</v>
      </c>
      <c r="O50" s="58"/>
      <c r="P50" s="58"/>
      <c r="Q50" s="58"/>
    </row>
    <row r="51" spans="2:17" ht="153.75" customHeight="1">
      <c r="B51" s="62"/>
      <c r="C51" s="130" t="s">
        <v>1</v>
      </c>
      <c r="D51" s="67" t="s">
        <v>38</v>
      </c>
      <c r="E51" s="67" t="s">
        <v>43</v>
      </c>
      <c r="F51" s="67" t="s">
        <v>200</v>
      </c>
      <c r="G51" s="170" t="s">
        <v>265</v>
      </c>
      <c r="H51" s="67" t="s">
        <v>60</v>
      </c>
      <c r="I51" s="129"/>
      <c r="J51" s="129"/>
      <c r="K51" s="129"/>
      <c r="L51" s="169">
        <v>183</v>
      </c>
      <c r="M51" s="129">
        <v>0</v>
      </c>
      <c r="N51" s="129">
        <f>L51-M51</f>
        <v>183</v>
      </c>
      <c r="O51" s="58"/>
      <c r="P51" s="58"/>
      <c r="Q51" s="58"/>
    </row>
    <row r="52" spans="2:17" ht="153.75" customHeight="1">
      <c r="B52" s="62"/>
      <c r="C52" s="130" t="s">
        <v>1</v>
      </c>
      <c r="D52" s="67" t="s">
        <v>38</v>
      </c>
      <c r="E52" s="67" t="s">
        <v>43</v>
      </c>
      <c r="F52" s="67" t="s">
        <v>200</v>
      </c>
      <c r="G52" s="170" t="s">
        <v>287</v>
      </c>
      <c r="H52" s="67" t="s">
        <v>60</v>
      </c>
      <c r="I52" s="129"/>
      <c r="J52" s="129"/>
      <c r="K52" s="129"/>
      <c r="L52" s="169">
        <v>0</v>
      </c>
      <c r="M52" s="129">
        <v>510.2</v>
      </c>
      <c r="N52" s="129">
        <f>L52+M52</f>
        <v>510.2</v>
      </c>
      <c r="O52" s="58"/>
      <c r="P52" s="58"/>
      <c r="Q52" s="58"/>
    </row>
    <row r="53" spans="2:17" ht="121.5">
      <c r="B53" s="62"/>
      <c r="C53" s="134" t="s">
        <v>181</v>
      </c>
      <c r="D53" s="138"/>
      <c r="E53" s="157"/>
      <c r="F53" s="157"/>
      <c r="G53" s="129" t="s">
        <v>81</v>
      </c>
      <c r="H53" s="161"/>
      <c r="I53" s="157" t="e">
        <f>#REF!</f>
        <v>#REF!</v>
      </c>
      <c r="J53" s="157" t="e">
        <f>#REF!</f>
        <v>#REF!</v>
      </c>
      <c r="K53" s="157" t="e">
        <f>#REF!</f>
        <v>#REF!</v>
      </c>
      <c r="L53" s="157">
        <f>L55+L56+L57+L58+L61</f>
        <v>1703.3199999999997</v>
      </c>
      <c r="M53" s="157">
        <f>M55+M56+M57+M58</f>
        <v>0</v>
      </c>
      <c r="N53" s="157">
        <f>L53+M53</f>
        <v>1703.3199999999997</v>
      </c>
      <c r="O53" s="58"/>
      <c r="P53" s="58"/>
      <c r="Q53" s="58"/>
    </row>
    <row r="54" spans="2:17" ht="348" customHeight="1">
      <c r="B54" s="62" t="s">
        <v>211</v>
      </c>
      <c r="C54" s="146" t="s">
        <v>237</v>
      </c>
      <c r="D54" s="129" t="s">
        <v>38</v>
      </c>
      <c r="E54" s="129" t="s">
        <v>7</v>
      </c>
      <c r="F54" s="129" t="s">
        <v>7</v>
      </c>
      <c r="G54" s="67" t="s">
        <v>83</v>
      </c>
      <c r="H54" s="162"/>
      <c r="I54" s="158" t="e">
        <f>#REF!</f>
        <v>#REF!</v>
      </c>
      <c r="J54" s="158" t="e">
        <f>#REF!</f>
        <v>#REF!</v>
      </c>
      <c r="K54" s="158" t="e">
        <f>#REF!</f>
        <v>#REF!</v>
      </c>
      <c r="L54" s="158">
        <v>5</v>
      </c>
      <c r="M54" s="158">
        <v>0</v>
      </c>
      <c r="N54" s="129">
        <f>L54-M54</f>
        <v>5</v>
      </c>
      <c r="O54" s="58"/>
      <c r="P54" s="58"/>
      <c r="Q54" s="58"/>
    </row>
    <row r="55" spans="2:20" ht="117.75" customHeight="1">
      <c r="B55" s="62"/>
      <c r="C55" s="136" t="s">
        <v>1</v>
      </c>
      <c r="D55" s="129" t="s">
        <v>38</v>
      </c>
      <c r="E55" s="158" t="s">
        <v>7</v>
      </c>
      <c r="F55" s="158" t="s">
        <v>7</v>
      </c>
      <c r="G55" s="67" t="s">
        <v>83</v>
      </c>
      <c r="H55" s="162" t="s">
        <v>60</v>
      </c>
      <c r="I55" s="158">
        <v>39.25</v>
      </c>
      <c r="J55" s="158">
        <v>42.22</v>
      </c>
      <c r="K55" s="158">
        <v>-41.22</v>
      </c>
      <c r="L55" s="158">
        <v>5</v>
      </c>
      <c r="M55" s="158">
        <v>0</v>
      </c>
      <c r="N55" s="129">
        <v>5</v>
      </c>
      <c r="O55" s="230"/>
      <c r="P55" s="231"/>
      <c r="Q55" s="231"/>
      <c r="R55" s="231"/>
      <c r="S55" s="231"/>
      <c r="T55" s="231"/>
    </row>
    <row r="56" spans="2:20" ht="117.75" customHeight="1">
      <c r="B56" s="62"/>
      <c r="C56" s="136" t="s">
        <v>266</v>
      </c>
      <c r="D56" s="129" t="s">
        <v>38</v>
      </c>
      <c r="E56" s="158" t="s">
        <v>7</v>
      </c>
      <c r="F56" s="158" t="s">
        <v>7</v>
      </c>
      <c r="G56" s="67" t="s">
        <v>83</v>
      </c>
      <c r="H56" s="162" t="s">
        <v>267</v>
      </c>
      <c r="I56" s="158"/>
      <c r="J56" s="158"/>
      <c r="K56" s="158"/>
      <c r="L56" s="158">
        <v>0</v>
      </c>
      <c r="M56" s="158">
        <v>0</v>
      </c>
      <c r="N56" s="129">
        <f>L56+M56</f>
        <v>0</v>
      </c>
      <c r="O56" s="213"/>
      <c r="P56" s="201"/>
      <c r="Q56" s="201"/>
      <c r="R56" s="201"/>
      <c r="S56" s="201"/>
      <c r="T56" s="201"/>
    </row>
    <row r="57" spans="2:20" ht="171" customHeight="1">
      <c r="B57" s="62"/>
      <c r="C57" s="130" t="s">
        <v>268</v>
      </c>
      <c r="D57" s="129" t="s">
        <v>38</v>
      </c>
      <c r="E57" s="158" t="s">
        <v>7</v>
      </c>
      <c r="F57" s="158" t="s">
        <v>7</v>
      </c>
      <c r="G57" s="67" t="s">
        <v>83</v>
      </c>
      <c r="H57" s="162" t="s">
        <v>269</v>
      </c>
      <c r="I57" s="158"/>
      <c r="J57" s="158"/>
      <c r="K57" s="158"/>
      <c r="L57" s="158">
        <v>0</v>
      </c>
      <c r="M57" s="158">
        <v>0</v>
      </c>
      <c r="N57" s="129">
        <f>L57+M57</f>
        <v>0</v>
      </c>
      <c r="O57" s="213"/>
      <c r="P57" s="201"/>
      <c r="Q57" s="201"/>
      <c r="R57" s="201"/>
      <c r="S57" s="201"/>
      <c r="T57" s="201"/>
    </row>
    <row r="58" spans="2:20" ht="117.75" customHeight="1">
      <c r="B58" s="62"/>
      <c r="C58" s="164" t="s">
        <v>270</v>
      </c>
      <c r="D58" s="129" t="s">
        <v>38</v>
      </c>
      <c r="E58" s="158" t="s">
        <v>7</v>
      </c>
      <c r="F58" s="158" t="s">
        <v>7</v>
      </c>
      <c r="G58" s="67" t="s">
        <v>215</v>
      </c>
      <c r="H58" s="162"/>
      <c r="I58" s="158"/>
      <c r="J58" s="158"/>
      <c r="K58" s="158"/>
      <c r="L58" s="214">
        <f>L59+L60</f>
        <v>0</v>
      </c>
      <c r="M58" s="158">
        <f>M59+M60</f>
        <v>0</v>
      </c>
      <c r="N58" s="129">
        <f>L58+M58</f>
        <v>0</v>
      </c>
      <c r="O58" s="213"/>
      <c r="P58" s="201"/>
      <c r="Q58" s="201"/>
      <c r="R58" s="201"/>
      <c r="S58" s="201"/>
      <c r="T58" s="201"/>
    </row>
    <row r="59" spans="2:20" ht="117.75" customHeight="1">
      <c r="B59" s="62"/>
      <c r="C59" s="136" t="s">
        <v>266</v>
      </c>
      <c r="D59" s="129" t="s">
        <v>38</v>
      </c>
      <c r="E59" s="158" t="s">
        <v>7</v>
      </c>
      <c r="F59" s="158" t="s">
        <v>7</v>
      </c>
      <c r="G59" s="67" t="s">
        <v>215</v>
      </c>
      <c r="H59" s="162" t="s">
        <v>267</v>
      </c>
      <c r="I59" s="158"/>
      <c r="J59" s="158"/>
      <c r="K59" s="158"/>
      <c r="L59" s="158">
        <v>0</v>
      </c>
      <c r="M59" s="158">
        <v>0</v>
      </c>
      <c r="N59" s="129">
        <f>L59+M59</f>
        <v>0</v>
      </c>
      <c r="O59" s="213"/>
      <c r="P59" s="201"/>
      <c r="Q59" s="201"/>
      <c r="R59" s="201"/>
      <c r="S59" s="201"/>
      <c r="T59" s="201"/>
    </row>
    <row r="60" spans="2:20" ht="117.75" customHeight="1">
      <c r="B60" s="62"/>
      <c r="C60" s="130" t="s">
        <v>268</v>
      </c>
      <c r="D60" s="129" t="s">
        <v>38</v>
      </c>
      <c r="E60" s="158" t="s">
        <v>7</v>
      </c>
      <c r="F60" s="158" t="s">
        <v>7</v>
      </c>
      <c r="G60" s="67" t="s">
        <v>215</v>
      </c>
      <c r="H60" s="162" t="s">
        <v>269</v>
      </c>
      <c r="I60" s="158"/>
      <c r="J60" s="158"/>
      <c r="K60" s="158"/>
      <c r="L60" s="158">
        <v>0</v>
      </c>
      <c r="M60" s="158">
        <v>0</v>
      </c>
      <c r="N60" s="129">
        <f>L60+M60</f>
        <v>0</v>
      </c>
      <c r="O60" s="213"/>
      <c r="P60" s="201"/>
      <c r="Q60" s="201"/>
      <c r="R60" s="201"/>
      <c r="S60" s="201"/>
      <c r="T60" s="201"/>
    </row>
    <row r="61" spans="2:17" ht="73.5" customHeight="1">
      <c r="B61" s="62" t="s">
        <v>212</v>
      </c>
      <c r="C61" s="131" t="s">
        <v>62</v>
      </c>
      <c r="D61" s="138" t="s">
        <v>38</v>
      </c>
      <c r="E61" s="138" t="s">
        <v>52</v>
      </c>
      <c r="F61" s="63" t="s">
        <v>41</v>
      </c>
      <c r="G61" s="138"/>
      <c r="H61" s="63"/>
      <c r="I61" s="138" t="e">
        <f>#REF!</f>
        <v>#REF!</v>
      </c>
      <c r="J61" s="138" t="e">
        <f>#REF!</f>
        <v>#REF!</v>
      </c>
      <c r="K61" s="138" t="e">
        <f>#REF!</f>
        <v>#REF!</v>
      </c>
      <c r="L61" s="138">
        <f>L62</f>
        <v>1698.3199999999997</v>
      </c>
      <c r="M61" s="138">
        <f>M62</f>
        <v>-115.9</v>
      </c>
      <c r="N61" s="138">
        <f>N62</f>
        <v>1582.4199999999996</v>
      </c>
      <c r="O61" s="58"/>
      <c r="P61" s="58"/>
      <c r="Q61" s="58"/>
    </row>
    <row r="62" spans="2:17" ht="257.25" customHeight="1">
      <c r="B62" s="62"/>
      <c r="C62" s="131" t="s">
        <v>183</v>
      </c>
      <c r="D62" s="129" t="s">
        <v>38</v>
      </c>
      <c r="E62" s="129" t="s">
        <v>52</v>
      </c>
      <c r="F62" s="129" t="s">
        <v>41</v>
      </c>
      <c r="G62" s="67" t="s">
        <v>84</v>
      </c>
      <c r="H62" s="67" t="s">
        <v>39</v>
      </c>
      <c r="I62" s="129" t="e">
        <f>#REF!+I63+I64+I65+I66</f>
        <v>#REF!</v>
      </c>
      <c r="J62" s="129">
        <f>J63+J64+J65+J66</f>
        <v>376.36</v>
      </c>
      <c r="K62" s="129">
        <f>K63+K64+K65+K66</f>
        <v>-299.09</v>
      </c>
      <c r="L62" s="129">
        <f>L63+L64+L65+L66+L67</f>
        <v>1698.3199999999997</v>
      </c>
      <c r="M62" s="129">
        <f>M63+M65+M66+M67</f>
        <v>-115.9</v>
      </c>
      <c r="N62" s="129">
        <f>L62+M62</f>
        <v>1582.4199999999996</v>
      </c>
      <c r="O62" s="58"/>
      <c r="P62" s="58"/>
      <c r="Q62" s="58"/>
    </row>
    <row r="63" spans="2:23" ht="118.5" customHeight="1">
      <c r="B63" s="62"/>
      <c r="C63" s="130" t="s">
        <v>90</v>
      </c>
      <c r="D63" s="129" t="s">
        <v>38</v>
      </c>
      <c r="E63" s="129" t="s">
        <v>52</v>
      </c>
      <c r="F63" s="129" t="s">
        <v>41</v>
      </c>
      <c r="G63" s="67" t="s">
        <v>84</v>
      </c>
      <c r="H63" s="67" t="s">
        <v>60</v>
      </c>
      <c r="I63" s="129">
        <v>233.98</v>
      </c>
      <c r="J63" s="129">
        <v>326.36</v>
      </c>
      <c r="K63" s="163">
        <v>-299.09</v>
      </c>
      <c r="L63" s="169">
        <v>1622.6</v>
      </c>
      <c r="M63" s="169">
        <v>-115.9</v>
      </c>
      <c r="N63" s="129">
        <f>L63+M63</f>
        <v>1506.6999999999998</v>
      </c>
      <c r="O63" s="58"/>
      <c r="P63" s="231"/>
      <c r="Q63" s="231"/>
      <c r="R63" s="231"/>
      <c r="S63" s="231"/>
      <c r="T63" s="231"/>
      <c r="W63" s="7"/>
    </row>
    <row r="64" spans="2:17" ht="70.5" customHeight="1">
      <c r="B64" s="62"/>
      <c r="C64" s="130" t="s">
        <v>73</v>
      </c>
      <c r="D64" s="129" t="s">
        <v>38</v>
      </c>
      <c r="E64" s="129" t="s">
        <v>52</v>
      </c>
      <c r="F64" s="129" t="s">
        <v>41</v>
      </c>
      <c r="G64" s="67" t="s">
        <v>84</v>
      </c>
      <c r="H64" s="67" t="s">
        <v>91</v>
      </c>
      <c r="I64" s="129">
        <v>10</v>
      </c>
      <c r="J64" s="129">
        <v>10</v>
      </c>
      <c r="K64" s="129"/>
      <c r="L64" s="129">
        <v>10</v>
      </c>
      <c r="M64" s="129">
        <v>0</v>
      </c>
      <c r="N64" s="129">
        <v>10</v>
      </c>
      <c r="O64" s="58"/>
      <c r="P64" s="58"/>
      <c r="Q64" s="58"/>
    </row>
    <row r="65" spans="2:17" ht="110.25" customHeight="1">
      <c r="B65" s="62"/>
      <c r="C65" s="130" t="s">
        <v>58</v>
      </c>
      <c r="D65" s="129" t="s">
        <v>38</v>
      </c>
      <c r="E65" s="129" t="s">
        <v>52</v>
      </c>
      <c r="F65" s="129" t="s">
        <v>41</v>
      </c>
      <c r="G65" s="67" t="s">
        <v>84</v>
      </c>
      <c r="H65" s="67" t="s">
        <v>61</v>
      </c>
      <c r="I65" s="129">
        <v>30</v>
      </c>
      <c r="J65" s="129">
        <v>30</v>
      </c>
      <c r="K65" s="129"/>
      <c r="L65" s="169">
        <v>42.79</v>
      </c>
      <c r="M65" s="129">
        <v>0</v>
      </c>
      <c r="N65" s="129">
        <f aca="true" t="shared" si="6" ref="N65:N71">L65+M65</f>
        <v>42.79</v>
      </c>
      <c r="O65" s="58"/>
      <c r="P65" s="58"/>
      <c r="Q65" s="58"/>
    </row>
    <row r="66" spans="2:17" ht="84.75" customHeight="1">
      <c r="B66" s="62"/>
      <c r="C66" s="130" t="s">
        <v>59</v>
      </c>
      <c r="D66" s="129" t="s">
        <v>38</v>
      </c>
      <c r="E66" s="129" t="s">
        <v>52</v>
      </c>
      <c r="F66" s="129" t="s">
        <v>41</v>
      </c>
      <c r="G66" s="67" t="s">
        <v>84</v>
      </c>
      <c r="H66" s="67" t="s">
        <v>9</v>
      </c>
      <c r="I66" s="129">
        <v>10</v>
      </c>
      <c r="J66" s="129">
        <v>10</v>
      </c>
      <c r="K66" s="129"/>
      <c r="L66" s="129">
        <v>19.09</v>
      </c>
      <c r="M66" s="129">
        <v>0</v>
      </c>
      <c r="N66" s="129">
        <f t="shared" si="6"/>
        <v>19.09</v>
      </c>
      <c r="O66" s="58"/>
      <c r="P66" s="58"/>
      <c r="Q66" s="58"/>
    </row>
    <row r="67" spans="2:17" ht="84.75" customHeight="1">
      <c r="B67" s="62"/>
      <c r="C67" s="130" t="s">
        <v>230</v>
      </c>
      <c r="D67" s="67">
        <v>801</v>
      </c>
      <c r="E67" s="67" t="s">
        <v>52</v>
      </c>
      <c r="F67" s="67" t="s">
        <v>41</v>
      </c>
      <c r="G67" s="67" t="s">
        <v>84</v>
      </c>
      <c r="H67" s="67" t="s">
        <v>195</v>
      </c>
      <c r="I67" s="129"/>
      <c r="J67" s="129"/>
      <c r="K67" s="129"/>
      <c r="L67" s="169">
        <v>3.84</v>
      </c>
      <c r="M67" s="129">
        <v>0</v>
      </c>
      <c r="N67" s="129">
        <f t="shared" si="6"/>
        <v>3.84</v>
      </c>
      <c r="O67" s="58"/>
      <c r="P67" s="58"/>
      <c r="Q67" s="58"/>
    </row>
    <row r="68" spans="2:17" ht="373.5" customHeight="1">
      <c r="B68" s="62" t="s">
        <v>213</v>
      </c>
      <c r="C68" s="131" t="s">
        <v>184</v>
      </c>
      <c r="D68" s="138" t="s">
        <v>38</v>
      </c>
      <c r="E68" s="157" t="s">
        <v>54</v>
      </c>
      <c r="F68" s="161" t="s">
        <v>41</v>
      </c>
      <c r="G68" s="161" t="s">
        <v>82</v>
      </c>
      <c r="H68" s="161"/>
      <c r="I68" s="157" t="e">
        <f>#REF!</f>
        <v>#REF!</v>
      </c>
      <c r="J68" s="157" t="e">
        <f>#REF!</f>
        <v>#REF!</v>
      </c>
      <c r="K68" s="157" t="e">
        <f>#REF!</f>
        <v>#REF!</v>
      </c>
      <c r="L68" s="157">
        <f>L70+L71+L72</f>
        <v>0</v>
      </c>
      <c r="M68" s="157">
        <f>M69</f>
        <v>0</v>
      </c>
      <c r="N68" s="138">
        <f t="shared" si="6"/>
        <v>0</v>
      </c>
      <c r="O68" s="58"/>
      <c r="P68" s="58"/>
      <c r="Q68" s="58"/>
    </row>
    <row r="69" spans="2:17" ht="199.5" customHeight="1">
      <c r="B69" s="62"/>
      <c r="C69" s="197" t="s">
        <v>238</v>
      </c>
      <c r="D69" s="129" t="s">
        <v>38</v>
      </c>
      <c r="E69" s="67">
        <v>11</v>
      </c>
      <c r="F69" s="67" t="s">
        <v>49</v>
      </c>
      <c r="G69" s="161" t="s">
        <v>82</v>
      </c>
      <c r="H69" s="67"/>
      <c r="I69" s="129" t="e">
        <f>#REF!</f>
        <v>#REF!</v>
      </c>
      <c r="J69" s="129" t="e">
        <f>#REF!</f>
        <v>#REF!</v>
      </c>
      <c r="K69" s="129" t="e">
        <f>#REF!</f>
        <v>#REF!</v>
      </c>
      <c r="L69" s="169">
        <f>L70+L71+L72</f>
        <v>0</v>
      </c>
      <c r="M69" s="129">
        <v>0</v>
      </c>
      <c r="N69" s="129">
        <f>L69+M69</f>
        <v>0</v>
      </c>
      <c r="O69" s="58"/>
      <c r="P69" s="58"/>
      <c r="Q69" s="58"/>
    </row>
    <row r="70" spans="2:23" ht="122.25" customHeight="1">
      <c r="B70" s="62"/>
      <c r="C70" s="136" t="s">
        <v>266</v>
      </c>
      <c r="D70" s="129" t="s">
        <v>38</v>
      </c>
      <c r="E70" s="129" t="s">
        <v>54</v>
      </c>
      <c r="F70" s="129" t="s">
        <v>49</v>
      </c>
      <c r="G70" s="190" t="s">
        <v>82</v>
      </c>
      <c r="H70" s="67" t="s">
        <v>267</v>
      </c>
      <c r="I70" s="129">
        <v>430.39</v>
      </c>
      <c r="J70" s="129">
        <v>440.39</v>
      </c>
      <c r="K70" s="129">
        <v>406.11</v>
      </c>
      <c r="L70" s="129">
        <v>0</v>
      </c>
      <c r="M70" s="129">
        <v>0</v>
      </c>
      <c r="N70" s="129">
        <f t="shared" si="6"/>
        <v>0</v>
      </c>
      <c r="O70" s="58"/>
      <c r="P70" s="58"/>
      <c r="Q70" s="58"/>
      <c r="W70" s="165"/>
    </row>
    <row r="71" spans="2:23" ht="221.25" customHeight="1">
      <c r="B71" s="62"/>
      <c r="C71" s="130" t="s">
        <v>268</v>
      </c>
      <c r="D71" s="129" t="s">
        <v>38</v>
      </c>
      <c r="E71" s="129" t="s">
        <v>54</v>
      </c>
      <c r="F71" s="129" t="s">
        <v>49</v>
      </c>
      <c r="G71" s="67" t="s">
        <v>82</v>
      </c>
      <c r="H71" s="67" t="s">
        <v>269</v>
      </c>
      <c r="I71" s="129">
        <v>129.98</v>
      </c>
      <c r="J71" s="129">
        <v>133</v>
      </c>
      <c r="K71" s="129">
        <v>122</v>
      </c>
      <c r="L71" s="129">
        <v>0</v>
      </c>
      <c r="M71" s="129">
        <v>0</v>
      </c>
      <c r="N71" s="129">
        <f t="shared" si="6"/>
        <v>0</v>
      </c>
      <c r="O71" s="58"/>
      <c r="P71" s="58"/>
      <c r="Q71" s="58"/>
      <c r="W71" s="165"/>
    </row>
    <row r="72" spans="2:23" ht="75.75" customHeight="1">
      <c r="B72" s="62"/>
      <c r="C72" s="164" t="s">
        <v>271</v>
      </c>
      <c r="D72" s="67">
        <v>801</v>
      </c>
      <c r="E72" s="67">
        <v>11</v>
      </c>
      <c r="F72" s="67" t="s">
        <v>49</v>
      </c>
      <c r="G72" s="63" t="s">
        <v>214</v>
      </c>
      <c r="H72" s="139"/>
      <c r="I72" s="140"/>
      <c r="J72" s="140"/>
      <c r="K72" s="129"/>
      <c r="L72" s="129">
        <f>L73+L74</f>
        <v>0</v>
      </c>
      <c r="M72" s="129">
        <f>M73+M74</f>
        <v>0</v>
      </c>
      <c r="N72" s="129">
        <f>N73+N74</f>
        <v>0</v>
      </c>
      <c r="O72" s="58"/>
      <c r="P72" s="58"/>
      <c r="Q72" s="58"/>
      <c r="W72" s="165"/>
    </row>
    <row r="73" spans="2:17" ht="75.75" customHeight="1">
      <c r="B73" s="62"/>
      <c r="C73" s="136" t="s">
        <v>266</v>
      </c>
      <c r="D73" s="129" t="s">
        <v>38</v>
      </c>
      <c r="E73" s="129" t="s">
        <v>54</v>
      </c>
      <c r="F73" s="129" t="s">
        <v>49</v>
      </c>
      <c r="G73" s="63" t="s">
        <v>214</v>
      </c>
      <c r="H73" s="139" t="s">
        <v>267</v>
      </c>
      <c r="I73" s="140"/>
      <c r="J73" s="140"/>
      <c r="K73" s="129">
        <v>0</v>
      </c>
      <c r="L73" s="129">
        <v>0</v>
      </c>
      <c r="M73" s="129">
        <v>0</v>
      </c>
      <c r="N73" s="129">
        <f aca="true" t="shared" si="7" ref="N73:N81">L73+M73</f>
        <v>0</v>
      </c>
      <c r="O73" s="58"/>
      <c r="P73" s="58"/>
      <c r="Q73" s="58"/>
    </row>
    <row r="74" spans="2:17" ht="207.75" customHeight="1">
      <c r="B74" s="62"/>
      <c r="C74" s="130" t="s">
        <v>268</v>
      </c>
      <c r="D74" s="129" t="s">
        <v>38</v>
      </c>
      <c r="E74" s="129" t="s">
        <v>54</v>
      </c>
      <c r="F74" s="129" t="s">
        <v>49</v>
      </c>
      <c r="G74" s="63" t="s">
        <v>214</v>
      </c>
      <c r="H74" s="139" t="s">
        <v>269</v>
      </c>
      <c r="I74" s="140"/>
      <c r="J74" s="140"/>
      <c r="K74" s="129">
        <v>0</v>
      </c>
      <c r="L74" s="129">
        <v>0</v>
      </c>
      <c r="M74" s="129">
        <v>0</v>
      </c>
      <c r="N74" s="129">
        <f t="shared" si="7"/>
        <v>0</v>
      </c>
      <c r="O74" s="58"/>
      <c r="P74" s="58"/>
      <c r="Q74" s="58"/>
    </row>
    <row r="75" spans="2:17" ht="207.75" customHeight="1">
      <c r="B75" s="62"/>
      <c r="C75" s="136" t="s">
        <v>94</v>
      </c>
      <c r="D75" s="129" t="s">
        <v>38</v>
      </c>
      <c r="E75" s="129" t="s">
        <v>54</v>
      </c>
      <c r="F75" s="129" t="s">
        <v>49</v>
      </c>
      <c r="G75" s="190" t="s">
        <v>84</v>
      </c>
      <c r="H75" s="139" t="s">
        <v>57</v>
      </c>
      <c r="I75" s="140"/>
      <c r="J75" s="140"/>
      <c r="K75" s="140"/>
      <c r="L75" s="140">
        <v>477.04</v>
      </c>
      <c r="M75" s="140">
        <v>2.4</v>
      </c>
      <c r="N75" s="140">
        <f t="shared" si="7"/>
        <v>479.44</v>
      </c>
      <c r="O75" s="58"/>
      <c r="P75" s="58"/>
      <c r="Q75" s="58"/>
    </row>
    <row r="76" spans="2:17" ht="207.75" customHeight="1">
      <c r="B76" s="62"/>
      <c r="C76" s="137" t="s">
        <v>93</v>
      </c>
      <c r="D76" s="129" t="s">
        <v>38</v>
      </c>
      <c r="E76" s="129" t="s">
        <v>54</v>
      </c>
      <c r="F76" s="129" t="s">
        <v>49</v>
      </c>
      <c r="G76" s="190" t="s">
        <v>84</v>
      </c>
      <c r="H76" s="139" t="s">
        <v>92</v>
      </c>
      <c r="I76" s="140"/>
      <c r="J76" s="140"/>
      <c r="K76" s="140"/>
      <c r="L76" s="140">
        <v>144.06</v>
      </c>
      <c r="M76" s="140">
        <v>122.33</v>
      </c>
      <c r="N76" s="140">
        <f t="shared" si="7"/>
        <v>266.39</v>
      </c>
      <c r="O76" s="58"/>
      <c r="P76" s="58"/>
      <c r="Q76" s="58"/>
    </row>
    <row r="77" spans="2:17" ht="207.75" customHeight="1">
      <c r="B77" s="62"/>
      <c r="C77" s="164" t="s">
        <v>194</v>
      </c>
      <c r="D77" s="129" t="s">
        <v>38</v>
      </c>
      <c r="E77" s="129" t="s">
        <v>54</v>
      </c>
      <c r="F77" s="129" t="s">
        <v>49</v>
      </c>
      <c r="G77" s="216" t="s">
        <v>275</v>
      </c>
      <c r="H77" s="139"/>
      <c r="I77" s="140"/>
      <c r="J77" s="140"/>
      <c r="K77" s="140"/>
      <c r="L77" s="140">
        <f>L78+L79</f>
        <v>590.6</v>
      </c>
      <c r="M77" s="140">
        <f>M78+M79</f>
        <v>0</v>
      </c>
      <c r="N77" s="140">
        <f t="shared" si="7"/>
        <v>590.6</v>
      </c>
      <c r="O77" s="58"/>
      <c r="P77" s="58"/>
      <c r="Q77" s="58"/>
    </row>
    <row r="78" spans="2:17" ht="207.75" customHeight="1">
      <c r="B78" s="62"/>
      <c r="C78" s="136" t="s">
        <v>94</v>
      </c>
      <c r="D78" s="129" t="s">
        <v>38</v>
      </c>
      <c r="E78" s="129" t="s">
        <v>54</v>
      </c>
      <c r="F78" s="129" t="s">
        <v>49</v>
      </c>
      <c r="G78" s="216" t="s">
        <v>275</v>
      </c>
      <c r="H78" s="139" t="s">
        <v>57</v>
      </c>
      <c r="I78" s="140"/>
      <c r="J78" s="140"/>
      <c r="K78" s="140"/>
      <c r="L78" s="140">
        <v>453.61</v>
      </c>
      <c r="M78" s="140">
        <v>0</v>
      </c>
      <c r="N78" s="140">
        <f t="shared" si="7"/>
        <v>453.61</v>
      </c>
      <c r="O78" s="58"/>
      <c r="P78" s="58"/>
      <c r="Q78" s="58"/>
    </row>
    <row r="79" spans="2:17" ht="207.75" customHeight="1">
      <c r="B79" s="62"/>
      <c r="C79" s="137" t="s">
        <v>93</v>
      </c>
      <c r="D79" s="129" t="s">
        <v>38</v>
      </c>
      <c r="E79" s="129" t="s">
        <v>54</v>
      </c>
      <c r="F79" s="129" t="s">
        <v>49</v>
      </c>
      <c r="G79" s="216" t="s">
        <v>275</v>
      </c>
      <c r="H79" s="139" t="s">
        <v>92</v>
      </c>
      <c r="I79" s="140"/>
      <c r="J79" s="140"/>
      <c r="K79" s="140"/>
      <c r="L79" s="140">
        <v>136.99</v>
      </c>
      <c r="M79" s="140">
        <v>0</v>
      </c>
      <c r="N79" s="140">
        <f t="shared" si="7"/>
        <v>136.99</v>
      </c>
      <c r="O79" s="58"/>
      <c r="P79" s="58"/>
      <c r="Q79" s="58"/>
    </row>
    <row r="80" spans="2:23" ht="132" customHeight="1">
      <c r="B80" s="62"/>
      <c r="C80" s="136" t="s">
        <v>94</v>
      </c>
      <c r="D80" s="127">
        <v>801</v>
      </c>
      <c r="E80" s="127">
        <v>11</v>
      </c>
      <c r="F80" s="128" t="s">
        <v>49</v>
      </c>
      <c r="G80" s="190" t="s">
        <v>83</v>
      </c>
      <c r="H80" s="127">
        <v>121</v>
      </c>
      <c r="I80" s="140">
        <v>0</v>
      </c>
      <c r="J80" s="140">
        <v>92.3</v>
      </c>
      <c r="K80" s="140">
        <v>97.2</v>
      </c>
      <c r="L80" s="140">
        <v>70.23</v>
      </c>
      <c r="M80" s="140">
        <v>0</v>
      </c>
      <c r="N80" s="140">
        <f t="shared" si="7"/>
        <v>70.23</v>
      </c>
      <c r="O80" s="58"/>
      <c r="P80" s="58"/>
      <c r="Q80" s="58"/>
      <c r="W80" s="165"/>
    </row>
    <row r="81" spans="2:23" ht="75.75" customHeight="1">
      <c r="B81" s="62"/>
      <c r="C81" s="137" t="s">
        <v>93</v>
      </c>
      <c r="D81" s="67" t="s">
        <v>38</v>
      </c>
      <c r="E81" s="67" t="s">
        <v>54</v>
      </c>
      <c r="F81" s="67" t="s">
        <v>49</v>
      </c>
      <c r="G81" s="190" t="s">
        <v>83</v>
      </c>
      <c r="H81" s="67" t="s">
        <v>92</v>
      </c>
      <c r="I81" s="140">
        <v>0</v>
      </c>
      <c r="J81" s="140">
        <v>28</v>
      </c>
      <c r="K81" s="140">
        <v>29.2</v>
      </c>
      <c r="L81" s="140">
        <v>21.23</v>
      </c>
      <c r="M81" s="140">
        <v>0</v>
      </c>
      <c r="N81" s="140">
        <f t="shared" si="7"/>
        <v>21.23</v>
      </c>
      <c r="O81" s="58"/>
      <c r="P81" s="58"/>
      <c r="Q81" s="58"/>
      <c r="W81" s="165"/>
    </row>
    <row r="82" spans="2:23" ht="75.75" customHeight="1">
      <c r="B82" s="62"/>
      <c r="C82" s="164" t="s">
        <v>194</v>
      </c>
      <c r="D82" s="67" t="s">
        <v>38</v>
      </c>
      <c r="E82" s="67" t="s">
        <v>54</v>
      </c>
      <c r="F82" s="67" t="s">
        <v>49</v>
      </c>
      <c r="G82" s="216" t="s">
        <v>215</v>
      </c>
      <c r="H82" s="139"/>
      <c r="I82" s="140"/>
      <c r="J82" s="140"/>
      <c r="K82" s="140"/>
      <c r="L82" s="140">
        <f>L83+L84</f>
        <v>104.4</v>
      </c>
      <c r="M82" s="140">
        <f>M83+M84</f>
        <v>0</v>
      </c>
      <c r="N82" s="140">
        <f>N83+N84</f>
        <v>104.4</v>
      </c>
      <c r="O82" s="58"/>
      <c r="P82" s="58"/>
      <c r="Q82" s="58"/>
      <c r="W82" s="165"/>
    </row>
    <row r="83" spans="2:17" ht="129" customHeight="1">
      <c r="B83" s="62"/>
      <c r="C83" s="136" t="s">
        <v>94</v>
      </c>
      <c r="D83" s="67" t="s">
        <v>38</v>
      </c>
      <c r="E83" s="67" t="s">
        <v>54</v>
      </c>
      <c r="F83" s="67" t="s">
        <v>49</v>
      </c>
      <c r="G83" s="216" t="s">
        <v>215</v>
      </c>
      <c r="H83" s="139" t="s">
        <v>57</v>
      </c>
      <c r="I83" s="140"/>
      <c r="J83" s="140"/>
      <c r="K83" s="140">
        <v>0</v>
      </c>
      <c r="L83" s="140">
        <v>80.2</v>
      </c>
      <c r="M83" s="140">
        <v>0</v>
      </c>
      <c r="N83" s="140">
        <f>L83+M83</f>
        <v>80.2</v>
      </c>
      <c r="O83" s="58"/>
      <c r="P83" s="58"/>
      <c r="Q83" s="58"/>
    </row>
    <row r="84" spans="2:17" ht="75.75" customHeight="1">
      <c r="B84" s="62"/>
      <c r="C84" s="137" t="s">
        <v>93</v>
      </c>
      <c r="D84" s="67" t="s">
        <v>38</v>
      </c>
      <c r="E84" s="67" t="s">
        <v>54</v>
      </c>
      <c r="F84" s="67" t="s">
        <v>49</v>
      </c>
      <c r="G84" s="216" t="s">
        <v>215</v>
      </c>
      <c r="H84" s="139" t="s">
        <v>92</v>
      </c>
      <c r="I84" s="140"/>
      <c r="J84" s="140"/>
      <c r="K84" s="140">
        <v>0</v>
      </c>
      <c r="L84" s="140">
        <v>24.2</v>
      </c>
      <c r="M84" s="140">
        <v>0</v>
      </c>
      <c r="N84" s="140">
        <f>L84+M84</f>
        <v>24.2</v>
      </c>
      <c r="O84" s="58"/>
      <c r="P84" s="58"/>
      <c r="Q84" s="58"/>
    </row>
    <row r="85" spans="2:17" ht="297" customHeight="1">
      <c r="B85" s="62" t="s">
        <v>216</v>
      </c>
      <c r="C85" s="134" t="s">
        <v>239</v>
      </c>
      <c r="D85" s="138" t="s">
        <v>38</v>
      </c>
      <c r="E85" s="138" t="s">
        <v>43</v>
      </c>
      <c r="F85" s="67">
        <v>12</v>
      </c>
      <c r="G85" s="129" t="s">
        <v>104</v>
      </c>
      <c r="H85" s="67"/>
      <c r="I85" s="138" t="e">
        <f>#REF!</f>
        <v>#REF!</v>
      </c>
      <c r="J85" s="138" t="e">
        <f>#REF!</f>
        <v>#REF!</v>
      </c>
      <c r="K85" s="138" t="e">
        <f>#REF!</f>
        <v>#REF!</v>
      </c>
      <c r="L85" s="138">
        <f>L86</f>
        <v>110.36</v>
      </c>
      <c r="M85" s="138">
        <f>M86</f>
        <v>0</v>
      </c>
      <c r="N85" s="138">
        <f>N88</f>
        <v>110.36</v>
      </c>
      <c r="O85" s="58"/>
      <c r="P85" s="58"/>
      <c r="Q85" s="58"/>
    </row>
    <row r="86" spans="2:24" ht="204.75" customHeight="1">
      <c r="B86" s="62"/>
      <c r="C86" s="134" t="s">
        <v>217</v>
      </c>
      <c r="D86" s="129" t="s">
        <v>38</v>
      </c>
      <c r="E86" s="129" t="s">
        <v>43</v>
      </c>
      <c r="F86" s="129" t="s">
        <v>47</v>
      </c>
      <c r="G86" s="162" t="s">
        <v>202</v>
      </c>
      <c r="H86" s="67" t="s">
        <v>39</v>
      </c>
      <c r="I86" s="129" t="e">
        <f>#REF!+#REF!</f>
        <v>#REF!</v>
      </c>
      <c r="J86" s="129" t="e">
        <f>#REF!+#REF!</f>
        <v>#REF!</v>
      </c>
      <c r="K86" s="129" t="e">
        <f>#REF!+#REF!</f>
        <v>#REF!</v>
      </c>
      <c r="L86" s="129">
        <v>110.36</v>
      </c>
      <c r="M86" s="129">
        <f>M87</f>
        <v>0</v>
      </c>
      <c r="N86" s="129">
        <f>N87</f>
        <v>110.36</v>
      </c>
      <c r="O86" s="58"/>
      <c r="P86" s="58"/>
      <c r="Q86" s="58"/>
      <c r="X86" s="165"/>
    </row>
    <row r="87" spans="2:17" ht="60.75" customHeight="1">
      <c r="B87" s="62"/>
      <c r="C87" s="130" t="s">
        <v>75</v>
      </c>
      <c r="D87" s="129" t="s">
        <v>38</v>
      </c>
      <c r="E87" s="129" t="s">
        <v>43</v>
      </c>
      <c r="F87" s="129" t="s">
        <v>47</v>
      </c>
      <c r="G87" s="162" t="s">
        <v>202</v>
      </c>
      <c r="H87" s="67" t="s">
        <v>165</v>
      </c>
      <c r="I87" s="129"/>
      <c r="J87" s="129"/>
      <c r="K87" s="129">
        <v>0</v>
      </c>
      <c r="L87" s="129">
        <v>110.36</v>
      </c>
      <c r="M87" s="129">
        <v>0</v>
      </c>
      <c r="N87" s="129">
        <f>L87+M87</f>
        <v>110.36</v>
      </c>
      <c r="O87" s="58"/>
      <c r="P87" s="58"/>
      <c r="Q87" s="58"/>
    </row>
    <row r="88" spans="2:17" ht="140.25" customHeight="1">
      <c r="B88" s="62"/>
      <c r="C88" s="136" t="s">
        <v>1</v>
      </c>
      <c r="D88" s="156">
        <v>801</v>
      </c>
      <c r="E88" s="67" t="s">
        <v>43</v>
      </c>
      <c r="F88" s="156">
        <v>12</v>
      </c>
      <c r="G88" s="162" t="s">
        <v>202</v>
      </c>
      <c r="H88" s="67" t="s">
        <v>60</v>
      </c>
      <c r="I88" s="129"/>
      <c r="J88" s="129"/>
      <c r="K88" s="129"/>
      <c r="L88" s="169">
        <v>110.36</v>
      </c>
      <c r="M88" s="129">
        <v>0</v>
      </c>
      <c r="N88" s="129">
        <f>L88+M88</f>
        <v>110.36</v>
      </c>
      <c r="O88" s="58"/>
      <c r="P88" s="58"/>
      <c r="Q88" s="58"/>
    </row>
    <row r="89" spans="2:17" ht="96.75" customHeight="1">
      <c r="B89" s="232" t="s">
        <v>11</v>
      </c>
      <c r="C89" s="233"/>
      <c r="D89" s="233"/>
      <c r="E89" s="233"/>
      <c r="F89" s="233"/>
      <c r="G89" s="234"/>
      <c r="H89" s="73"/>
      <c r="I89" s="73" t="e">
        <f>I14+#REF!+I30+I34+#REF!+#REF!+I53+I61+I68+#REF!+#REF!</f>
        <v>#REF!</v>
      </c>
      <c r="J89" s="73" t="e">
        <f>#REF!+#REF!+#REF!+J61+J53+#REF!+#REF!+J34+J30+J20+J14</f>
        <v>#REF!</v>
      </c>
      <c r="K89" s="73" t="e">
        <f>#REF!+K68+K61+K53+#REF!+#REF!+K34+K30+#REF!+K14</f>
        <v>#REF!</v>
      </c>
      <c r="L89" s="73">
        <f>L13+L41+L47+L48+L53+L85+L45+L68+L50+L75+L76+L77+L80+L81+L82</f>
        <v>5397.589999999999</v>
      </c>
      <c r="M89" s="73">
        <f>M41+M46+M52+M61+M75+M76+M77+M78+M79</f>
        <v>558.0300000000001</v>
      </c>
      <c r="N89" s="73">
        <f>N14+N22+N24+N25+N28+N29+N30+N34+N41+N44+N46+N48+N50+N52+N54+N63+N64+N65+N66+N67+N75+N76+N77+N80+N81+N82+N85</f>
        <v>5955.619999999999</v>
      </c>
      <c r="O89" s="58"/>
      <c r="P89" s="58"/>
      <c r="Q89" s="58"/>
    </row>
    <row r="90" spans="2:17" ht="61.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167"/>
      <c r="O90" s="58"/>
      <c r="P90" s="58"/>
      <c r="Q90" s="58"/>
    </row>
    <row r="91" spans="2:17" ht="45.7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58"/>
      <c r="P91" s="58"/>
      <c r="Q91" s="58"/>
    </row>
    <row r="92" spans="2:17" ht="45.7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5" ht="34.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</sheetData>
  <sheetProtection/>
  <mergeCells count="7">
    <mergeCell ref="O55:T55"/>
    <mergeCell ref="P63:T63"/>
    <mergeCell ref="B89:G89"/>
    <mergeCell ref="K3:O3"/>
    <mergeCell ref="K4:P6"/>
    <mergeCell ref="B9:N9"/>
    <mergeCell ref="H10:N10"/>
  </mergeCells>
  <printOptions/>
  <pageMargins left="0.5118110236220472" right="0.31496062992125984" top="0.3937007874015748" bottom="0" header="0.31496062992125984" footer="0.31496062992125984"/>
  <pageSetup fitToHeight="2" fitToWidth="1" horizontalDpi="600" verticalDpi="600" orientation="portrait" paperSize="9" scale="12" r:id="rId1"/>
  <rowBreaks count="1" manualBreakCount="1">
    <brk id="7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Komp</cp:lastModifiedBy>
  <cp:lastPrinted>2021-05-18T11:44:31Z</cp:lastPrinted>
  <dcterms:created xsi:type="dcterms:W3CDTF">2007-09-12T09:25:25Z</dcterms:created>
  <dcterms:modified xsi:type="dcterms:W3CDTF">2021-06-03T03:07:55Z</dcterms:modified>
  <cp:category/>
  <cp:version/>
  <cp:contentType/>
  <cp:contentStatus/>
</cp:coreProperties>
</file>