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25" windowHeight="3735" tabRatio="601" activeTab="2"/>
  </bookViews>
  <sheets>
    <sheet name="прил 1" sheetId="1" r:id="rId1"/>
    <sheet name="прил 5" sheetId="2" state="hidden" r:id="rId2"/>
    <sheet name="прил 2" sheetId="3" r:id="rId3"/>
    <sheet name="прил7" sheetId="4" state="hidden" r:id="rId4"/>
    <sheet name="Приложение3" sheetId="5" r:id="rId5"/>
    <sheet name="Лист3" sheetId="6" state="hidden" r:id="rId6"/>
    <sheet name="Приложение11" sheetId="7" state="hidden" r:id="rId7"/>
    <sheet name="lkz hf,kj" sheetId="8" state="hidden" r:id="rId8"/>
    <sheet name="Лист1" sheetId="9" state="hidden" r:id="rId9"/>
    <sheet name="Лист2" sheetId="10" state="hidden" r:id="rId10"/>
    <sheet name="КБК" sheetId="11" state="hidden" r:id="rId11"/>
    <sheet name="Лист5" sheetId="12" state="hidden" r:id="rId12"/>
  </sheets>
  <externalReferences>
    <externalReference r:id="rId15"/>
  </externalReferences>
  <definedNames>
    <definedName name="_Toc105952697" localSheetId="2">'прил 2'!$A$3</definedName>
    <definedName name="_Toc105952697" localSheetId="3">'прил7'!$A$2</definedName>
    <definedName name="_Toc105952698" localSheetId="2">'прил 2'!#REF!</definedName>
    <definedName name="_Toc105952698" localSheetId="3">'прил7'!#REF!</definedName>
    <definedName name="_xlnm.Print_Titles" localSheetId="0">'прил 1'!$4:$5</definedName>
    <definedName name="_xlnm.Print_Titles" localSheetId="1">'прил 5'!$4:$5</definedName>
    <definedName name="_xlnm.Print_Area" localSheetId="7">'lkz hf,kj'!$A$1:$M$91</definedName>
    <definedName name="_xlnm.Print_Area" localSheetId="0">'прил 1'!$A$1:$F$50</definedName>
    <definedName name="_xlnm.Print_Area" localSheetId="2">'прил 2'!$A$1:$F$39</definedName>
    <definedName name="_xlnm.Print_Area" localSheetId="1">'прил 5'!$A$1:$G$50</definedName>
    <definedName name="_xlnm.Print_Area" localSheetId="3">'прил7'!$A$1:$G$30</definedName>
    <definedName name="_xlnm.Print_Area" localSheetId="6">'Приложение11'!$A$1:$J$129</definedName>
    <definedName name="_xlnm.Print_Area" localSheetId="4">'Приложение3'!$A$1:$P$196</definedName>
    <definedName name="прил1" localSheetId="7">#REF!</definedName>
    <definedName name="прил1">#REF!</definedName>
    <definedName name="приложение" localSheetId="7">#REF!</definedName>
    <definedName name="приложение">#REF!</definedName>
  </definedNames>
  <calcPr fullCalcOnLoad="1"/>
</workbook>
</file>

<file path=xl/sharedStrings.xml><?xml version="1.0" encoding="utf-8"?>
<sst xmlns="http://schemas.openxmlformats.org/spreadsheetml/2006/main" count="3482" uniqueCount="470">
  <si>
    <t>Сумма</t>
  </si>
  <si>
    <t>1 01 00000 00 0000 000</t>
  </si>
  <si>
    <t xml:space="preserve">Налоги на прибыль, доходы </t>
  </si>
  <si>
    <t>Налог на доходы физических лиц</t>
  </si>
  <si>
    <t>Всего доходов</t>
  </si>
  <si>
    <t>Код бюджетной классификации Российской Федерации</t>
  </si>
  <si>
    <t>Наименование доходов</t>
  </si>
  <si>
    <t>(тыс. руб.)</t>
  </si>
  <si>
    <t>Рз</t>
  </si>
  <si>
    <t>ПР</t>
  </si>
  <si>
    <t>ЦСР</t>
  </si>
  <si>
    <t>ВР</t>
  </si>
  <si>
    <t>Наименование показателя</t>
  </si>
  <si>
    <t>Гл</t>
  </si>
  <si>
    <t>ОБЩЕГОСУДАРСТВЕННЫЕ ВОПРОСЫ</t>
  </si>
  <si>
    <t>01</t>
  </si>
  <si>
    <t>00</t>
  </si>
  <si>
    <t>02</t>
  </si>
  <si>
    <t>03</t>
  </si>
  <si>
    <t>04</t>
  </si>
  <si>
    <t>07</t>
  </si>
  <si>
    <t>НАЦИОНАЛЬНАЯ ОБОРОНА</t>
  </si>
  <si>
    <t>НАЦИОНАЛЬНАЯ ЭКОНОМИКА</t>
  </si>
  <si>
    <t>05</t>
  </si>
  <si>
    <t>08</t>
  </si>
  <si>
    <t>ЖИЛИЩНО-КОММУНАЛЬНОЕ ХОЗЯЙСТВО</t>
  </si>
  <si>
    <t>ОБРАЗОВАНИЕ</t>
  </si>
  <si>
    <t>Культура</t>
  </si>
  <si>
    <t>ВСЕГО РАСХОДОВ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</si>
  <si>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</si>
  <si>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</si>
  <si>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</si>
  <si>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</si>
  <si>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</si>
  <si>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1 06 06000 00 0000 110</t>
  </si>
  <si>
    <t>Земельный налог</t>
  </si>
  <si>
    <t>1 06 06013 10 0000 110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</si>
  <si>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поселений</t>
  </si>
  <si>
    <t>1 06 06023 10 0000 110</t>
  </si>
  <si>
    <t>Арендная плата и поступления от продажи права на заключение договоров аренды за земли сельскохозяйственного назначения, до разграничения государственной собственности на землю, зачисляемые в бюджеты муниципальных образований</t>
  </si>
  <si>
    <t>1 11 05011 01 0000 120</t>
  </si>
  <si>
    <t>Центральный аппарат</t>
  </si>
  <si>
    <t>0000000</t>
  </si>
  <si>
    <t>000</t>
  </si>
  <si>
    <t xml:space="preserve">Глава исполнительной власти местного самоуправления </t>
  </si>
  <si>
    <t>Резервные фонды органов местного самоуправления</t>
  </si>
  <si>
    <t>Молодежная политика и оздоровление детей</t>
  </si>
  <si>
    <t>Обеспечение деятельности подведомственных учреждений</t>
  </si>
  <si>
    <t xml:space="preserve">Культура </t>
  </si>
  <si>
    <t>Дворцы и дома культуры, другие учреждения культуры и средств массовой информации</t>
  </si>
  <si>
    <t>Библиотеки</t>
  </si>
  <si>
    <t>2 00 00000 00 0000 000</t>
  </si>
  <si>
    <t>Безвозмездные поступления</t>
  </si>
  <si>
    <t xml:space="preserve"> 2 02 00000 00 0000 000</t>
  </si>
  <si>
    <t xml:space="preserve"> 2 02 01000 00 0000 151</t>
  </si>
  <si>
    <t>Изменения (+;-)</t>
  </si>
  <si>
    <t>12</t>
  </si>
  <si>
    <t>Мобилизационная  и вневойсковая подготовка</t>
  </si>
  <si>
    <t>0020400</t>
  </si>
  <si>
    <t>500</t>
  </si>
  <si>
    <t>0020300</t>
  </si>
  <si>
    <t>Осуществление первичного воинского учета на территориях, где отсутствуют военные комиссариаты</t>
  </si>
  <si>
    <t>0013600</t>
  </si>
  <si>
    <t>Жилищно-коммунальное хозяйство</t>
  </si>
  <si>
    <t>4409900</t>
  </si>
  <si>
    <t>4429900</t>
  </si>
  <si>
    <t>Дотации 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</si>
  <si>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</si>
  <si>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 xml:space="preserve"> 2 02 03000 00 0000 151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</si>
  <si>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</si>
  <si>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экономики</t>
  </si>
  <si>
    <t>Коммунальное хозяйство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</si>
  <si>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</si>
  <si>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</si>
  <si>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</si>
  <si>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Субсидии на софинансирование расходов по решению вопросов местного значения поселений, связанных с реализацией Закона РФ № 131-ФЗ</t>
  </si>
  <si>
    <t xml:space="preserve"> 2 02 01001 10 0000 151</t>
  </si>
  <si>
    <t>Дотации бюджетам поселений на выравнивание уровня бюджетной обеспеченности из районного  бюджета</t>
  </si>
  <si>
    <t>ВСЕГО ДОХОДОВ</t>
  </si>
  <si>
    <t>092</t>
  </si>
  <si>
    <t>801</t>
  </si>
  <si>
    <t>1 01 02000 01 0000 110</t>
  </si>
  <si>
    <t>1 05 03000 01 0000 110</t>
  </si>
  <si>
    <t>1 06 01030 10 0000 110</t>
  </si>
  <si>
    <t>1 11 00000 00 0000 000</t>
  </si>
  <si>
    <t xml:space="preserve"> 1 11 05000 00 0000 120</t>
  </si>
  <si>
    <t>1 13 03050 10 0000 130</t>
  </si>
  <si>
    <t>2 02 02000 00 0000 151</t>
  </si>
  <si>
    <t>2 02 02999 10 0000 151</t>
  </si>
  <si>
    <t>2 02 03015 00 0000 151</t>
  </si>
  <si>
    <t>4319900</t>
  </si>
  <si>
    <t>3510500</t>
  </si>
  <si>
    <t>Утверждено доходов</t>
  </si>
  <si>
    <t>Сумма с учётом изменений</t>
  </si>
  <si>
    <t>Утверждено расходов</t>
  </si>
  <si>
    <t>Суммы с учетом изменений</t>
  </si>
  <si>
    <t>Изменения и дополнения (+,-)</t>
  </si>
  <si>
    <t>Сумма с учетом изменений</t>
  </si>
  <si>
    <t>Изменения       (+;-)</t>
  </si>
  <si>
    <t>1 08 00000 00 0000 000</t>
  </si>
  <si>
    <t>Государственная пошлина</t>
  </si>
  <si>
    <t>1 08 04020 01 0000 110</t>
  </si>
  <si>
    <t>3380000</t>
  </si>
  <si>
    <t>0700500</t>
  </si>
  <si>
    <t>Резервные фонды</t>
  </si>
  <si>
    <t>182</t>
  </si>
  <si>
    <t>2 02 00000 00 0000 000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</si>
  <si>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</si>
  <si>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</si>
  <si>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на осуществление полномочий по первичному учету на территориях, где отсутствуют военные комиссариаты</t>
  </si>
  <si>
    <t>Код главы администратора</t>
  </si>
  <si>
    <t>Выполнение функций органами местного самоуправления</t>
  </si>
  <si>
    <t>Мероприятия в области строительства, архитектуры и градостроительства</t>
  </si>
  <si>
    <t>Дотации бюджетам поселений на выравнивание уровня бюджетной обеспеченности из регионального  бюджета</t>
  </si>
  <si>
    <t>Доходы от использования имущества , находящегося в государственной и муниципальной собственности</t>
  </si>
  <si>
    <t>Налог на имущество физических лиц, взимаемый по ставкам, применямым к объектам налогообложения, расположенным в границах поселений</t>
  </si>
  <si>
    <t>Субсидии от других бюджетов бюджетной системы Российской РФ</t>
  </si>
  <si>
    <t>ФИЗИЧЕСКАЯ КУЛЬТУРА И СПОРТ</t>
  </si>
  <si>
    <t>11</t>
  </si>
  <si>
    <t>Физическая культура и спорт</t>
  </si>
  <si>
    <t>Благоустройство</t>
  </si>
  <si>
    <t>6000500</t>
  </si>
  <si>
    <t>4419900</t>
  </si>
  <si>
    <t>2014 год</t>
  </si>
  <si>
    <t>121</t>
  </si>
  <si>
    <t>244</t>
  </si>
  <si>
    <t>Фонд оплаты и страховые взносы</t>
  </si>
  <si>
    <t>Прочая закупка товаров работ и услуг,для государственных услуг</t>
  </si>
  <si>
    <t>Субсидии на капитальный и текущий ремонт объектов социально-культурной сферы, в том числе на мероприятия, связанные с противопожарной безопасностью</t>
  </si>
  <si>
    <t>2015 год</t>
  </si>
  <si>
    <t>1 00 00000 00 0000 000</t>
  </si>
  <si>
    <t>Дотации бюджетам поселений на выравнивание уровня бюджетной обеспеченности</t>
  </si>
  <si>
    <t>852</t>
  </si>
  <si>
    <t>851</t>
  </si>
  <si>
    <t>242</t>
  </si>
  <si>
    <t>870</t>
  </si>
  <si>
    <t>Закупка товаров, работ, услуг в сфере информационно-комуникационных технологий</t>
  </si>
  <si>
    <t>Уплата налогов на имущество организаций и земельного налога</t>
  </si>
  <si>
    <t>Налоговые и неналоговые доходы</t>
  </si>
  <si>
    <t>Налоговые доходы</t>
  </si>
  <si>
    <t>Налог на прибыль, доходы</t>
  </si>
  <si>
    <t>1 05 02000 02 0000 110</t>
  </si>
  <si>
    <t>Единый налог на вмененный доход для отдельных видов деятельности</t>
  </si>
  <si>
    <t>Налог на имущество</t>
  </si>
  <si>
    <t xml:space="preserve"> 1 11 05013 10 0000 120</t>
  </si>
  <si>
    <t>Единый налог на вмененный доход для отдельных водов деятельности</t>
  </si>
  <si>
    <t>Изменения  (+,-)</t>
  </si>
  <si>
    <t>Итого условно утверждаемых расходов</t>
  </si>
  <si>
    <t>999</t>
  </si>
  <si>
    <t>99</t>
  </si>
  <si>
    <t>9999999</t>
  </si>
  <si>
    <t>1 01 02010 01 0000 110</t>
  </si>
  <si>
    <t>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</si>
  <si>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</si>
  <si>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</si>
  <si>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Прочие доходы от оказания платных услуг (работ) получателями средств бюджетов поселений</t>
  </si>
  <si>
    <t>Итого условно утверждающих расходов</t>
  </si>
  <si>
    <t>Итого расходов</t>
  </si>
  <si>
    <t>Выборы депутатов представительного органа</t>
  </si>
  <si>
    <t>Выборы депутатов муниципального образования</t>
  </si>
  <si>
    <t>0200002</t>
  </si>
  <si>
    <t>0200000</t>
  </si>
  <si>
    <t>0200003</t>
  </si>
  <si>
    <t>Обеспечение проведения выборов и референдумов</t>
  </si>
  <si>
    <t>Выборы главы муниципального образования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</si>
  <si>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</si>
  <si>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2 02 04012 10 0000 151</t>
  </si>
  <si>
    <t>2 02 04000 00 0000 151</t>
  </si>
  <si>
    <t>7952021</t>
  </si>
  <si>
    <t>80</t>
  </si>
  <si>
    <t>Целевые программы муниципальных образований</t>
  </si>
  <si>
    <t>Обеспечение населения Онгудайского района питьевой водой</t>
  </si>
  <si>
    <t>1 03 02260 01 0000 110</t>
  </si>
  <si>
    <t>1 03 02250 01 0000 110</t>
  </si>
  <si>
    <t>1 03 02240 01 0000 110</t>
  </si>
  <si>
    <t>1 03 02230 01 0000 110</t>
  </si>
  <si>
    <t>1 03 00000 00 0000 000</t>
  </si>
  <si>
    <t>Налоги на товары (работы, услуги), реализуемые на территории Российской Федерации</t>
  </si>
  <si>
    <t>Доходы на уплату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</si>
  <si>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на уплату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</si>
  <si>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на уплату акцизов на прямогонный бензин, консолидированные бюджеты субъектов Российской Федерации</t>
  </si>
  <si>
    <t>Доходы на уплату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</si>
  <si>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Иные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</si>
  <si>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2 02 04012 00 0000 151</t>
  </si>
  <si>
    <t>Иные межбюджетные трансферты</t>
  </si>
  <si>
    <t>Сумма на 2016 год</t>
  </si>
  <si>
    <t>09</t>
  </si>
  <si>
    <t>Дорожное хозяйство (дорожные фонды)</t>
  </si>
  <si>
    <t>Фкнкционирование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</si>
  <si>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</si>
  <si>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 И КИНЕМАТОГРАФИЯ</t>
  </si>
  <si>
    <t>Другие вопросы в области физической культуры и спорта</t>
  </si>
  <si>
    <t>2016 год</t>
  </si>
  <si>
    <t xml:space="preserve">КУЛЬТУРА И КИНЕМАТОГРАФИЯ </t>
  </si>
  <si>
    <t xml:space="preserve">Приложение № 8 к решению  "О бюджете муниципального образования "Елинское сельское поселение" на 2014 год и плановый период 2015 и 2016 годов." </t>
  </si>
  <si>
    <t>Распределение
расходов бюджета муниципального образования "Елинское сельское поселение"  по главным распорядителям бюджетных средств, разделам, подразделам, целевым статьям расходов, видам расходов классификации расходов бюджетов Российской Федерации на 2014 год</t>
  </si>
  <si>
    <t>Администратор поселения</t>
  </si>
  <si>
    <t>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</si>
  <si>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</si>
  <si>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</si>
  <si>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Глава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</si>
  <si>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</si>
  <si>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 работ и услуг, для обеспечения государственных (муниципальных) нужд</t>
  </si>
  <si>
    <t>Уплата прочих налогов, сборов и иных обязательных  платежей</t>
  </si>
  <si>
    <t>Глава муниципального образования и его заместители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</si>
  <si>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</si>
  <si>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</si>
  <si>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средства</t>
  </si>
  <si>
    <t>0700000</t>
  </si>
  <si>
    <t xml:space="preserve">Резервные фонды </t>
  </si>
  <si>
    <t>Национальная оборона</t>
  </si>
  <si>
    <t>7950001</t>
  </si>
  <si>
    <t>ВЦП "Развитие транспортной инфраструктуры Елинского сельского поселения" на 2014-2016гг.</t>
  </si>
  <si>
    <t>7950000</t>
  </si>
  <si>
    <t>Ведомственные целевые программы муниципальных образований</t>
  </si>
  <si>
    <t>Национальная экономика</t>
  </si>
  <si>
    <t>6000000</t>
  </si>
  <si>
    <t>Мероприятия в области коммунального хозяйства</t>
  </si>
  <si>
    <t xml:space="preserve">Поддержка коммунального хозяйства </t>
  </si>
  <si>
    <t>3510000</t>
  </si>
  <si>
    <t>Комунальное хозяйство</t>
  </si>
  <si>
    <t>Проведение мероприятий для детей и молодежи</t>
  </si>
  <si>
    <t>4310000</t>
  </si>
  <si>
    <t>Организационно-воспитательная работа с молодежью</t>
  </si>
  <si>
    <t>Образование</t>
  </si>
  <si>
    <t>4400000</t>
  </si>
  <si>
    <t xml:space="preserve">Культура  </t>
  </si>
  <si>
    <t>Культура и кинемотография</t>
  </si>
  <si>
    <t>4420000</t>
  </si>
  <si>
    <t>4410000</t>
  </si>
  <si>
    <t>Музеи и постоянные выставки</t>
  </si>
  <si>
    <t>4529900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</si>
  <si>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</si>
  <si>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</si>
  <si>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Прочие мероприятия по благоустройству городских округов и поселений</t>
  </si>
  <si>
    <t>межбюджетные трансферты,перечисления другим бюджетам бюджетной системы РФ.</t>
  </si>
  <si>
    <t>540</t>
  </si>
  <si>
    <t>100</t>
  </si>
  <si>
    <t>Приложение № 5 к решению "О бюджете муниципального образования "Елинское сельское поселение" на 2015 год и плановый период 2016 и 2017 годов"</t>
  </si>
  <si>
    <t>Сумма с учетом изменений на 2016 год</t>
  </si>
  <si>
    <t>Сумма на 2017 год</t>
  </si>
  <si>
    <t>Приложение № 7 к решению "О бюджете муниципального образования "Елинское  сельское поселение" на 2015 год и плановый период 2016 и 2017 годов"</t>
  </si>
  <si>
    <t>2017 год</t>
  </si>
  <si>
    <t>Ведомственная структура расходов муниципального образования Елинское сельское поселение на 2015 год</t>
  </si>
  <si>
    <t>Ведомственная структура муниципального образования Елинское сельское поселение на 2016-2017 годы</t>
  </si>
  <si>
    <t xml:space="preserve">Приложение № 8 к решению  "О бюджете муниципального образования "Елинское сельское поселение" на 2015 год и плановый период 2016 и 2017 годов." </t>
  </si>
  <si>
    <t xml:space="preserve">Приложение № 9 к решению  "О бюджете муниципального образования "Елинское сельское поселение" на 2015 год и плановый период 2016 и 2017 годов." </t>
  </si>
  <si>
    <t xml:space="preserve">непрогр </t>
  </si>
  <si>
    <t>9900000</t>
  </si>
  <si>
    <t>соде глаы</t>
  </si>
  <si>
    <t>990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</si>
  <si>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</si>
  <si>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</si>
  <si>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</si>
  <si>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</si>
  <si>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</si>
  <si>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</si>
  <si>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</si>
  <si>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Утверждено доходов на 2015год</t>
  </si>
  <si>
    <t>Общегосударственные расходы</t>
  </si>
  <si>
    <t>Непрограммные направления деятельности</t>
  </si>
  <si>
    <t>Непрограммные направления деятельности местной администрации</t>
  </si>
  <si>
    <t>Высшее должностное лицо сельского поселения и его заместители</t>
  </si>
  <si>
    <t>Муниципальная программа "Экономическое развитие муниципального образования «Хабаровское сельское поселение»</t>
  </si>
  <si>
    <t>АВЦП" Обеспечение деятельности Администрации МО "Хабаровское сельское поселение" на 2015-2018 гг.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</si>
  <si>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</si>
  <si>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</si>
  <si>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</si>
  <si>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</si>
  <si>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</si>
  <si>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99000Ш2</t>
  </si>
  <si>
    <t>РЕЗЕРВНЫЕ ФОНДЫ</t>
  </si>
  <si>
    <t>НАЦИОНАЛЬНАЯ БЕЗОПАСНОСТЬ И ПРАВООХРАНИТЕЛЬНАЯ ДЕЯТЕЛЬНОСТЬ</t>
  </si>
  <si>
    <t>Защита населения и  территории от черезвычайных ситуаций природного и техногенного характера, гражданской обороны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</si>
  <si>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</si>
  <si>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правоохратиельной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</si>
  <si>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</si>
  <si>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Дорожное хозяйство(дорожные фонды)</t>
  </si>
  <si>
    <t>Ведомственные целевые  программы</t>
  </si>
  <si>
    <t>ВЦП "Развитие транспортной инфраструктуры  Хабаровского селького поселения" на 2014-2016 годы</t>
  </si>
  <si>
    <t>Прочая закупка товаров, работ и услуг для обеспечения государственных (муниципальных) нужд</t>
  </si>
  <si>
    <t>Мероприятия  в области коммунального хозяйства</t>
  </si>
  <si>
    <t>БЛАГОУСТРОЙСТВО</t>
  </si>
  <si>
    <t>Подпрограмма "Развитие систем жизнеобеспечения на 2015-2018 гг.</t>
  </si>
  <si>
    <t>ВЦП "Благоустройство на 2013-2015 гг."Развитие систем жизнеобеспечения на 2015-2018 гг."</t>
  </si>
  <si>
    <t>Мероприятия  в области благоустройства  в рамках подпрограммы</t>
  </si>
  <si>
    <t>Подпрограмма "Развитие социально-культурной сферы  в муниципальном образовании"Хабаровское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</si>
  <si>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образовании"Хабаровское сельское поселение" на 2015-2018 гг.</t>
  </si>
  <si>
    <t>Обеспечение деятельности  подведомственных учреждений</t>
  </si>
  <si>
    <t>Подпрограмма "Развитие культуры, спорта, молодежной политики в муниципальном образовании"Хабаровское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</si>
  <si>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образовании"Хабаровское сельское поселение" на 2015-2018 гг.</t>
  </si>
  <si>
    <t>Учреждения культуры и мероприятия в сфере культуры и кинематографии</t>
  </si>
  <si>
    <t>БИБЛИОТЕКА</t>
  </si>
  <si>
    <t>ПРОЧИЕ МЕРОПРИЯТИЯ</t>
  </si>
  <si>
    <t xml:space="preserve">Итого с учетом изменений </t>
  </si>
  <si>
    <t>Развитие физической культуры, спорта в рамках подпрограммы "Развитие социально-культурной сферы   муниципального образования "Хабаровское сельское поселение" на 2015-2018 гг."</t>
  </si>
  <si>
    <t>Итого условно утвержденных расходов</t>
  </si>
  <si>
    <t>0100000</t>
  </si>
  <si>
    <t>0100801</t>
  </si>
  <si>
    <t>9900801</t>
  </si>
  <si>
    <t>Иные выплаты персоналу, за исключением фонда оплаты труда</t>
  </si>
  <si>
    <t>122</t>
  </si>
  <si>
    <t>0101000</t>
  </si>
  <si>
    <t>Муниципальная программа "Экономическое развитие муниципального образования «Елинское сельское поселение»</t>
  </si>
  <si>
    <t>9905118</t>
  </si>
  <si>
    <t>000000</t>
  </si>
  <si>
    <t>1110000</t>
  </si>
  <si>
    <t>1115118</t>
  </si>
  <si>
    <t>0121000</t>
  </si>
  <si>
    <t>0130000</t>
  </si>
  <si>
    <t>0131000</t>
  </si>
  <si>
    <t>Подпрограмма "Развитие социально-культурной сферы  в муниципальном образовании"Елинское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</si>
  <si>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образовании"Елинское сельское поселение" на 2015-2018 гг.</t>
  </si>
  <si>
    <t>0132000</t>
  </si>
  <si>
    <t>Подпрограмма "Развитие культуры, спорта, молодежной политики в муниципальном образовании"Елинское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</si>
  <si>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образовании"Елинское сельское поселение" на 2015-2018 гг.</t>
  </si>
  <si>
    <t>0133000</t>
  </si>
  <si>
    <t>Развитие физической культуры, спорта в рамках подпрограммы "Развитие социально-культурной сферы   муниципального образования "Елинскоесельское поселение" на 2015-2018 гг."</t>
  </si>
  <si>
    <t>АВЦП" Обеспечение деятельности Администрации МО "Елинское сельское поселение" на 2015-2018 гг.</t>
  </si>
  <si>
    <t>Объём поступлений доходов в бюджет муниципального образования "Елинское сельское поселение"  в 2016 и 2017  годы</t>
  </si>
  <si>
    <t>Распределение
бюджетных ассигнований  по разделам, подразделам классификации расходов бюджетов муниципального образования "Елинское сельское поселение" 2016-2017 годы</t>
  </si>
  <si>
    <t>Администрация Елинского сельского поселения</t>
  </si>
  <si>
    <t>Ведомственная структура расходов бюджета муниципального образования "Елинское сельское поселение" на 2016-2017 годы</t>
  </si>
  <si>
    <t xml:space="preserve">Приложение № 11 к решению  "О бюджете муниципального образования "Елинское сельское поселение" на 2015 год и плановый период 2016 и 2017 годов." </t>
  </si>
  <si>
    <t>Доходы от сдачи в аренду имущество находящееся оперативном управлении органов управления сельских поселений (за исключением имущества бюджетных и автономных учреждений)</t>
  </si>
  <si>
    <t>1 11 05035 10 0000 120</t>
  </si>
  <si>
    <t>Функционирование высшего должностного лица субъекта Российской Федерации и муниципального образования</t>
  </si>
  <si>
    <t>2 02 03024 10 0000 151</t>
  </si>
  <si>
    <t>Субвенции бюджетам сельских поселений на выполнение передаваемых полномочий субъектов Российской Федерации</t>
  </si>
  <si>
    <t>Другие вопросы в области жилищно-коммунального хозяйства</t>
  </si>
  <si>
    <t>Перечень кодов целевых статей расходов бюджета муниципального образования Онгудайское сельское поселение</t>
  </si>
  <si>
    <t>Код</t>
  </si>
  <si>
    <t>Наименование целевой статьи расходов</t>
  </si>
  <si>
    <t>0100000000</t>
  </si>
  <si>
    <t>Муниципальная программа "Комплексное развитие территории Онгудайского сельского поселения на 2015-2018г.г"</t>
  </si>
  <si>
    <t>0110000000</t>
  </si>
  <si>
    <t>Подпрограмма "Развитие экономического и налогового потенциала Онгудайского сельского поселения на 2015-2018г."</t>
  </si>
  <si>
    <t>0110100000</t>
  </si>
  <si>
    <t>Развитие малого и среднего передпринимательства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</si>
  <si>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0110200000</t>
  </si>
  <si>
    <t>Повышение эффективности управления муниципальными финансами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</si>
  <si>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0110300000</t>
  </si>
  <si>
    <t>Повышение эффективности управления муниципальной собственностью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</si>
  <si>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0120000000</t>
  </si>
  <si>
    <t>Подпрограмма "Устойчивое развитие систем жизнеобеспечения Онгудайского сельского поселения на 2015-2018г.г"</t>
  </si>
  <si>
    <t>0120100000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</si>
  <si>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</si>
  <si>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0120200000</t>
  </si>
  <si>
    <t>Обеспечение пожарной безопасности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</si>
  <si>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0120300000</t>
  </si>
  <si>
    <t>Развитие систем коммунальной инфпаструктуры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</si>
  <si>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0120400000</t>
  </si>
  <si>
    <t>Обеспечение защиты населения и территории поселения от чрезвычайных ситуаций природного и техногенного характера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</si>
  <si>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0120500000</t>
  </si>
  <si>
    <t>Профилактика терроризма и экстремизма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</si>
  <si>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0130000000</t>
  </si>
  <si>
    <t>Подпрограмма "Развитие социально-культурной сферы Онгудайского сельского поселения на 2015-2018г.г."</t>
  </si>
  <si>
    <t>0130100000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</si>
  <si>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</si>
  <si>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0130200000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</si>
  <si>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</si>
  <si>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0130300000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</si>
  <si>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</si>
  <si>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0140000000</t>
  </si>
  <si>
    <t>Подпрограмма "Повышение качества управления муниципальным имуществом и земельными ресурсами Онгудайского сельского поселения на 2015-2018г"</t>
  </si>
  <si>
    <t>0140100000</t>
  </si>
  <si>
    <t>Формирование эффективной системы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Онгудайского сельского поселения на 2015-2018гг"</t>
  </si>
  <si>
    <t>0140200000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</si>
  <si>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Онгудайского сельского поселения на 2015-2018гг"</t>
  </si>
  <si>
    <t>010А101100</t>
  </si>
  <si>
    <t>АВЦП" Обеспечение деятельности Администрации МО Онгудайское сельское поселение на 2015-2018 гг.</t>
  </si>
  <si>
    <t>010А101110</t>
  </si>
  <si>
    <t>010А101190</t>
  </si>
  <si>
    <t>9900000000</t>
  </si>
  <si>
    <t>990А001100</t>
  </si>
  <si>
    <t>Высшее должностное лицо сельского поселения</t>
  </si>
  <si>
    <t>990000Ш600</t>
  </si>
  <si>
    <t>129</t>
  </si>
  <si>
    <r>
      <t xml:space="preserve">Расходы на обеспечение функций   </t>
    </r>
    <r>
      <rPr>
        <sz val="14"/>
        <color indexed="10"/>
        <rFont val="Times New Roman"/>
        <family val="1"/>
      </rPr>
      <t xml:space="preserve"> Администрации МО "Онгудайский район"</t>
    </r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</si>
  <si>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</si>
  <si>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Высшее должностное лицо сельского поселения </t>
  </si>
  <si>
    <t xml:space="preserve">Фонд оплаты труда государственных (муниципальных) органов </t>
  </si>
  <si>
    <t>0000000000</t>
  </si>
  <si>
    <t>0110451180</t>
  </si>
  <si>
    <t>Межбюджетные трансферты,перечисления другим бюджетам бюджетной системы РФ.</t>
  </si>
  <si>
    <t>853</t>
  </si>
  <si>
    <t>Физическая культура</t>
  </si>
  <si>
    <t>Уплата иных платежей</t>
  </si>
  <si>
    <t>1 01 02010 01 1000 110</t>
  </si>
  <si>
    <t>1 05 03010 01 1000 110</t>
  </si>
  <si>
    <t>1 06 01030 10 1000 110</t>
  </si>
  <si>
    <t>1 06 06033 10 1000 110</t>
  </si>
  <si>
    <t>1 06 06043 10 1000 110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</si>
  <si>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</si>
  <si>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</si>
  <si>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</si>
  <si>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 xml:space="preserve">Субвенции бюджетам бюджетной системы Российской Федерации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</si>
  <si>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</si>
  <si>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</si>
  <si>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</si>
  <si>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</si>
  <si>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</si>
  <si>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</si>
  <si>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0130300001</t>
  </si>
  <si>
    <t>0130300002</t>
  </si>
  <si>
    <t>Иные межбюджтеные трансферты</t>
  </si>
  <si>
    <t>010А1S8500</t>
  </si>
  <si>
    <t>01303S8500</t>
  </si>
  <si>
    <t>01301S8500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</si>
  <si>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</si>
  <si>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</si>
  <si>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1 11 05025 10 0000 120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</si>
  <si>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</si>
  <si>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</si>
  <si>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</si>
  <si>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</si>
  <si>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Администрация Каракольского сельского поселения</t>
  </si>
  <si>
    <t>10</t>
  </si>
  <si>
    <t>9900082100</t>
  </si>
  <si>
    <t>Доплаты к пенсиям муниципальным служащим</t>
  </si>
  <si>
    <t>312</t>
  </si>
  <si>
    <t>Доплаты к пенсиям муниципальных служащих</t>
  </si>
  <si>
    <t>Перечисления другим бюджетам бюджетной системы РФ.</t>
  </si>
  <si>
    <t>АВЦП" Обеспечение деятельности Администрации МО "Елинское сельское поселение" на 2019-2024 гг.</t>
  </si>
  <si>
    <t>Муниципальная программа "Комплексное развитие территории Каракольского сельского поселения на 2019-2024 гг."</t>
  </si>
  <si>
    <t>АВЦП" Обеспечение деятельности Администрации МО "Каракольское сельское поселение" на 2019-2024 гг.</t>
  </si>
  <si>
    <t>Подпрограмма "Повышение качества управления муниципальным имуществом и земельными ресурсами Каракольского сельского поселения на 2019-2024гг"</t>
  </si>
  <si>
    <t>Формирование эффективности системмы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Каракольского сельского поселения на 2019-2024гг"</t>
  </si>
  <si>
    <t>Подпрограмма "Развитие систем жизнеобеспечения на 2019-2024 гг.</t>
  </si>
  <si>
    <t>ВЦП "Благоустройство на 2013-2015 гг."Развитие систем жизнеобеспечения на 2019-2024 гг."</t>
  </si>
  <si>
    <t>Подпрограмма "Развитие социально-культурной сферы  в муниципальном образовании"Елинское сельское поселение" на 2019-2024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</si>
  <si>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образовании"Елинское сельское поселение" на 2019-2024 гг.</t>
  </si>
  <si>
    <t>Подпрограмма "Развитие социально-культурной сферы  в муниципальном образовании Каракольское сельское поселение на 2019-2024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</si>
  <si>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 Каракольское сельское поселение на 2019-2024 гг.</t>
  </si>
  <si>
    <t>Мероприятия в области  развития культуры в рамках подпрограммы Развитие социально-культурной сферы" в муниципальном образовании"Елинское сельское поселение" на 2019-2024 гг.</t>
  </si>
  <si>
    <t>Мероприятия в области  развития культуры в рамках подпрограммы Развитие социально-культурной сферы" в муниципальном образовании Каракольское сельское поселение на 2019-2024 гг.</t>
  </si>
  <si>
    <t>Развитие физической культуры, спорта в рамках подпрограммы "Развитие социально-культурной сферы   муниципального образования "Елинскоесельское поселение" на 2019-2024 гг."</t>
  </si>
  <si>
    <t>Подпрограмма "Развитие социально-культурной сферы  в муниципальном образовании"Каракольское сельское поселение" на 2019-2024 гг."</t>
  </si>
  <si>
    <t>Развитие физической культуры, спорта в рамках подпрограммы "Развитие социально-культурной сферы   муниципального образования Каракольское сельское поселение на 2019-2024 гг."</t>
  </si>
  <si>
    <t>Развитие физической культуры, спорта в рамках подпрограммы "Развитие социально-культурной сферы   муниципального образования "Каракольское сельское поселение" на 2019-2024 гг."</t>
  </si>
  <si>
    <t xml:space="preserve">2019 год </t>
  </si>
  <si>
    <t>0110400000</t>
  </si>
  <si>
    <t xml:space="preserve">Приложение № 3 к решению  "О бюджете муниципального образования "Каракольское сельское поселение" на 2019 год и на плановый период 2020-2021 годов". </t>
  </si>
  <si>
    <t>Ведомственная структура расходов бюджета муниципального образования "Каракольское сельское поселение" на 2019 год</t>
  </si>
  <si>
    <t>Приложение № 2 к решению "О бюджете муниципального образования "Каракольское сельское поселение" на 2019 год и на плановый период 2020-2021 годов".</t>
  </si>
  <si>
    <t>Распределение
бюджетных ассигнований по разделам, подразделам классификации расходов бюджета муниципального образования "Каракольское сельское поселение" на 2019 год</t>
  </si>
  <si>
    <t>Сумма на 2019 г</t>
  </si>
  <si>
    <t>Объём поступлений доходов по основным источникам в бюджет муниципального образования "Каракольское сельское поселение"  в 2019 году</t>
  </si>
  <si>
    <t>Приложение № 1 к решению "О бюджете муниципального образования "Каракольское  сельское поселение" на 2019 год и на плановый период 2020-2021 годов"</t>
  </si>
  <si>
    <t>2 02 15001 10 0000 150</t>
  </si>
  <si>
    <t>2 02 10000 00 0000 150</t>
  </si>
  <si>
    <t>2 02 15001 00 0000 150</t>
  </si>
  <si>
    <t>2 02 30000 00 0000 150</t>
  </si>
  <si>
    <t>2 02 35118  00 0000 150</t>
  </si>
  <si>
    <t>2 02 35118 10 0000 150</t>
  </si>
  <si>
    <t>2 02 40000 00 0000 150</t>
  </si>
  <si>
    <t>2 02 45160 10 0000 150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</si>
  <si>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</si>
  <si>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</si>
  <si>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Национальная безопасность и правоохранительная деятельность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</si>
  <si>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</si>
  <si>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213</t>
  </si>
  <si>
    <t>Обеспечение защиты населения и территории поселения от чрезвычайных ситуаций природного и техногенного характера  в рамках подпрограммы  "Устойчивое развитие систем жизни обеспечения Каракольского сельского поселения на 2019-2024 гг."Комплексное развитие территории Каркакольского сельского поселения на 2019-2024 гг."</t>
  </si>
  <si>
    <t>990000Ш500</t>
  </si>
  <si>
    <t>Резервный фонд местной администрации</t>
  </si>
  <si>
    <t>Обеспечение пожарной безопасности в рамках подпрограммы "Устойчивое развитие систем жизни обеспечения Каракольского сельского поселения на 2019-2024 гг."Комплексное развитие территории Каркакольского сельского поселения на 2019-2024 гг."</t>
  </si>
  <si>
    <t>Обеспечение пожарной безопасности  в рамках подпрограммы "Устоичивое развитие систем жизнеобеспечения" муниципальной программы "Комплексное развитие территории Каракольского сельского поселения на 2019-2024 г.г"</t>
  </si>
  <si>
    <t>ВЦП "Благоустройство. Развитие систем жизнеобеспечения на 2019-2024 гг."</t>
  </si>
  <si>
    <t>Защита населения и территории от чрезвычайных ситуации природного и техногенного характера, гражданская оборона</t>
  </si>
  <si>
    <t>Обеспечение пожарной безопасности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</si>
</sst>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0"/>
    <numFmt numFmtId="180" formatCode="#,##0.000"/>
    <numFmt numFmtId="181" formatCode="0.000"/>
    <numFmt numFmtId="182" formatCode="0.000000"/>
    <numFmt numFmtId="183" formatCode="#,##0.00000"/>
    <numFmt numFmtId="184" formatCode="#,##0.000000"/>
    <numFmt numFmtId="185" formatCode="#,##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_-* #,##0.000_р_._-;\-* #,##0.000_р_._-;_-* &quot;-&quot;??_р_._-;_-@_-"/>
    <numFmt numFmtId="190" formatCode="0.0%"/>
    <numFmt numFmtId="191" formatCode="#,##0_ ;[Red]\-#,##0\ "/>
    <numFmt numFmtId="192" formatCode="#,##0.0_ ;\-#,##0.0\ "/>
    <numFmt numFmtId="193" formatCode="#,##0.0_ ;[Red]\-#,##0.0\ "/>
    <numFmt numFmtId="194" formatCode="#,##0.00_ ;[Red]\-#,##0.00\ "/>
    <numFmt numFmtId="195" formatCode="#,##0.000_ ;[Red]\-#,##0.000\ "/>
    <numFmt numFmtId="196" formatCode="_-* #,##0.00000_р_._-;\-* #,##0.00000_р_._-;_-* &quot;-&quot;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00000_р_._-;\-* #,##0.000000000_р_._-;_-* &quot;-&quot;???_р_._-;_-@_-"/>
    <numFmt numFmtId="201" formatCode="0.000000000000000"/>
    <numFmt numFmtId="202" formatCode="0.00000000000000"/>
    <numFmt numFmtId="203" formatCode="0.0000000000000"/>
    <numFmt numFmtId="204" formatCode="0.000000000000"/>
    <numFmt numFmtId="205" formatCode="0.00000000000"/>
    <numFmt numFmtId="206" formatCode="0.0000000000"/>
    <numFmt numFmtId="207" formatCode="0.000000000"/>
    <numFmt numFmtId="208" formatCode="0.00000000"/>
    <numFmt numFmtId="209" formatCode="0.0000000"/>
    <numFmt numFmtId="210" formatCode="0.0000"/>
    <numFmt numFmtId="211" formatCode="0.00000"/>
    <numFmt numFmtId="212" formatCode="_-* #,##0.0000_р_._-;\-* #,##0.0000_р_._-;_-* &quot;-&quot;??_р_._-;_-@_-"/>
    <numFmt numFmtId="213" formatCode="_-* #,##0.000_р_._-;\-* #,##0.000_р_._-;_-* &quot;-&quot;???_р_._-;_-@_-"/>
    <numFmt numFmtId="214" formatCode="_-* #,##0_р_._-;\-* #,##0_р_._-;_-* &quot;-&quot;?_р_._-;_-@_-"/>
    <numFmt numFmtId="215" formatCode="_-* #,##0.00_р_._-;\-* #,##0.00_р_._-;_-* &quot;-&quot;?_р_._-;_-@_-"/>
    <numFmt numFmtId="216" formatCode="_-* #,##0.000_р_._-;\-* #,##0.000_р_._-;_-* &quot;-&quot;?_р_._-;_-@_-"/>
    <numFmt numFmtId="217" formatCode="_-* #,##0.0000_р_._-;\-* #,##0.0000_р_._-;_-* &quot;-&quot;?_р_._-;_-@_-"/>
    <numFmt numFmtId="218" formatCode="_-* #,##0.0000_р_._-;\-* #,##0.0000_р_._-;_-* &quot;-&quot;????_р_._-;_-@_-"/>
    <numFmt numFmtId="219" formatCode="#,##0.00_ ;\-#,##0.00\ "/>
    <numFmt numFmtId="220" formatCode="000000"/>
  </numFmts>
  <fonts count="5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sz val="14"/>
      <name val="Times New Roman"/>
      <family val="1"/>
    </font>
    <font>
      <i/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i/>
      <sz val="10"/>
      <color indexed="8"/>
      <name val="Arial Cyr"/>
      <family val="0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1" fontId="7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0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wrapTex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73" fontId="8" fillId="0" borderId="1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173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/>
    </xf>
    <xf numFmtId="1" fontId="8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distributed" wrapText="1"/>
    </xf>
    <xf numFmtId="0" fontId="2" fillId="0" borderId="10" xfId="0" applyFont="1" applyBorder="1" applyAlignment="1">
      <alignment horizontal="justify" vertical="distributed" wrapText="1"/>
    </xf>
    <xf numFmtId="4" fontId="2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2" xfId="0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2" fontId="0" fillId="0" borderId="0" xfId="0" applyNumberFormat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2" fontId="30" fillId="0" borderId="10" xfId="0" applyNumberFormat="1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49" fontId="30" fillId="0" borderId="10" xfId="0" applyNumberFormat="1" applyFont="1" applyBorder="1" applyAlignment="1">
      <alignment/>
    </xf>
    <xf numFmtId="2" fontId="30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0" fontId="47" fillId="0" borderId="10" xfId="54" applyFont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wrapText="1"/>
      <protection/>
    </xf>
    <xf numFmtId="0" fontId="35" fillId="0" borderId="10" xfId="54" applyFont="1" applyFill="1" applyBorder="1" applyAlignment="1">
      <alignment horizontal="left" wrapText="1"/>
      <protection/>
    </xf>
    <xf numFmtId="0" fontId="35" fillId="0" borderId="11" xfId="54" applyFont="1" applyFill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horizontal="left" wrapText="1"/>
      <protection/>
    </xf>
    <xf numFmtId="49" fontId="2" fillId="0" borderId="1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wrapText="1"/>
    </xf>
    <xf numFmtId="0" fontId="47" fillId="0" borderId="10" xfId="54" applyFont="1" applyFill="1" applyBorder="1" applyAlignment="1">
      <alignment horizontal="left" wrapText="1"/>
      <protection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35" fillId="0" borderId="10" xfId="54" applyFont="1" applyBorder="1" applyAlignment="1">
      <alignment horizontal="left" wrapText="1"/>
      <protection/>
    </xf>
    <xf numFmtId="0" fontId="2" fillId="0" borderId="16" xfId="0" applyNumberFormat="1" applyFont="1" applyFill="1" applyBorder="1" applyAlignment="1" applyProtection="1">
      <alignment wrapText="1"/>
      <protection/>
    </xf>
    <xf numFmtId="1" fontId="2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49" fontId="2" fillId="0" borderId="13" xfId="0" applyNumberFormat="1" applyFont="1" applyBorder="1" applyAlignment="1">
      <alignment horizontal="center" vertical="distributed" wrapText="1"/>
    </xf>
    <xf numFmtId="16" fontId="2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right"/>
    </xf>
    <xf numFmtId="0" fontId="38" fillId="0" borderId="0" xfId="0" applyFont="1" applyAlignment="1">
      <alignment/>
    </xf>
    <xf numFmtId="0" fontId="39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6" fillId="24" borderId="10" xfId="0" applyFont="1" applyFill="1" applyBorder="1" applyAlignment="1">
      <alignment vertical="center" wrapText="1"/>
    </xf>
    <xf numFmtId="49" fontId="36" fillId="24" borderId="10" xfId="0" applyNumberFormat="1" applyFont="1" applyFill="1" applyBorder="1" applyAlignment="1">
      <alignment horizontal="center" vertical="center" wrapText="1"/>
    </xf>
    <xf numFmtId="0" fontId="41" fillId="0" borderId="10" xfId="54" applyFont="1" applyFill="1" applyBorder="1" applyAlignment="1">
      <alignment horizontal="left" wrapText="1"/>
      <protection/>
    </xf>
    <xf numFmtId="0" fontId="42" fillId="0" borderId="0" xfId="0" applyFont="1" applyAlignment="1">
      <alignment/>
    </xf>
    <xf numFmtId="0" fontId="43" fillId="24" borderId="10" xfId="0" applyFont="1" applyFill="1" applyBorder="1" applyAlignment="1">
      <alignment vertical="center" wrapText="1"/>
    </xf>
    <xf numFmtId="49" fontId="43" fillId="24" borderId="10" xfId="0" applyNumberFormat="1" applyFont="1" applyFill="1" applyBorder="1" applyAlignment="1">
      <alignment horizontal="center" vertical="center" wrapText="1"/>
    </xf>
    <xf numFmtId="0" fontId="44" fillId="0" borderId="10" xfId="54" applyFont="1" applyFill="1" applyBorder="1" applyAlignment="1">
      <alignment horizontal="left" wrapText="1"/>
      <protection/>
    </xf>
    <xf numFmtId="0" fontId="39" fillId="24" borderId="10" xfId="0" applyFont="1" applyFill="1" applyBorder="1" applyAlignment="1">
      <alignment vertical="center" wrapText="1"/>
    </xf>
    <xf numFmtId="49" fontId="39" fillId="24" borderId="10" xfId="0" applyNumberFormat="1" applyFont="1" applyFill="1" applyBorder="1" applyAlignment="1">
      <alignment horizontal="center" vertical="center" wrapText="1"/>
    </xf>
    <xf numFmtId="0" fontId="37" fillId="0" borderId="10" xfId="54" applyFont="1" applyFill="1" applyBorder="1" applyAlignment="1">
      <alignment horizontal="left" wrapText="1"/>
      <protection/>
    </xf>
    <xf numFmtId="49" fontId="39" fillId="24" borderId="10" xfId="0" applyNumberFormat="1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37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wrapText="1"/>
    </xf>
    <xf numFmtId="4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wrapText="1"/>
    </xf>
    <xf numFmtId="49" fontId="36" fillId="0" borderId="14" xfId="0" applyNumberFormat="1" applyFont="1" applyFill="1" applyBorder="1" applyAlignment="1">
      <alignment horizontal="center" vertical="center"/>
    </xf>
    <xf numFmtId="49" fontId="39" fillId="0" borderId="14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9" fontId="36" fillId="24" borderId="10" xfId="0" applyNumberFormat="1" applyFont="1" applyFill="1" applyBorder="1" applyAlignment="1">
      <alignment vertical="center" wrapText="1"/>
    </xf>
    <xf numFmtId="0" fontId="39" fillId="0" borderId="16" xfId="0" applyNumberFormat="1" applyFont="1" applyFill="1" applyBorder="1" applyAlignment="1" applyProtection="1">
      <alignment wrapText="1"/>
      <protection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49" fontId="35" fillId="0" borderId="0" xfId="0" applyNumberFormat="1" applyFont="1" applyAlignment="1">
      <alignment horizontal="center" vertical="top" wrapText="1"/>
    </xf>
    <xf numFmtId="0" fontId="39" fillId="0" borderId="10" xfId="55" applyFont="1" applyFill="1" applyBorder="1" applyAlignment="1">
      <alignment horizontal="left" vertical="center" wrapText="1"/>
      <protection/>
    </xf>
    <xf numFmtId="49" fontId="2" fillId="0" borderId="14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0" fillId="11" borderId="0" xfId="0" applyFont="1" applyFill="1" applyAlignment="1">
      <alignment/>
    </xf>
    <xf numFmtId="49" fontId="8" fillId="24" borderId="10" xfId="0" applyNumberFormat="1" applyFont="1" applyFill="1" applyBorder="1" applyAlignment="1">
      <alignment vertical="top" wrapText="1"/>
    </xf>
    <xf numFmtId="0" fontId="0" fillId="24" borderId="0" xfId="0" applyFill="1" applyAlignment="1">
      <alignment/>
    </xf>
    <xf numFmtId="0" fontId="9" fillId="24" borderId="0" xfId="0" applyFont="1" applyFill="1" applyBorder="1" applyAlignment="1">
      <alignment horizontal="left" vertical="top" wrapText="1"/>
    </xf>
    <xf numFmtId="0" fontId="0" fillId="24" borderId="0" xfId="0" applyFont="1" applyFill="1" applyAlignment="1">
      <alignment/>
    </xf>
    <xf numFmtId="49" fontId="8" fillId="24" borderId="10" xfId="53" applyNumberFormat="1" applyFont="1" applyFill="1" applyBorder="1" applyAlignment="1">
      <alignment wrapText="1"/>
      <protection/>
    </xf>
    <xf numFmtId="49" fontId="8" fillId="24" borderId="10" xfId="53" applyNumberFormat="1" applyFont="1" applyFill="1" applyBorder="1" applyAlignment="1">
      <alignment horizontal="center" vertical="center" wrapText="1"/>
      <protection/>
    </xf>
    <xf numFmtId="2" fontId="8" fillId="24" borderId="10" xfId="53" applyNumberFormat="1" applyFont="1" applyFill="1" applyBorder="1" applyAlignment="1">
      <alignment horizontal="center" vertical="center" wrapText="1"/>
      <protection/>
    </xf>
    <xf numFmtId="2" fontId="8" fillId="24" borderId="10" xfId="0" applyNumberFormat="1" applyFont="1" applyFill="1" applyBorder="1" applyAlignment="1">
      <alignment horizontal="center" vertical="center" wrapText="1"/>
    </xf>
    <xf numFmtId="49" fontId="2" fillId="24" borderId="10" xfId="53" applyNumberFormat="1" applyFont="1" applyFill="1" applyBorder="1" applyAlignment="1">
      <alignment wrapText="1"/>
      <protection/>
    </xf>
    <xf numFmtId="49" fontId="2" fillId="24" borderId="10" xfId="53" applyNumberFormat="1" applyFont="1" applyFill="1" applyBorder="1" applyAlignment="1">
      <alignment horizontal="center" vertical="center" wrapText="1"/>
      <protection/>
    </xf>
    <xf numFmtId="2" fontId="2" fillId="24" borderId="10" xfId="53" applyNumberFormat="1" applyFont="1" applyFill="1" applyBorder="1" applyAlignment="1">
      <alignment horizontal="center" wrapText="1"/>
      <protection/>
    </xf>
    <xf numFmtId="2" fontId="2" fillId="24" borderId="10" xfId="53" applyNumberFormat="1" applyFont="1" applyFill="1" applyBorder="1" applyAlignment="1">
      <alignment horizontal="center" vertical="center" wrapText="1"/>
      <protection/>
    </xf>
    <xf numFmtId="2" fontId="2" fillId="24" borderId="10" xfId="0" applyNumberFormat="1" applyFont="1" applyFill="1" applyBorder="1" applyAlignment="1">
      <alignment horizontal="center" vertical="center" wrapText="1"/>
    </xf>
    <xf numFmtId="1" fontId="8" fillId="24" borderId="10" xfId="0" applyNumberFormat="1" applyFont="1" applyFill="1" applyBorder="1" applyAlignment="1">
      <alignment horizontal="left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49" fontId="8" fillId="24" borderId="14" xfId="0" applyNumberFormat="1" applyFont="1" applyFill="1" applyBorder="1" applyAlignment="1">
      <alignment horizontal="center" vertical="center" wrapText="1"/>
    </xf>
    <xf numFmtId="0" fontId="47" fillId="24" borderId="10" xfId="54" applyFont="1" applyFill="1" applyBorder="1" applyAlignment="1">
      <alignment horizontal="left" wrapText="1"/>
      <protection/>
    </xf>
    <xf numFmtId="49" fontId="8" fillId="24" borderId="10" xfId="0" applyNumberFormat="1" applyFont="1" applyFill="1" applyBorder="1" applyAlignment="1">
      <alignment horizontal="center" wrapText="1"/>
    </xf>
    <xf numFmtId="49" fontId="8" fillId="24" borderId="14" xfId="0" applyNumberFormat="1" applyFont="1" applyFill="1" applyBorder="1" applyAlignment="1">
      <alignment horizontal="center" wrapText="1"/>
    </xf>
    <xf numFmtId="0" fontId="35" fillId="24" borderId="11" xfId="54" applyFont="1" applyFill="1" applyBorder="1" applyAlignment="1">
      <alignment horizontal="left" wrapText="1"/>
      <protection/>
    </xf>
    <xf numFmtId="49" fontId="2" fillId="24" borderId="10" xfId="0" applyNumberFormat="1" applyFont="1" applyFill="1" applyBorder="1" applyAlignment="1">
      <alignment horizontal="center" wrapText="1"/>
    </xf>
    <xf numFmtId="49" fontId="2" fillId="24" borderId="14" xfId="0" applyNumberFormat="1" applyFont="1" applyFill="1" applyBorder="1" applyAlignment="1">
      <alignment horizontal="center" wrapText="1"/>
    </xf>
    <xf numFmtId="49" fontId="2" fillId="24" borderId="10" xfId="53" applyNumberFormat="1" applyFont="1" applyFill="1" applyBorder="1" applyAlignment="1">
      <alignment horizontal="left" wrapText="1"/>
      <protection/>
    </xf>
    <xf numFmtId="0" fontId="2" fillId="24" borderId="10" xfId="0" applyFont="1" applyFill="1" applyBorder="1" applyAlignment="1">
      <alignment wrapText="1"/>
    </xf>
    <xf numFmtId="1" fontId="8" fillId="24" borderId="10" xfId="0" applyNumberFormat="1" applyFont="1" applyFill="1" applyBorder="1" applyAlignment="1">
      <alignment horizontal="left" vertical="top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/>
    </xf>
    <xf numFmtId="49" fontId="8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wrapText="1"/>
    </xf>
    <xf numFmtId="0" fontId="8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8" fillId="24" borderId="0" xfId="0" applyFont="1" applyFill="1" applyAlignment="1">
      <alignment/>
    </xf>
    <xf numFmtId="0" fontId="35" fillId="24" borderId="10" xfId="54" applyFont="1" applyFill="1" applyBorder="1" applyAlignment="1">
      <alignment horizontal="left" wrapText="1"/>
      <protection/>
    </xf>
    <xf numFmtId="0" fontId="2" fillId="24" borderId="16" xfId="0" applyNumberFormat="1" applyFont="1" applyFill="1" applyBorder="1" applyAlignment="1" applyProtection="1">
      <alignment wrapText="1"/>
      <protection/>
    </xf>
    <xf numFmtId="1" fontId="2" fillId="24" borderId="10" xfId="0" applyNumberFormat="1" applyFont="1" applyFill="1" applyBorder="1" applyAlignment="1">
      <alignment wrapText="1"/>
    </xf>
    <xf numFmtId="1" fontId="2" fillId="24" borderId="10" xfId="0" applyNumberFormat="1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justify" wrapText="1"/>
    </xf>
    <xf numFmtId="0" fontId="8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0" fontId="8" fillId="24" borderId="10" xfId="0" applyFont="1" applyFill="1" applyBorder="1" applyAlignment="1">
      <alignment horizontal="justify" wrapText="1"/>
    </xf>
    <xf numFmtId="0" fontId="47" fillId="24" borderId="11" xfId="54" applyFont="1" applyFill="1" applyBorder="1" applyAlignment="1">
      <alignment horizontal="left" wrapText="1"/>
      <protection/>
    </xf>
    <xf numFmtId="0" fontId="8" fillId="24" borderId="10" xfId="0" applyFont="1" applyFill="1" applyBorder="1" applyAlignment="1">
      <alignment horizontal="left" wrapText="1"/>
    </xf>
    <xf numFmtId="49" fontId="2" fillId="24" borderId="14" xfId="0" applyNumberFormat="1" applyFont="1" applyFill="1" applyBorder="1" applyAlignment="1">
      <alignment horizontal="center" vertical="center"/>
    </xf>
    <xf numFmtId="49" fontId="8" fillId="24" borderId="14" xfId="0" applyNumberFormat="1" applyFont="1" applyFill="1" applyBorder="1" applyAlignment="1">
      <alignment horizontal="center" vertical="center"/>
    </xf>
    <xf numFmtId="49" fontId="2" fillId="24" borderId="13" xfId="0" applyNumberFormat="1" applyFont="1" applyFill="1" applyBorder="1" applyAlignment="1">
      <alignment horizontal="center" vertical="center" wrapText="1"/>
    </xf>
    <xf numFmtId="49" fontId="8" fillId="24" borderId="13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/>
    </xf>
    <xf numFmtId="0" fontId="8" fillId="26" borderId="10" xfId="0" applyFont="1" applyFill="1" applyBorder="1" applyAlignment="1">
      <alignment wrapText="1"/>
    </xf>
    <xf numFmtId="49" fontId="8" fillId="26" borderId="10" xfId="0" applyNumberFormat="1" applyFont="1" applyFill="1" applyBorder="1" applyAlignment="1">
      <alignment horizontal="center" vertical="center" wrapText="1"/>
    </xf>
    <xf numFmtId="49" fontId="8" fillId="26" borderId="10" xfId="0" applyNumberFormat="1" applyFont="1" applyFill="1" applyBorder="1" applyAlignment="1">
      <alignment horizontal="center" vertical="center"/>
    </xf>
    <xf numFmtId="2" fontId="8" fillId="26" borderId="10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wrapText="1"/>
    </xf>
    <xf numFmtId="49" fontId="2" fillId="26" borderId="10" xfId="0" applyNumberFormat="1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/>
    </xf>
    <xf numFmtId="2" fontId="2" fillId="26" borderId="10" xfId="0" applyNumberFormat="1" applyFont="1" applyFill="1" applyBorder="1" applyAlignment="1">
      <alignment horizontal="center" vertical="center" wrapText="1"/>
    </xf>
    <xf numFmtId="2" fontId="8" fillId="26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2" fillId="26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distributed" wrapText="1"/>
    </xf>
    <xf numFmtId="49" fontId="8" fillId="0" borderId="10" xfId="0" applyNumberFormat="1" applyFont="1" applyBorder="1" applyAlignment="1">
      <alignment horizontal="center" vertical="distributed" wrapText="1"/>
    </xf>
    <xf numFmtId="0" fontId="35" fillId="24" borderId="11" xfId="54" applyFont="1" applyFill="1" applyBorder="1" applyAlignment="1">
      <alignment horizontal="left" wrapText="1"/>
      <protection/>
    </xf>
    <xf numFmtId="0" fontId="30" fillId="24" borderId="0" xfId="0" applyFont="1" applyFill="1" applyAlignment="1">
      <alignment/>
    </xf>
    <xf numFmtId="0" fontId="2" fillId="0" borderId="0" xfId="0" applyFont="1" applyAlignment="1">
      <alignment horizontal="right" wrapText="1"/>
    </xf>
    <xf numFmtId="0" fontId="1" fillId="0" borderId="0" xfId="0" applyFont="1" applyFill="1" applyBorder="1" applyAlignment="1">
      <alignment horizontal="left" vertical="justify" wrapText="1"/>
    </xf>
    <xf numFmtId="0" fontId="6" fillId="0" borderId="0" xfId="0" applyFont="1" applyAlignment="1">
      <alignment horizontal="left" vertical="justify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31" fillId="0" borderId="0" xfId="0" applyFont="1" applyFill="1" applyBorder="1" applyAlignment="1">
      <alignment horizontal="left" vertical="justify" wrapText="1"/>
    </xf>
    <xf numFmtId="0" fontId="32" fillId="0" borderId="0" xfId="0" applyFont="1" applyAlignment="1">
      <alignment horizontal="left" vertical="justify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justify"/>
    </xf>
    <xf numFmtId="0" fontId="3" fillId="0" borderId="0" xfId="0" applyFont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9" fillId="0" borderId="19" xfId="0" applyFont="1" applyBorder="1" applyAlignment="1">
      <alignment horizontal="left" vertical="top" wrapText="1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18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перечис.11" xfId="63"/>
    <cellStyle name="Тысячи_перечис.11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154"/>
  <sheetViews>
    <sheetView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2" max="2" width="25.75390625" style="3" customWidth="1"/>
    <col min="3" max="3" width="57.25390625" style="3" customWidth="1"/>
    <col min="4" max="4" width="12.75390625" style="3" customWidth="1"/>
    <col min="5" max="5" width="15.75390625" style="0" customWidth="1"/>
    <col min="6" max="6" width="16.75390625" style="0" customWidth="1"/>
  </cols>
  <sheetData>
    <row r="1" spans="2:6" s="5" customFormat="1" ht="53.25" customHeight="1">
      <c r="B1" s="4"/>
      <c r="C1" s="4"/>
      <c r="D1" s="252" t="s">
        <v>448</v>
      </c>
      <c r="E1" s="252"/>
      <c r="F1" s="252"/>
    </row>
    <row r="2" spans="1:7" s="5" customFormat="1" ht="15.75" customHeight="1">
      <c r="A2" s="260" t="s">
        <v>447</v>
      </c>
      <c r="B2" s="260"/>
      <c r="C2" s="260"/>
      <c r="D2" s="260"/>
      <c r="E2" s="260"/>
      <c r="F2" s="260"/>
      <c r="G2" s="92"/>
    </row>
    <row r="3" spans="2:6" s="5" customFormat="1" ht="12.75">
      <c r="B3" s="112"/>
      <c r="C3" s="112"/>
      <c r="D3" s="77"/>
      <c r="E3" s="77"/>
      <c r="F3" s="77" t="s">
        <v>7</v>
      </c>
    </row>
    <row r="4" spans="1:6" s="5" customFormat="1" ht="54" customHeight="1">
      <c r="A4" s="16" t="s">
        <v>110</v>
      </c>
      <c r="B4" s="16" t="s">
        <v>5</v>
      </c>
      <c r="C4" s="16" t="s">
        <v>6</v>
      </c>
      <c r="D4" s="16" t="s">
        <v>92</v>
      </c>
      <c r="E4" s="64" t="s">
        <v>96</v>
      </c>
      <c r="F4" s="64" t="s">
        <v>93</v>
      </c>
    </row>
    <row r="5" spans="1:6" s="5" customFormat="1" ht="12.75">
      <c r="A5" s="56"/>
      <c r="B5" s="16">
        <v>1</v>
      </c>
      <c r="C5" s="16">
        <v>2</v>
      </c>
      <c r="D5" s="16">
        <v>3</v>
      </c>
      <c r="E5" s="49">
        <v>4</v>
      </c>
      <c r="F5" s="49">
        <v>5</v>
      </c>
    </row>
    <row r="6" spans="1:6" s="5" customFormat="1" ht="12.75">
      <c r="A6" s="105" t="s">
        <v>43</v>
      </c>
      <c r="B6" s="49" t="s">
        <v>130</v>
      </c>
      <c r="C6" s="113" t="s">
        <v>138</v>
      </c>
      <c r="D6" s="114">
        <f>D8+D16+D19+D24</f>
        <v>485.64</v>
      </c>
      <c r="E6" s="114">
        <f>E8+E16+E19+E24</f>
        <v>0</v>
      </c>
      <c r="F6" s="114">
        <f>D6+E6</f>
        <v>485.64</v>
      </c>
    </row>
    <row r="7" spans="1:6" s="5" customFormat="1" ht="12.75" hidden="1">
      <c r="A7" s="115"/>
      <c r="B7" s="116"/>
      <c r="C7" s="45" t="s">
        <v>139</v>
      </c>
      <c r="D7" s="51" t="e">
        <f>D8+D16+D19+#REF!+D11</f>
        <v>#REF!</v>
      </c>
      <c r="E7" s="51" t="e">
        <f>E8+E16+E19+#REF!</f>
        <v>#REF!</v>
      </c>
      <c r="F7" s="51" t="e">
        <f>F8+F16+F19+#REF!+F11</f>
        <v>#REF!</v>
      </c>
    </row>
    <row r="8" spans="1:6" s="5" customFormat="1" ht="12.75">
      <c r="A8" s="105" t="s">
        <v>43</v>
      </c>
      <c r="B8" s="16" t="s">
        <v>1</v>
      </c>
      <c r="C8" s="45" t="s">
        <v>140</v>
      </c>
      <c r="D8" s="51">
        <f>D9</f>
        <v>60</v>
      </c>
      <c r="E8" s="51">
        <v>0</v>
      </c>
      <c r="F8" s="51">
        <f>F9</f>
        <v>60</v>
      </c>
    </row>
    <row r="9" spans="1:6" s="5" customFormat="1" ht="12.75">
      <c r="A9" s="91" t="s">
        <v>43</v>
      </c>
      <c r="B9" s="38" t="s">
        <v>81</v>
      </c>
      <c r="C9" s="46" t="s">
        <v>3</v>
      </c>
      <c r="D9" s="26">
        <f>D10</f>
        <v>60</v>
      </c>
      <c r="E9" s="26">
        <v>0</v>
      </c>
      <c r="F9" s="26">
        <f>D9+E9</f>
        <v>60</v>
      </c>
    </row>
    <row r="10" spans="1:6" s="5" customFormat="1" ht="53.25" customHeight="1">
      <c r="A10" s="91" t="s">
        <v>105</v>
      </c>
      <c r="B10" s="38" t="s">
        <v>388</v>
      </c>
      <c r="C10" s="46" t="s">
        <v>153</v>
      </c>
      <c r="D10" s="26">
        <v>60</v>
      </c>
      <c r="E10" s="53">
        <v>0</v>
      </c>
      <c r="F10" s="26">
        <f>D10+E10</f>
        <v>60</v>
      </c>
    </row>
    <row r="11" spans="1:6" s="5" customFormat="1" ht="25.5" hidden="1">
      <c r="A11" s="105" t="s">
        <v>43</v>
      </c>
      <c r="B11" s="16" t="s">
        <v>176</v>
      </c>
      <c r="C11" s="45" t="s">
        <v>177</v>
      </c>
      <c r="D11" s="51">
        <f>D12+D13+D14+D15</f>
        <v>0</v>
      </c>
      <c r="E11" s="53">
        <f aca="true" t="shared" si="0" ref="E11:E17">F11-D11</f>
        <v>0</v>
      </c>
      <c r="F11" s="51">
        <f>F12+F13+F14+F15</f>
        <v>0</v>
      </c>
    </row>
    <row r="12" spans="1:6" s="5" customFormat="1" ht="25.5" hidden="1">
      <c r="A12" s="91" t="s">
        <v>237</v>
      </c>
      <c r="B12" s="38" t="s">
        <v>175</v>
      </c>
      <c r="C12" s="46" t="s">
        <v>180</v>
      </c>
      <c r="D12" s="26">
        <v>0</v>
      </c>
      <c r="E12" s="53">
        <f t="shared" si="0"/>
        <v>0</v>
      </c>
      <c r="F12" s="26">
        <v>0</v>
      </c>
    </row>
    <row r="13" spans="1:6" s="5" customFormat="1" ht="38.25" hidden="1">
      <c r="A13" s="91" t="s">
        <v>237</v>
      </c>
      <c r="B13" s="38" t="s">
        <v>174</v>
      </c>
      <c r="C13" s="46" t="s">
        <v>178</v>
      </c>
      <c r="D13" s="26">
        <v>0</v>
      </c>
      <c r="E13" s="53">
        <f t="shared" si="0"/>
        <v>0</v>
      </c>
      <c r="F13" s="26">
        <v>0</v>
      </c>
    </row>
    <row r="14" spans="1:6" s="5" customFormat="1" ht="38.25" hidden="1">
      <c r="A14" s="91" t="s">
        <v>237</v>
      </c>
      <c r="B14" s="38" t="s">
        <v>173</v>
      </c>
      <c r="C14" s="46" t="s">
        <v>179</v>
      </c>
      <c r="D14" s="26">
        <v>0</v>
      </c>
      <c r="E14" s="53">
        <f t="shared" si="0"/>
        <v>0</v>
      </c>
      <c r="F14" s="26">
        <v>0</v>
      </c>
    </row>
    <row r="15" spans="1:6" s="5" customFormat="1" ht="38.25" hidden="1">
      <c r="A15" s="91" t="s">
        <v>237</v>
      </c>
      <c r="B15" s="38" t="s">
        <v>172</v>
      </c>
      <c r="C15" s="46" t="s">
        <v>181</v>
      </c>
      <c r="D15" s="26">
        <v>0</v>
      </c>
      <c r="E15" s="53">
        <f t="shared" si="0"/>
        <v>0</v>
      </c>
      <c r="F15" s="26">
        <v>0</v>
      </c>
    </row>
    <row r="16" spans="1:6" s="14" customFormat="1" ht="12.75">
      <c r="A16" s="105" t="s">
        <v>43</v>
      </c>
      <c r="B16" s="16" t="s">
        <v>29</v>
      </c>
      <c r="C16" s="45" t="s">
        <v>30</v>
      </c>
      <c r="D16" s="51">
        <f>+D18</f>
        <v>40</v>
      </c>
      <c r="E16" s="52">
        <f>F16-D16</f>
        <v>0</v>
      </c>
      <c r="F16" s="51">
        <f>F18</f>
        <v>40</v>
      </c>
    </row>
    <row r="17" spans="1:6" s="14" customFormat="1" ht="21" customHeight="1" hidden="1">
      <c r="A17" s="91" t="s">
        <v>105</v>
      </c>
      <c r="B17" s="38" t="s">
        <v>141</v>
      </c>
      <c r="C17" s="46" t="s">
        <v>142</v>
      </c>
      <c r="D17" s="51"/>
      <c r="E17" s="52">
        <f t="shared" si="0"/>
        <v>60</v>
      </c>
      <c r="F17" s="51">
        <f>SUM(F10:F15)</f>
        <v>60</v>
      </c>
    </row>
    <row r="18" spans="1:6" s="5" customFormat="1" ht="38.25">
      <c r="A18" s="91" t="s">
        <v>105</v>
      </c>
      <c r="B18" s="38" t="s">
        <v>389</v>
      </c>
      <c r="C18" s="46" t="s">
        <v>402</v>
      </c>
      <c r="D18" s="26">
        <v>40</v>
      </c>
      <c r="E18" s="53">
        <v>0</v>
      </c>
      <c r="F18" s="26">
        <f>D18+E18</f>
        <v>40</v>
      </c>
    </row>
    <row r="19" spans="1:6" s="14" customFormat="1" ht="12.75">
      <c r="A19" s="105" t="s">
        <v>43</v>
      </c>
      <c r="B19" s="16" t="s">
        <v>32</v>
      </c>
      <c r="C19" s="45" t="s">
        <v>143</v>
      </c>
      <c r="D19" s="51">
        <f>D20+D21</f>
        <v>300</v>
      </c>
      <c r="E19" s="52">
        <f>F19-D19</f>
        <v>0</v>
      </c>
      <c r="F19" s="51">
        <f>F20+F21</f>
        <v>300</v>
      </c>
    </row>
    <row r="20" spans="1:6" s="5" customFormat="1" ht="63.75">
      <c r="A20" s="91" t="s">
        <v>105</v>
      </c>
      <c r="B20" s="38" t="s">
        <v>390</v>
      </c>
      <c r="C20" s="46" t="s">
        <v>399</v>
      </c>
      <c r="D20" s="26">
        <v>140</v>
      </c>
      <c r="E20" s="53">
        <v>0</v>
      </c>
      <c r="F20" s="26">
        <f>D20+E20</f>
        <v>140</v>
      </c>
    </row>
    <row r="21" spans="1:6" s="5" customFormat="1" ht="12.75">
      <c r="A21" s="105" t="s">
        <v>43</v>
      </c>
      <c r="B21" s="16" t="s">
        <v>34</v>
      </c>
      <c r="C21" s="45" t="s">
        <v>35</v>
      </c>
      <c r="D21" s="117">
        <f>D22+D23</f>
        <v>160</v>
      </c>
      <c r="E21" s="52">
        <f>F21-D21</f>
        <v>0</v>
      </c>
      <c r="F21" s="117">
        <f>F22+F23</f>
        <v>160</v>
      </c>
    </row>
    <row r="22" spans="1:6" s="5" customFormat="1" ht="51">
      <c r="A22" s="91" t="s">
        <v>105</v>
      </c>
      <c r="B22" s="38" t="s">
        <v>391</v>
      </c>
      <c r="C22" s="46" t="s">
        <v>400</v>
      </c>
      <c r="D22" s="47">
        <v>40</v>
      </c>
      <c r="E22" s="53">
        <v>0</v>
      </c>
      <c r="F22" s="47">
        <f>D22+E22</f>
        <v>40</v>
      </c>
    </row>
    <row r="23" spans="1:6" s="5" customFormat="1" ht="51">
      <c r="A23" s="91" t="s">
        <v>105</v>
      </c>
      <c r="B23" s="38" t="s">
        <v>392</v>
      </c>
      <c r="C23" s="46" t="s">
        <v>401</v>
      </c>
      <c r="D23" s="26">
        <v>120</v>
      </c>
      <c r="E23" s="53">
        <v>0</v>
      </c>
      <c r="F23" s="26">
        <f aca="true" t="shared" si="1" ref="F23:F29">D23+E23</f>
        <v>120</v>
      </c>
    </row>
    <row r="24" spans="1:6" s="5" customFormat="1" ht="25.5">
      <c r="A24" s="105" t="s">
        <v>43</v>
      </c>
      <c r="B24" s="16" t="s">
        <v>409</v>
      </c>
      <c r="C24" s="45" t="s">
        <v>410</v>
      </c>
      <c r="D24" s="51">
        <f>D25</f>
        <v>85.64</v>
      </c>
      <c r="E24" s="52">
        <f>E25</f>
        <v>0</v>
      </c>
      <c r="F24" s="51">
        <f>F25</f>
        <v>85.64</v>
      </c>
    </row>
    <row r="25" spans="1:6" s="5" customFormat="1" ht="63.75">
      <c r="A25" s="91" t="s">
        <v>80</v>
      </c>
      <c r="B25" s="38" t="s">
        <v>85</v>
      </c>
      <c r="C25" s="46" t="s">
        <v>412</v>
      </c>
      <c r="D25" s="26">
        <f>D26+D27</f>
        <v>85.64</v>
      </c>
      <c r="E25" s="53">
        <f>E26+E27</f>
        <v>0</v>
      </c>
      <c r="F25" s="26">
        <f>F26+F27</f>
        <v>85.64</v>
      </c>
    </row>
    <row r="26" spans="1:6" s="5" customFormat="1" ht="63.75">
      <c r="A26" s="91" t="s">
        <v>80</v>
      </c>
      <c r="B26" s="55" t="s">
        <v>411</v>
      </c>
      <c r="C26" s="46" t="s">
        <v>413</v>
      </c>
      <c r="D26" s="26">
        <v>63.64</v>
      </c>
      <c r="E26" s="53">
        <v>0</v>
      </c>
      <c r="F26" s="26">
        <f t="shared" si="1"/>
        <v>63.64</v>
      </c>
    </row>
    <row r="27" spans="1:6" s="5" customFormat="1" ht="51">
      <c r="A27" s="91" t="s">
        <v>80</v>
      </c>
      <c r="B27" s="55" t="s">
        <v>325</v>
      </c>
      <c r="C27" s="46" t="s">
        <v>414</v>
      </c>
      <c r="D27" s="26">
        <v>22</v>
      </c>
      <c r="E27" s="53">
        <v>0</v>
      </c>
      <c r="F27" s="26">
        <f t="shared" si="1"/>
        <v>22</v>
      </c>
    </row>
    <row r="28" spans="1:6" s="14" customFormat="1" ht="12.75">
      <c r="A28" s="105" t="s">
        <v>43</v>
      </c>
      <c r="B28" s="16" t="s">
        <v>51</v>
      </c>
      <c r="C28" s="45" t="s">
        <v>52</v>
      </c>
      <c r="D28" s="51">
        <f>D29</f>
        <v>4265.7</v>
      </c>
      <c r="E28" s="52">
        <f>E29+E38+E47</f>
        <v>261.42</v>
      </c>
      <c r="F28" s="51">
        <f t="shared" si="1"/>
        <v>4527.12</v>
      </c>
    </row>
    <row r="29" spans="1:6" s="5" customFormat="1" ht="25.5">
      <c r="A29" s="91" t="s">
        <v>43</v>
      </c>
      <c r="B29" s="16" t="s">
        <v>106</v>
      </c>
      <c r="C29" s="45" t="s">
        <v>69</v>
      </c>
      <c r="D29" s="117">
        <f>D30+D38+D47</f>
        <v>4265.7</v>
      </c>
      <c r="E29" s="52">
        <v>0</v>
      </c>
      <c r="F29" s="117">
        <f t="shared" si="1"/>
        <v>4265.7</v>
      </c>
    </row>
    <row r="30" spans="1:6" s="5" customFormat="1" ht="12.75">
      <c r="A30" s="91" t="s">
        <v>43</v>
      </c>
      <c r="B30" s="38" t="s">
        <v>450</v>
      </c>
      <c r="C30" s="46" t="s">
        <v>393</v>
      </c>
      <c r="D30" s="47">
        <f>D31</f>
        <v>2566.83</v>
      </c>
      <c r="E30" s="47">
        <f>E32</f>
        <v>0</v>
      </c>
      <c r="F30" s="47">
        <f>F32</f>
        <v>2566.83</v>
      </c>
    </row>
    <row r="31" spans="1:6" s="5" customFormat="1" ht="12.75">
      <c r="A31" s="91" t="s">
        <v>43</v>
      </c>
      <c r="B31" s="38" t="s">
        <v>451</v>
      </c>
      <c r="C31" s="46" t="s">
        <v>394</v>
      </c>
      <c r="D31" s="47">
        <f>D32</f>
        <v>2566.83</v>
      </c>
      <c r="E31" s="47">
        <v>0</v>
      </c>
      <c r="F31" s="47">
        <f>D31+E31</f>
        <v>2566.83</v>
      </c>
    </row>
    <row r="32" spans="1:6" s="5" customFormat="1" ht="25.5">
      <c r="A32" s="91" t="s">
        <v>80</v>
      </c>
      <c r="B32" s="38" t="s">
        <v>449</v>
      </c>
      <c r="C32" s="46" t="s">
        <v>395</v>
      </c>
      <c r="D32" s="47">
        <v>2566.83</v>
      </c>
      <c r="E32" s="47">
        <v>0</v>
      </c>
      <c r="F32" s="47">
        <f>D32+E32</f>
        <v>2566.83</v>
      </c>
    </row>
    <row r="33" spans="1:6" s="5" customFormat="1" ht="35.25" customHeight="1" hidden="1">
      <c r="A33" s="91"/>
      <c r="B33" s="38"/>
      <c r="C33" s="46" t="s">
        <v>77</v>
      </c>
      <c r="D33" s="47">
        <v>3079.1</v>
      </c>
      <c r="E33" s="53">
        <f aca="true" t="shared" si="2" ref="E33:E46">F33-D33</f>
        <v>-3079.1</v>
      </c>
      <c r="F33" s="47"/>
    </row>
    <row r="34" spans="1:6" s="5" customFormat="1" ht="33.75" customHeight="1" hidden="1">
      <c r="A34" s="91"/>
      <c r="B34" s="38"/>
      <c r="C34" s="46" t="s">
        <v>113</v>
      </c>
      <c r="D34" s="47">
        <v>812.6</v>
      </c>
      <c r="E34" s="53">
        <f t="shared" si="2"/>
        <v>-812.6</v>
      </c>
      <c r="F34" s="47"/>
    </row>
    <row r="35" spans="1:6" s="5" customFormat="1" ht="21" customHeight="1" hidden="1">
      <c r="A35" s="91" t="s">
        <v>80</v>
      </c>
      <c r="B35" s="38" t="s">
        <v>87</v>
      </c>
      <c r="C35" s="45" t="s">
        <v>116</v>
      </c>
      <c r="D35" s="117">
        <f>D36</f>
        <v>0</v>
      </c>
      <c r="E35" s="52">
        <f t="shared" si="2"/>
        <v>0</v>
      </c>
      <c r="F35" s="117">
        <f>F36+F37</f>
        <v>0</v>
      </c>
    </row>
    <row r="36" spans="1:6" s="5" customFormat="1" ht="38.25" hidden="1">
      <c r="A36" s="91" t="s">
        <v>80</v>
      </c>
      <c r="B36" s="38" t="s">
        <v>88</v>
      </c>
      <c r="C36" s="46" t="s">
        <v>75</v>
      </c>
      <c r="D36" s="47"/>
      <c r="E36" s="53">
        <f t="shared" si="2"/>
        <v>0</v>
      </c>
      <c r="F36" s="47"/>
    </row>
    <row r="37" spans="1:6" s="5" customFormat="1" ht="46.5" customHeight="1" hidden="1">
      <c r="A37" s="91" t="s">
        <v>80</v>
      </c>
      <c r="B37" s="38" t="s">
        <v>88</v>
      </c>
      <c r="C37" s="46" t="s">
        <v>128</v>
      </c>
      <c r="D37" s="47"/>
      <c r="E37" s="53">
        <f t="shared" si="2"/>
        <v>0</v>
      </c>
      <c r="F37" s="47"/>
    </row>
    <row r="38" spans="1:6" s="5" customFormat="1" ht="12.75">
      <c r="A38" s="105" t="s">
        <v>43</v>
      </c>
      <c r="B38" s="16" t="s">
        <v>452</v>
      </c>
      <c r="C38" s="45" t="s">
        <v>396</v>
      </c>
      <c r="D38" s="117">
        <f>D39</f>
        <v>122.7</v>
      </c>
      <c r="E38" s="52">
        <f>E39</f>
        <v>0</v>
      </c>
      <c r="F38" s="117">
        <f>D38+E38</f>
        <v>122.7</v>
      </c>
    </row>
    <row r="39" spans="1:6" s="5" customFormat="1" ht="25.5">
      <c r="A39" s="91" t="s">
        <v>43</v>
      </c>
      <c r="B39" s="38" t="s">
        <v>453</v>
      </c>
      <c r="C39" s="46" t="s">
        <v>397</v>
      </c>
      <c r="D39" s="47">
        <f>D43</f>
        <v>122.7</v>
      </c>
      <c r="E39" s="53">
        <f>E43</f>
        <v>0</v>
      </c>
      <c r="F39" s="47">
        <f>D39+E39</f>
        <v>122.7</v>
      </c>
    </row>
    <row r="40" spans="1:6" s="14" customFormat="1" ht="19.5" customHeight="1" hidden="1">
      <c r="A40" s="105" t="s">
        <v>43</v>
      </c>
      <c r="B40" s="16" t="s">
        <v>167</v>
      </c>
      <c r="C40" s="45" t="s">
        <v>184</v>
      </c>
      <c r="D40" s="117">
        <f>D42</f>
        <v>0</v>
      </c>
      <c r="E40" s="53">
        <f t="shared" si="2"/>
        <v>138</v>
      </c>
      <c r="F40" s="117">
        <f>F41</f>
        <v>138</v>
      </c>
    </row>
    <row r="41" spans="1:6" s="14" customFormat="1" ht="62.25" customHeight="1" hidden="1">
      <c r="A41" s="91" t="s">
        <v>43</v>
      </c>
      <c r="B41" s="38" t="s">
        <v>183</v>
      </c>
      <c r="C41" s="46" t="s">
        <v>182</v>
      </c>
      <c r="D41" s="47"/>
      <c r="E41" s="53">
        <f t="shared" si="2"/>
        <v>138</v>
      </c>
      <c r="F41" s="47">
        <f>F42</f>
        <v>138</v>
      </c>
    </row>
    <row r="42" spans="1:6" s="5" customFormat="1" ht="66" customHeight="1" hidden="1">
      <c r="A42" s="248" t="s">
        <v>80</v>
      </c>
      <c r="B42" s="38" t="s">
        <v>166</v>
      </c>
      <c r="C42" s="46" t="s">
        <v>182</v>
      </c>
      <c r="D42" s="47"/>
      <c r="E42" s="53">
        <f t="shared" si="2"/>
        <v>138</v>
      </c>
      <c r="F42" s="47">
        <v>138</v>
      </c>
    </row>
    <row r="43" spans="1:6" s="5" customFormat="1" ht="42.75" customHeight="1">
      <c r="A43" s="248" t="s">
        <v>80</v>
      </c>
      <c r="B43" s="38" t="s">
        <v>454</v>
      </c>
      <c r="C43" s="46" t="s">
        <v>398</v>
      </c>
      <c r="D43" s="47">
        <v>122.7</v>
      </c>
      <c r="E43" s="53">
        <v>0</v>
      </c>
      <c r="F43" s="47">
        <f>D43+E43</f>
        <v>122.7</v>
      </c>
    </row>
    <row r="44" spans="1:6" s="5" customFormat="1" ht="17.25" customHeight="1" hidden="1">
      <c r="A44" s="105" t="s">
        <v>43</v>
      </c>
      <c r="B44" s="16" t="s">
        <v>167</v>
      </c>
      <c r="C44" s="45" t="s">
        <v>184</v>
      </c>
      <c r="D44" s="117">
        <f>D45</f>
        <v>0</v>
      </c>
      <c r="E44" s="53">
        <f t="shared" si="2"/>
        <v>0</v>
      </c>
      <c r="F44" s="117">
        <f>F45</f>
        <v>0</v>
      </c>
    </row>
    <row r="45" spans="1:6" s="5" customFormat="1" ht="42" customHeight="1" hidden="1">
      <c r="A45" s="91" t="s">
        <v>43</v>
      </c>
      <c r="B45" s="38" t="s">
        <v>183</v>
      </c>
      <c r="C45" s="46" t="s">
        <v>182</v>
      </c>
      <c r="D45" s="47">
        <f>D46</f>
        <v>0</v>
      </c>
      <c r="E45" s="53">
        <f t="shared" si="2"/>
        <v>0</v>
      </c>
      <c r="F45" s="47">
        <f>F46</f>
        <v>0</v>
      </c>
    </row>
    <row r="46" spans="1:6" s="5" customFormat="1" ht="30" customHeight="1" hidden="1">
      <c r="A46" s="248" t="s">
        <v>80</v>
      </c>
      <c r="B46" s="38" t="s">
        <v>166</v>
      </c>
      <c r="C46" s="46" t="s">
        <v>182</v>
      </c>
      <c r="D46" s="47">
        <v>0</v>
      </c>
      <c r="E46" s="53">
        <f t="shared" si="2"/>
        <v>0</v>
      </c>
      <c r="F46" s="47">
        <v>0</v>
      </c>
    </row>
    <row r="47" spans="1:6" s="5" customFormat="1" ht="22.5" customHeight="1">
      <c r="A47" s="249" t="s">
        <v>43</v>
      </c>
      <c r="B47" s="16" t="s">
        <v>455</v>
      </c>
      <c r="C47" s="45" t="s">
        <v>405</v>
      </c>
      <c r="D47" s="117">
        <f>D49+D48</f>
        <v>1576.17</v>
      </c>
      <c r="E47" s="52">
        <f>E49+E48</f>
        <v>261.42</v>
      </c>
      <c r="F47" s="117">
        <f>E47+D47</f>
        <v>1837.5900000000001</v>
      </c>
    </row>
    <row r="48" spans="1:6" s="5" customFormat="1" ht="61.5" customHeight="1">
      <c r="A48" s="248" t="s">
        <v>80</v>
      </c>
      <c r="B48" s="38" t="s">
        <v>457</v>
      </c>
      <c r="C48" s="46" t="s">
        <v>458</v>
      </c>
      <c r="D48" s="47">
        <v>69.67</v>
      </c>
      <c r="E48" s="53">
        <v>22.42</v>
      </c>
      <c r="F48" s="47">
        <f>D48+E48</f>
        <v>92.09</v>
      </c>
    </row>
    <row r="49" spans="1:6" s="5" customFormat="1" ht="39.75" customHeight="1">
      <c r="A49" s="248" t="s">
        <v>80</v>
      </c>
      <c r="B49" s="38" t="s">
        <v>456</v>
      </c>
      <c r="C49" s="46" t="s">
        <v>415</v>
      </c>
      <c r="D49" s="47">
        <v>1506.5</v>
      </c>
      <c r="E49" s="53">
        <v>239</v>
      </c>
      <c r="F49" s="47">
        <f>D49+E49</f>
        <v>1745.5</v>
      </c>
    </row>
    <row r="50" spans="1:6" s="5" customFormat="1" ht="12.75">
      <c r="A50" s="91"/>
      <c r="B50" s="38"/>
      <c r="C50" s="45" t="s">
        <v>78</v>
      </c>
      <c r="D50" s="117">
        <f>D28+D6</f>
        <v>4751.34</v>
      </c>
      <c r="E50" s="117">
        <f>E6+E28</f>
        <v>261.42</v>
      </c>
      <c r="F50" s="117">
        <f>F28+F6</f>
        <v>5012.76</v>
      </c>
    </row>
    <row r="51" spans="1:6" ht="12.75" customHeight="1">
      <c r="A51" s="110"/>
      <c r="B51" s="257"/>
      <c r="C51" s="258"/>
      <c r="D51" s="259"/>
      <c r="E51" s="110"/>
      <c r="F51" s="111"/>
    </row>
    <row r="52" spans="1:6" ht="12.75" customHeight="1">
      <c r="A52" s="110"/>
      <c r="B52" s="258"/>
      <c r="C52" s="258"/>
      <c r="D52" s="259"/>
      <c r="E52" s="110"/>
      <c r="F52" s="111"/>
    </row>
    <row r="53" spans="2:6" ht="12.75" customHeight="1">
      <c r="B53" s="253"/>
      <c r="C53" s="254"/>
      <c r="D53" s="255"/>
      <c r="E53" s="27"/>
      <c r="F53" s="28"/>
    </row>
    <row r="54" spans="2:6" ht="15">
      <c r="B54" s="254"/>
      <c r="C54" s="254"/>
      <c r="D54" s="255"/>
      <c r="E54" s="27"/>
      <c r="F54" s="28"/>
    </row>
    <row r="55" spans="2:6" ht="26.25" customHeight="1">
      <c r="B55" s="256"/>
      <c r="C55" s="256"/>
      <c r="D55" s="256"/>
      <c r="E55" s="27"/>
      <c r="F55" s="27"/>
    </row>
    <row r="56" spans="2:6" ht="15">
      <c r="B56" s="6"/>
      <c r="C56" s="6"/>
      <c r="D56" s="6"/>
      <c r="E56" s="27"/>
      <c r="F56" s="27"/>
    </row>
    <row r="57" spans="2:6" ht="15">
      <c r="B57" s="6"/>
      <c r="C57" s="6"/>
      <c r="D57" s="6"/>
      <c r="E57" s="27"/>
      <c r="F57" s="27"/>
    </row>
    <row r="58" spans="2:6" ht="15">
      <c r="B58" s="6"/>
      <c r="C58" s="6"/>
      <c r="D58" s="6"/>
      <c r="E58" s="27"/>
      <c r="F58" s="27"/>
    </row>
    <row r="59" spans="2:6" ht="15">
      <c r="B59" s="6"/>
      <c r="C59" s="6"/>
      <c r="D59" s="6"/>
      <c r="E59" s="27"/>
      <c r="F59" s="27"/>
    </row>
    <row r="60" spans="2:6" ht="15">
      <c r="B60" s="6"/>
      <c r="C60" s="6"/>
      <c r="D60" s="6"/>
      <c r="E60" s="27"/>
      <c r="F60" s="27"/>
    </row>
    <row r="61" spans="2:6" ht="15">
      <c r="B61" s="6"/>
      <c r="C61" s="6"/>
      <c r="D61" s="6"/>
      <c r="E61" s="27"/>
      <c r="F61" s="27"/>
    </row>
    <row r="62" spans="2:6" ht="15">
      <c r="B62" s="6"/>
      <c r="C62" s="6"/>
      <c r="D62" s="6"/>
      <c r="E62" s="27"/>
      <c r="F62" s="27"/>
    </row>
    <row r="63" spans="2:6" ht="15">
      <c r="B63" s="6"/>
      <c r="C63" s="6"/>
      <c r="D63" s="6"/>
      <c r="E63" s="27"/>
      <c r="F63" s="27"/>
    </row>
    <row r="64" spans="2:6" ht="15">
      <c r="B64" s="6"/>
      <c r="C64" s="6"/>
      <c r="D64" s="6"/>
      <c r="E64" s="27"/>
      <c r="F64" s="27"/>
    </row>
    <row r="65" spans="2:6" ht="15">
      <c r="B65" s="6"/>
      <c r="C65" s="6"/>
      <c r="D65" s="6"/>
      <c r="E65" s="27"/>
      <c r="F65" s="27"/>
    </row>
    <row r="66" spans="2:6" ht="15">
      <c r="B66" s="6"/>
      <c r="C66" s="6"/>
      <c r="D66" s="6"/>
      <c r="E66" s="27"/>
      <c r="F66" s="27"/>
    </row>
    <row r="67" spans="2:6" ht="15">
      <c r="B67" s="6"/>
      <c r="C67" s="6"/>
      <c r="D67" s="6"/>
      <c r="E67" s="27"/>
      <c r="F67" s="27"/>
    </row>
    <row r="68" spans="2:6" ht="15">
      <c r="B68" s="6"/>
      <c r="C68" s="6"/>
      <c r="D68" s="6"/>
      <c r="E68" s="27"/>
      <c r="F68" s="27"/>
    </row>
    <row r="69" spans="2:6" ht="15">
      <c r="B69" s="6"/>
      <c r="C69" s="6"/>
      <c r="D69" s="6"/>
      <c r="E69" s="27"/>
      <c r="F69" s="27"/>
    </row>
    <row r="70" spans="2:6" ht="15">
      <c r="B70" s="6"/>
      <c r="C70" s="6"/>
      <c r="D70" s="6"/>
      <c r="E70" s="27"/>
      <c r="F70" s="27"/>
    </row>
    <row r="71" spans="2:6" ht="15">
      <c r="B71" s="6"/>
      <c r="C71" s="6"/>
      <c r="D71" s="6"/>
      <c r="E71" s="27"/>
      <c r="F71" s="27"/>
    </row>
    <row r="72" spans="2:6" ht="15">
      <c r="B72" s="6"/>
      <c r="C72" s="6"/>
      <c r="D72" s="6"/>
      <c r="E72" s="27"/>
      <c r="F72" s="27"/>
    </row>
    <row r="73" spans="2:6" ht="15">
      <c r="B73" s="6"/>
      <c r="C73" s="6"/>
      <c r="D73" s="6"/>
      <c r="E73" s="27"/>
      <c r="F73" s="27"/>
    </row>
    <row r="74" spans="2:6" ht="15">
      <c r="B74" s="6"/>
      <c r="C74" s="6"/>
      <c r="D74" s="6"/>
      <c r="E74" s="27"/>
      <c r="F74" s="27"/>
    </row>
    <row r="75" spans="2:6" ht="15">
      <c r="B75" s="6"/>
      <c r="C75" s="6"/>
      <c r="D75" s="6"/>
      <c r="E75" s="27"/>
      <c r="F75" s="27"/>
    </row>
    <row r="76" spans="2:6" ht="15">
      <c r="B76" s="6"/>
      <c r="C76" s="6"/>
      <c r="D76" s="6"/>
      <c r="E76" s="27"/>
      <c r="F76" s="27"/>
    </row>
    <row r="77" spans="2:6" ht="15">
      <c r="B77" s="6"/>
      <c r="C77" s="6"/>
      <c r="D77" s="6"/>
      <c r="E77" s="27"/>
      <c r="F77" s="27"/>
    </row>
    <row r="78" spans="2:6" ht="15">
      <c r="B78" s="6"/>
      <c r="C78" s="6"/>
      <c r="D78" s="6"/>
      <c r="E78" s="27"/>
      <c r="F78" s="27"/>
    </row>
    <row r="79" spans="2:6" ht="15">
      <c r="B79" s="6"/>
      <c r="C79" s="6"/>
      <c r="D79" s="6"/>
      <c r="E79" s="27"/>
      <c r="F79" s="27"/>
    </row>
    <row r="80" spans="2:6" ht="15">
      <c r="B80" s="6"/>
      <c r="C80" s="6"/>
      <c r="D80" s="6"/>
      <c r="E80" s="27"/>
      <c r="F80" s="27"/>
    </row>
    <row r="81" spans="2:6" ht="15">
      <c r="B81" s="6"/>
      <c r="C81" s="6"/>
      <c r="D81" s="6"/>
      <c r="E81" s="27"/>
      <c r="F81" s="27"/>
    </row>
    <row r="82" spans="2:6" ht="15">
      <c r="B82" s="6"/>
      <c r="C82" s="6"/>
      <c r="D82" s="6"/>
      <c r="E82" s="27"/>
      <c r="F82" s="27"/>
    </row>
    <row r="83" spans="2:6" ht="15">
      <c r="B83" s="6"/>
      <c r="C83" s="6"/>
      <c r="D83" s="6"/>
      <c r="E83" s="27"/>
      <c r="F83" s="27"/>
    </row>
    <row r="84" spans="2:6" ht="15">
      <c r="B84" s="6"/>
      <c r="C84" s="6"/>
      <c r="D84" s="6"/>
      <c r="E84" s="27"/>
      <c r="F84" s="27"/>
    </row>
    <row r="85" spans="2:6" ht="15">
      <c r="B85" s="6"/>
      <c r="C85" s="6"/>
      <c r="D85" s="6"/>
      <c r="E85" s="27"/>
      <c r="F85" s="27"/>
    </row>
    <row r="86" spans="2:6" ht="15">
      <c r="B86" s="6"/>
      <c r="C86" s="6"/>
      <c r="D86" s="6"/>
      <c r="E86" s="27"/>
      <c r="F86" s="27"/>
    </row>
    <row r="87" spans="2:6" ht="15">
      <c r="B87" s="6"/>
      <c r="C87" s="6"/>
      <c r="D87" s="6"/>
      <c r="E87" s="27"/>
      <c r="F87" s="27"/>
    </row>
    <row r="88" spans="2:6" ht="15">
      <c r="B88" s="6"/>
      <c r="C88" s="6"/>
      <c r="D88" s="6"/>
      <c r="E88" s="27"/>
      <c r="F88" s="27"/>
    </row>
    <row r="89" spans="2:6" ht="15">
      <c r="B89" s="6"/>
      <c r="C89" s="6"/>
      <c r="D89" s="6"/>
      <c r="E89" s="27"/>
      <c r="F89" s="27"/>
    </row>
    <row r="90" spans="2:6" ht="15">
      <c r="B90" s="6"/>
      <c r="C90" s="6"/>
      <c r="D90" s="6"/>
      <c r="E90" s="27"/>
      <c r="F90" s="27"/>
    </row>
    <row r="91" spans="2:6" ht="15">
      <c r="B91" s="6"/>
      <c r="C91" s="6"/>
      <c r="D91" s="6"/>
      <c r="E91" s="27"/>
      <c r="F91" s="27"/>
    </row>
    <row r="92" spans="2:6" ht="15">
      <c r="B92" s="6"/>
      <c r="C92" s="6"/>
      <c r="D92" s="6"/>
      <c r="E92" s="27"/>
      <c r="F92" s="27"/>
    </row>
    <row r="93" spans="2:6" ht="15">
      <c r="B93" s="6"/>
      <c r="C93" s="6"/>
      <c r="D93" s="6"/>
      <c r="E93" s="27"/>
      <c r="F93" s="27"/>
    </row>
    <row r="94" spans="2:6" ht="15">
      <c r="B94" s="6"/>
      <c r="C94" s="6"/>
      <c r="D94" s="6"/>
      <c r="E94" s="27"/>
      <c r="F94" s="27"/>
    </row>
    <row r="95" spans="2:6" ht="15">
      <c r="B95" s="6"/>
      <c r="C95" s="6"/>
      <c r="D95" s="6"/>
      <c r="E95" s="27"/>
      <c r="F95" s="27"/>
    </row>
    <row r="96" spans="2:6" ht="15">
      <c r="B96" s="6"/>
      <c r="C96" s="6"/>
      <c r="D96" s="6"/>
      <c r="E96" s="27"/>
      <c r="F96" s="27"/>
    </row>
    <row r="97" spans="2:6" ht="15">
      <c r="B97" s="6"/>
      <c r="C97" s="6"/>
      <c r="D97" s="6"/>
      <c r="E97" s="27"/>
      <c r="F97" s="27"/>
    </row>
    <row r="98" spans="2:6" ht="15">
      <c r="B98" s="6"/>
      <c r="C98" s="6"/>
      <c r="D98" s="6"/>
      <c r="E98" s="27"/>
      <c r="F98" s="27"/>
    </row>
    <row r="99" spans="2:6" ht="15">
      <c r="B99" s="6"/>
      <c r="C99" s="6"/>
      <c r="D99" s="6"/>
      <c r="E99" s="27"/>
      <c r="F99" s="27"/>
    </row>
    <row r="100" spans="2:6" ht="15">
      <c r="B100" s="6"/>
      <c r="C100" s="6"/>
      <c r="D100" s="6"/>
      <c r="E100" s="27"/>
      <c r="F100" s="27"/>
    </row>
    <row r="101" spans="2:6" ht="15">
      <c r="B101" s="6"/>
      <c r="C101" s="6"/>
      <c r="D101" s="6"/>
      <c r="E101" s="27"/>
      <c r="F101" s="27"/>
    </row>
    <row r="102" spans="2:6" ht="15">
      <c r="B102" s="6"/>
      <c r="C102" s="6"/>
      <c r="D102" s="6"/>
      <c r="E102" s="27"/>
      <c r="F102" s="27"/>
    </row>
    <row r="103" spans="2:6" ht="15">
      <c r="B103" s="6"/>
      <c r="C103" s="6"/>
      <c r="D103" s="6"/>
      <c r="E103" s="27"/>
      <c r="F103" s="27"/>
    </row>
    <row r="104" spans="2:6" ht="15">
      <c r="B104" s="6"/>
      <c r="C104" s="6"/>
      <c r="D104" s="6"/>
      <c r="E104" s="27"/>
      <c r="F104" s="27"/>
    </row>
    <row r="105" spans="2:6" ht="15">
      <c r="B105" s="6"/>
      <c r="C105" s="6"/>
      <c r="D105" s="6"/>
      <c r="E105" s="27"/>
      <c r="F105" s="27"/>
    </row>
    <row r="106" spans="2:6" ht="15">
      <c r="B106" s="6"/>
      <c r="C106" s="6"/>
      <c r="D106" s="6"/>
      <c r="E106" s="27"/>
      <c r="F106" s="27"/>
    </row>
    <row r="107" spans="2:6" ht="15">
      <c r="B107" s="6"/>
      <c r="C107" s="6"/>
      <c r="D107" s="6"/>
      <c r="E107" s="27"/>
      <c r="F107" s="27"/>
    </row>
    <row r="108" spans="2:6" ht="15">
      <c r="B108" s="6"/>
      <c r="C108" s="6"/>
      <c r="D108" s="6"/>
      <c r="E108" s="27"/>
      <c r="F108" s="27"/>
    </row>
    <row r="109" spans="2:6" ht="15">
      <c r="B109" s="6"/>
      <c r="C109" s="6"/>
      <c r="D109" s="6"/>
      <c r="E109" s="27"/>
      <c r="F109" s="27"/>
    </row>
    <row r="110" spans="2:6" ht="15">
      <c r="B110" s="6"/>
      <c r="C110" s="6"/>
      <c r="D110" s="6"/>
      <c r="E110" s="27"/>
      <c r="F110" s="27"/>
    </row>
    <row r="111" spans="2:6" ht="15">
      <c r="B111" s="6"/>
      <c r="C111" s="6"/>
      <c r="D111" s="6"/>
      <c r="E111" s="27"/>
      <c r="F111" s="27"/>
    </row>
    <row r="112" spans="2:6" ht="15">
      <c r="B112" s="6"/>
      <c r="C112" s="6"/>
      <c r="D112" s="6"/>
      <c r="E112" s="27"/>
      <c r="F112" s="27"/>
    </row>
    <row r="113" spans="2:6" ht="15">
      <c r="B113" s="6"/>
      <c r="C113" s="6"/>
      <c r="D113" s="6"/>
      <c r="E113" s="27"/>
      <c r="F113" s="27"/>
    </row>
    <row r="114" spans="2:6" ht="15">
      <c r="B114" s="6"/>
      <c r="C114" s="6"/>
      <c r="D114" s="6"/>
      <c r="E114" s="27"/>
      <c r="F114" s="27"/>
    </row>
    <row r="115" spans="2:6" ht="15">
      <c r="B115" s="6"/>
      <c r="C115" s="6"/>
      <c r="D115" s="6"/>
      <c r="E115" s="27"/>
      <c r="F115" s="27"/>
    </row>
    <row r="116" spans="2:6" ht="15">
      <c r="B116" s="6"/>
      <c r="C116" s="6"/>
      <c r="D116" s="6"/>
      <c r="E116" s="27"/>
      <c r="F116" s="27"/>
    </row>
    <row r="117" spans="2:6" ht="15">
      <c r="B117" s="6"/>
      <c r="C117" s="6"/>
      <c r="D117" s="6"/>
      <c r="E117" s="27"/>
      <c r="F117" s="27"/>
    </row>
    <row r="118" spans="2:6" ht="15">
      <c r="B118" s="6"/>
      <c r="C118" s="6"/>
      <c r="D118" s="6"/>
      <c r="E118" s="27"/>
      <c r="F118" s="27"/>
    </row>
    <row r="119" spans="2:6" ht="15">
      <c r="B119" s="6"/>
      <c r="C119" s="6"/>
      <c r="D119" s="6"/>
      <c r="E119" s="27"/>
      <c r="F119" s="27"/>
    </row>
    <row r="120" spans="2:6" ht="15">
      <c r="B120" s="6"/>
      <c r="C120" s="6"/>
      <c r="D120" s="6"/>
      <c r="E120" s="27"/>
      <c r="F120" s="27"/>
    </row>
    <row r="121" spans="2:6" ht="15">
      <c r="B121" s="6"/>
      <c r="C121" s="6"/>
      <c r="D121" s="6"/>
      <c r="E121" s="27"/>
      <c r="F121" s="27"/>
    </row>
    <row r="122" spans="2:6" ht="15">
      <c r="B122" s="6"/>
      <c r="C122" s="6"/>
      <c r="D122" s="6"/>
      <c r="E122" s="27"/>
      <c r="F122" s="27"/>
    </row>
    <row r="123" spans="2:6" ht="15">
      <c r="B123" s="6"/>
      <c r="C123" s="6"/>
      <c r="D123" s="6"/>
      <c r="E123" s="27"/>
      <c r="F123" s="27"/>
    </row>
    <row r="124" spans="2:6" ht="15">
      <c r="B124" s="6"/>
      <c r="C124" s="6"/>
      <c r="D124" s="6"/>
      <c r="E124" s="27"/>
      <c r="F124" s="27"/>
    </row>
    <row r="125" spans="2:6" ht="15">
      <c r="B125" s="6"/>
      <c r="C125" s="6"/>
      <c r="D125" s="6"/>
      <c r="E125" s="27"/>
      <c r="F125" s="27"/>
    </row>
    <row r="126" spans="2:6" ht="15">
      <c r="B126" s="6"/>
      <c r="C126" s="6"/>
      <c r="D126" s="6"/>
      <c r="E126" s="27"/>
      <c r="F126" s="27"/>
    </row>
    <row r="127" spans="2:6" ht="15">
      <c r="B127" s="6"/>
      <c r="C127" s="6"/>
      <c r="D127" s="6"/>
      <c r="E127" s="27"/>
      <c r="F127" s="27"/>
    </row>
    <row r="128" spans="2:6" ht="15">
      <c r="B128" s="6"/>
      <c r="C128" s="6"/>
      <c r="D128" s="6"/>
      <c r="E128" s="27"/>
      <c r="F128" s="27"/>
    </row>
    <row r="129" spans="2:6" ht="15">
      <c r="B129" s="6"/>
      <c r="C129" s="6"/>
      <c r="D129" s="6"/>
      <c r="E129" s="27"/>
      <c r="F129" s="27"/>
    </row>
    <row r="130" spans="2:6" ht="15">
      <c r="B130" s="6"/>
      <c r="C130" s="6"/>
      <c r="D130" s="6"/>
      <c r="E130" s="27"/>
      <c r="F130" s="27"/>
    </row>
    <row r="131" spans="2:6" ht="15">
      <c r="B131" s="6"/>
      <c r="C131" s="6"/>
      <c r="D131" s="6"/>
      <c r="E131" s="27"/>
      <c r="F131" s="27"/>
    </row>
    <row r="132" spans="2:6" ht="15">
      <c r="B132" s="6"/>
      <c r="C132" s="6"/>
      <c r="D132" s="6"/>
      <c r="E132" s="27"/>
      <c r="F132" s="27"/>
    </row>
    <row r="133" spans="2:6" ht="15">
      <c r="B133" s="6"/>
      <c r="C133" s="6"/>
      <c r="D133" s="6"/>
      <c r="E133" s="27"/>
      <c r="F133" s="27"/>
    </row>
    <row r="134" spans="2:6" ht="15">
      <c r="B134" s="6"/>
      <c r="C134" s="6"/>
      <c r="D134" s="6"/>
      <c r="E134" s="27"/>
      <c r="F134" s="27"/>
    </row>
    <row r="135" spans="2:6" ht="15">
      <c r="B135" s="6"/>
      <c r="C135" s="6"/>
      <c r="D135" s="6"/>
      <c r="E135" s="27"/>
      <c r="F135" s="27"/>
    </row>
    <row r="136" spans="2:6" ht="15">
      <c r="B136" s="6"/>
      <c r="C136" s="6"/>
      <c r="D136" s="6"/>
      <c r="E136" s="27"/>
      <c r="F136" s="27"/>
    </row>
    <row r="137" spans="2:6" ht="15">
      <c r="B137" s="6"/>
      <c r="C137" s="6"/>
      <c r="D137" s="6"/>
      <c r="E137" s="27"/>
      <c r="F137" s="27"/>
    </row>
    <row r="138" spans="2:6" ht="15">
      <c r="B138" s="6"/>
      <c r="C138" s="6"/>
      <c r="D138" s="6"/>
      <c r="E138" s="27"/>
      <c r="F138" s="27"/>
    </row>
    <row r="139" spans="2:6" ht="15">
      <c r="B139" s="6"/>
      <c r="C139" s="6"/>
      <c r="D139" s="6"/>
      <c r="E139" s="27"/>
      <c r="F139" s="27"/>
    </row>
    <row r="140" spans="2:6" ht="15">
      <c r="B140" s="6"/>
      <c r="C140" s="6"/>
      <c r="D140" s="6"/>
      <c r="E140" s="27"/>
      <c r="F140" s="27"/>
    </row>
    <row r="141" spans="2:6" ht="15">
      <c r="B141" s="6"/>
      <c r="C141" s="6"/>
      <c r="D141" s="6"/>
      <c r="E141" s="27"/>
      <c r="F141" s="27"/>
    </row>
    <row r="142" spans="2:6" ht="15">
      <c r="B142" s="6"/>
      <c r="C142" s="6"/>
      <c r="D142" s="6"/>
      <c r="E142" s="27"/>
      <c r="F142" s="27"/>
    </row>
    <row r="143" spans="2:6" ht="15">
      <c r="B143" s="6"/>
      <c r="C143" s="6"/>
      <c r="D143" s="6"/>
      <c r="E143" s="27"/>
      <c r="F143" s="27"/>
    </row>
    <row r="144" spans="2:6" ht="15">
      <c r="B144" s="6"/>
      <c r="C144" s="6"/>
      <c r="D144" s="6"/>
      <c r="E144" s="27"/>
      <c r="F144" s="27"/>
    </row>
    <row r="145" spans="2:6" ht="15">
      <c r="B145" s="6"/>
      <c r="C145" s="6"/>
      <c r="D145" s="6"/>
      <c r="E145" s="27"/>
      <c r="F145" s="27"/>
    </row>
    <row r="146" spans="2:6" ht="15">
      <c r="B146" s="6"/>
      <c r="C146" s="6"/>
      <c r="D146" s="6"/>
      <c r="E146" s="27"/>
      <c r="F146" s="27"/>
    </row>
    <row r="147" spans="2:6" ht="15">
      <c r="B147" s="6"/>
      <c r="C147" s="6"/>
      <c r="D147" s="6"/>
      <c r="E147" s="27"/>
      <c r="F147" s="27"/>
    </row>
    <row r="148" spans="2:6" ht="15">
      <c r="B148" s="6"/>
      <c r="C148" s="6"/>
      <c r="D148" s="6"/>
      <c r="E148" s="27"/>
      <c r="F148" s="27"/>
    </row>
    <row r="149" spans="2:6" ht="15">
      <c r="B149" s="6"/>
      <c r="C149" s="6"/>
      <c r="D149" s="6"/>
      <c r="E149" s="27"/>
      <c r="F149" s="27"/>
    </row>
    <row r="150" spans="2:6" ht="15">
      <c r="B150" s="6"/>
      <c r="C150" s="6"/>
      <c r="D150" s="6"/>
      <c r="E150" s="27"/>
      <c r="F150" s="27"/>
    </row>
    <row r="151" spans="2:6" ht="15">
      <c r="B151" s="6"/>
      <c r="C151" s="6"/>
      <c r="D151" s="6"/>
      <c r="E151" s="27"/>
      <c r="F151" s="27"/>
    </row>
    <row r="152" spans="2:6" ht="15">
      <c r="B152" s="6"/>
      <c r="C152" s="6"/>
      <c r="D152" s="6"/>
      <c r="E152" s="27"/>
      <c r="F152" s="27"/>
    </row>
    <row r="153" spans="2:6" ht="15">
      <c r="B153" s="6"/>
      <c r="C153" s="6"/>
      <c r="D153" s="6"/>
      <c r="E153" s="27"/>
      <c r="F153" s="27"/>
    </row>
    <row r="154" spans="2:6" ht="15">
      <c r="B154" s="6"/>
      <c r="C154" s="6"/>
      <c r="D154" s="6"/>
      <c r="E154" s="27"/>
      <c r="F154" s="27"/>
    </row>
  </sheetData>
  <sheetProtection/>
  <mergeCells count="5">
    <mergeCell ref="D1:F1"/>
    <mergeCell ref="B53:D54"/>
    <mergeCell ref="B55:D55"/>
    <mergeCell ref="B51:D52"/>
    <mergeCell ref="A2:F2"/>
  </mergeCells>
  <printOptions verticalCentered="1"/>
  <pageMargins left="0.9055118110236221" right="0.1968503937007874" top="0.3937007874015748" bottom="0.3937007874015748" header="0.5118110236220472" footer="0.5118110236220472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I5" sqref="I5:I94"/>
    </sheetView>
  </sheetViews>
  <sheetFormatPr defaultColWidth="9.00390625" defaultRowHeight="12.75"/>
  <cols>
    <col min="1" max="1" width="40.25390625" style="0" customWidth="1"/>
    <col min="2" max="2" width="7.25390625" style="0" customWidth="1"/>
    <col min="3" max="3" width="7.125" style="0" customWidth="1"/>
    <col min="4" max="4" width="7.25390625" style="0" customWidth="1"/>
    <col min="5" max="5" width="8.25390625" style="0" customWidth="1"/>
    <col min="6" max="6" width="6.375" style="0" customWidth="1"/>
  </cols>
  <sheetData>
    <row r="1" spans="1:10" ht="12.75">
      <c r="A1" s="282"/>
      <c r="B1" s="282"/>
      <c r="C1" s="282"/>
      <c r="D1" s="282"/>
      <c r="E1" s="282"/>
      <c r="F1" s="261" t="s">
        <v>194</v>
      </c>
      <c r="G1" s="261"/>
      <c r="H1" s="261"/>
      <c r="I1" s="261"/>
      <c r="J1" s="261"/>
    </row>
    <row r="2" spans="1:10" ht="15.75">
      <c r="A2" s="275" t="s">
        <v>195</v>
      </c>
      <c r="B2" s="275"/>
      <c r="C2" s="275"/>
      <c r="D2" s="275"/>
      <c r="E2" s="275"/>
      <c r="F2" s="275"/>
      <c r="G2" s="275"/>
      <c r="H2" s="275"/>
      <c r="I2" s="275"/>
      <c r="J2" s="275"/>
    </row>
    <row r="3" spans="1:10" ht="25.5">
      <c r="A3" s="76"/>
      <c r="B3" s="76"/>
      <c r="C3" s="76"/>
      <c r="D3" s="76"/>
      <c r="E3" s="76"/>
      <c r="F3" s="76"/>
      <c r="G3" s="76"/>
      <c r="H3" s="76"/>
      <c r="I3" s="76"/>
      <c r="J3" s="74" t="s">
        <v>7</v>
      </c>
    </row>
    <row r="4" spans="1:10" ht="12.75">
      <c r="A4" s="268" t="s">
        <v>12</v>
      </c>
      <c r="B4" s="268" t="s">
        <v>13</v>
      </c>
      <c r="C4" s="268" t="s">
        <v>8</v>
      </c>
      <c r="D4" s="268" t="s">
        <v>9</v>
      </c>
      <c r="E4" s="268" t="s">
        <v>10</v>
      </c>
      <c r="F4" s="268" t="s">
        <v>11</v>
      </c>
      <c r="G4" s="270" t="s">
        <v>123</v>
      </c>
      <c r="H4" s="271"/>
      <c r="I4" s="271"/>
      <c r="J4" s="272"/>
    </row>
    <row r="5" spans="1:10" ht="51">
      <c r="A5" s="269"/>
      <c r="B5" s="269"/>
      <c r="C5" s="269"/>
      <c r="D5" s="269"/>
      <c r="E5" s="269"/>
      <c r="F5" s="269"/>
      <c r="G5" s="66" t="s">
        <v>94</v>
      </c>
      <c r="H5" s="66" t="s">
        <v>98</v>
      </c>
      <c r="I5" s="66"/>
      <c r="J5" s="21" t="s">
        <v>97</v>
      </c>
    </row>
    <row r="6" spans="1:10" ht="12.75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8">
        <v>7</v>
      </c>
      <c r="H6" s="66">
        <v>8</v>
      </c>
      <c r="I6" s="66"/>
      <c r="J6" s="75">
        <v>9</v>
      </c>
    </row>
    <row r="7" spans="1:10" ht="16.5" customHeight="1">
      <c r="A7" s="85" t="s">
        <v>196</v>
      </c>
      <c r="B7" s="68" t="s">
        <v>80</v>
      </c>
      <c r="C7" s="68"/>
      <c r="D7" s="68"/>
      <c r="E7" s="68"/>
      <c r="F7" s="68"/>
      <c r="G7" s="60">
        <f>G13+G24+G30</f>
        <v>1796.3899999999999</v>
      </c>
      <c r="H7" s="60">
        <f aca="true" t="shared" si="0" ref="H7:H70">J7-G7</f>
        <v>724.2200000000003</v>
      </c>
      <c r="I7" s="60"/>
      <c r="J7" s="60">
        <f>J13+J24+J30+J27</f>
        <v>2520.61</v>
      </c>
    </row>
    <row r="8" spans="1:10" ht="14.25" customHeight="1">
      <c r="A8" s="85" t="s">
        <v>197</v>
      </c>
      <c r="B8" s="68" t="s">
        <v>80</v>
      </c>
      <c r="C8" s="68" t="s">
        <v>15</v>
      </c>
      <c r="D8" s="68" t="s">
        <v>16</v>
      </c>
      <c r="E8" s="68" t="s">
        <v>42</v>
      </c>
      <c r="F8" s="68" t="s">
        <v>43</v>
      </c>
      <c r="G8" s="60">
        <f>G9+G13+G30</f>
        <v>1847.31</v>
      </c>
      <c r="H8" s="60">
        <f>J8-G8</f>
        <v>151.6500000000001</v>
      </c>
      <c r="I8" s="60"/>
      <c r="J8" s="60">
        <f>J9+J13+J30</f>
        <v>1998.96</v>
      </c>
    </row>
    <row r="9" spans="1:10" ht="41.25" customHeight="1">
      <c r="A9" s="67" t="s">
        <v>188</v>
      </c>
      <c r="B9" s="68" t="s">
        <v>80</v>
      </c>
      <c r="C9" s="68" t="s">
        <v>15</v>
      </c>
      <c r="D9" s="68" t="s">
        <v>17</v>
      </c>
      <c r="E9" s="68" t="s">
        <v>42</v>
      </c>
      <c r="F9" s="68" t="s">
        <v>43</v>
      </c>
      <c r="G9" s="60">
        <f>G10</f>
        <v>411.81</v>
      </c>
      <c r="H9" s="60">
        <f>J9-G9</f>
        <v>-411.81</v>
      </c>
      <c r="I9" s="60"/>
      <c r="J9" s="60">
        <f>J10</f>
        <v>0</v>
      </c>
    </row>
    <row r="10" spans="1:10" ht="49.5" customHeight="1">
      <c r="A10" s="73" t="s">
        <v>199</v>
      </c>
      <c r="B10" s="44" t="s">
        <v>80</v>
      </c>
      <c r="C10" s="70" t="s">
        <v>15</v>
      </c>
      <c r="D10" s="70" t="s">
        <v>17</v>
      </c>
      <c r="E10" s="70" t="s">
        <v>198</v>
      </c>
      <c r="F10" s="70" t="s">
        <v>43</v>
      </c>
      <c r="G10" s="25">
        <f>G11</f>
        <v>411.81</v>
      </c>
      <c r="H10" s="25">
        <f>J10-G10</f>
        <v>-411.81</v>
      </c>
      <c r="I10" s="25"/>
      <c r="J10" s="25">
        <f>J11</f>
        <v>0</v>
      </c>
    </row>
    <row r="11" spans="1:10" ht="12.75" customHeight="1">
      <c r="A11" s="73" t="s">
        <v>200</v>
      </c>
      <c r="B11" s="44" t="s">
        <v>80</v>
      </c>
      <c r="C11" s="70" t="s">
        <v>15</v>
      </c>
      <c r="D11" s="70" t="s">
        <v>17</v>
      </c>
      <c r="E11" s="70" t="s">
        <v>60</v>
      </c>
      <c r="F11" s="70" t="s">
        <v>43</v>
      </c>
      <c r="G11" s="25">
        <f>G12</f>
        <v>411.81</v>
      </c>
      <c r="H11" s="25">
        <f>J11-G11</f>
        <v>-411.81</v>
      </c>
      <c r="I11" s="25"/>
      <c r="J11" s="25">
        <f>J12</f>
        <v>0</v>
      </c>
    </row>
    <row r="12" spans="1:10" ht="36.75" customHeight="1">
      <c r="A12" s="73" t="s">
        <v>201</v>
      </c>
      <c r="B12" s="44" t="s">
        <v>80</v>
      </c>
      <c r="C12" s="70" t="s">
        <v>15</v>
      </c>
      <c r="D12" s="70" t="s">
        <v>17</v>
      </c>
      <c r="E12" s="70" t="s">
        <v>60</v>
      </c>
      <c r="F12" s="70" t="s">
        <v>124</v>
      </c>
      <c r="G12" s="25">
        <v>411.81</v>
      </c>
      <c r="H12" s="25">
        <f>J12-G12</f>
        <v>-411.81</v>
      </c>
      <c r="I12" s="25"/>
      <c r="J12" s="25">
        <v>0</v>
      </c>
    </row>
    <row r="13" spans="1:10" ht="42" customHeight="1">
      <c r="A13" s="67" t="s">
        <v>206</v>
      </c>
      <c r="B13" s="68" t="s">
        <v>80</v>
      </c>
      <c r="C13" s="94" t="s">
        <v>15</v>
      </c>
      <c r="D13" s="94" t="s">
        <v>19</v>
      </c>
      <c r="E13" s="94" t="s">
        <v>42</v>
      </c>
      <c r="F13" s="94" t="s">
        <v>43</v>
      </c>
      <c r="G13" s="60">
        <f>G14+G17</f>
        <v>1425.5</v>
      </c>
      <c r="H13" s="60">
        <f t="shared" si="0"/>
        <v>563.46</v>
      </c>
      <c r="I13" s="60"/>
      <c r="J13" s="60">
        <f>J14+J17</f>
        <v>1988.96</v>
      </c>
    </row>
    <row r="14" spans="1:10" ht="48" customHeight="1">
      <c r="A14" s="73" t="s">
        <v>205</v>
      </c>
      <c r="B14" s="44" t="s">
        <v>80</v>
      </c>
      <c r="C14" s="70" t="s">
        <v>15</v>
      </c>
      <c r="D14" s="70" t="s">
        <v>19</v>
      </c>
      <c r="E14" s="70" t="s">
        <v>198</v>
      </c>
      <c r="F14" s="70" t="s">
        <v>43</v>
      </c>
      <c r="G14" s="25">
        <f>G15</f>
        <v>0</v>
      </c>
      <c r="H14" s="25">
        <f t="shared" si="0"/>
        <v>727</v>
      </c>
      <c r="I14" s="25"/>
      <c r="J14" s="25">
        <f>J15</f>
        <v>727</v>
      </c>
    </row>
    <row r="15" spans="1:10" ht="24.75" customHeight="1">
      <c r="A15" s="73" t="s">
        <v>204</v>
      </c>
      <c r="B15" s="44" t="s">
        <v>80</v>
      </c>
      <c r="C15" s="70" t="s">
        <v>15</v>
      </c>
      <c r="D15" s="70" t="s">
        <v>19</v>
      </c>
      <c r="E15" s="70" t="s">
        <v>60</v>
      </c>
      <c r="F15" s="70" t="s">
        <v>43</v>
      </c>
      <c r="G15" s="25">
        <f>G16</f>
        <v>0</v>
      </c>
      <c r="H15" s="25">
        <f t="shared" si="0"/>
        <v>727</v>
      </c>
      <c r="I15" s="25"/>
      <c r="J15" s="25">
        <f>J16</f>
        <v>727</v>
      </c>
    </row>
    <row r="16" spans="1:10" ht="36" customHeight="1">
      <c r="A16" s="73" t="s">
        <v>201</v>
      </c>
      <c r="B16" s="44" t="s">
        <v>80</v>
      </c>
      <c r="C16" s="70" t="s">
        <v>15</v>
      </c>
      <c r="D16" s="70" t="s">
        <v>19</v>
      </c>
      <c r="E16" s="70" t="s">
        <v>60</v>
      </c>
      <c r="F16" s="70" t="s">
        <v>124</v>
      </c>
      <c r="G16" s="25">
        <v>0</v>
      </c>
      <c r="H16" s="25">
        <f t="shared" si="0"/>
        <v>727</v>
      </c>
      <c r="I16" s="25"/>
      <c r="J16" s="25">
        <v>727</v>
      </c>
    </row>
    <row r="17" spans="1:10" ht="11.25" customHeight="1">
      <c r="A17" s="73" t="s">
        <v>41</v>
      </c>
      <c r="B17" s="44" t="s">
        <v>80</v>
      </c>
      <c r="C17" s="70" t="s">
        <v>15</v>
      </c>
      <c r="D17" s="70" t="s">
        <v>19</v>
      </c>
      <c r="E17" s="70" t="s">
        <v>58</v>
      </c>
      <c r="F17" s="70" t="s">
        <v>43</v>
      </c>
      <c r="G17" s="25">
        <f>G19+G20+G21+G22+G23</f>
        <v>1425.5</v>
      </c>
      <c r="H17" s="25">
        <f t="shared" si="0"/>
        <v>-163.53999999999996</v>
      </c>
      <c r="I17" s="25"/>
      <c r="J17" s="25">
        <f>J19+J20+J21+J22+J23</f>
        <v>1261.96</v>
      </c>
    </row>
    <row r="18" spans="1:10" ht="23.25" customHeight="1">
      <c r="A18" s="73" t="s">
        <v>111</v>
      </c>
      <c r="B18" s="44" t="s">
        <v>80</v>
      </c>
      <c r="C18" s="70" t="s">
        <v>15</v>
      </c>
      <c r="D18" s="70" t="s">
        <v>19</v>
      </c>
      <c r="E18" s="70" t="s">
        <v>58</v>
      </c>
      <c r="F18" s="70" t="s">
        <v>43</v>
      </c>
      <c r="G18" s="25">
        <f>G19+G20+G21+G22+G23</f>
        <v>1425.5</v>
      </c>
      <c r="H18" s="25">
        <f t="shared" si="0"/>
        <v>-163.53999999999996</v>
      </c>
      <c r="I18" s="25"/>
      <c r="J18" s="25">
        <f>J19+J20+J21+J22+J23</f>
        <v>1261.96</v>
      </c>
    </row>
    <row r="19" spans="1:10" ht="36" customHeight="1">
      <c r="A19" s="73" t="s">
        <v>201</v>
      </c>
      <c r="B19" s="44" t="s">
        <v>80</v>
      </c>
      <c r="C19" s="70" t="s">
        <v>15</v>
      </c>
      <c r="D19" s="70" t="s">
        <v>19</v>
      </c>
      <c r="E19" s="70" t="s">
        <v>58</v>
      </c>
      <c r="F19" s="70" t="s">
        <v>124</v>
      </c>
      <c r="G19" s="25">
        <v>1095.35</v>
      </c>
      <c r="H19" s="25">
        <f t="shared" si="0"/>
        <v>-123.19999999999993</v>
      </c>
      <c r="I19" s="25"/>
      <c r="J19" s="25">
        <v>972.15</v>
      </c>
    </row>
    <row r="20" spans="1:10" ht="25.5" customHeight="1">
      <c r="A20" s="73" t="s">
        <v>136</v>
      </c>
      <c r="B20" s="44" t="s">
        <v>80</v>
      </c>
      <c r="C20" s="70" t="s">
        <v>15</v>
      </c>
      <c r="D20" s="70" t="s">
        <v>19</v>
      </c>
      <c r="E20" s="70" t="s">
        <v>58</v>
      </c>
      <c r="F20" s="70" t="s">
        <v>134</v>
      </c>
      <c r="G20" s="25">
        <v>46</v>
      </c>
      <c r="H20" s="25">
        <f t="shared" si="0"/>
        <v>-1</v>
      </c>
      <c r="I20" s="25"/>
      <c r="J20" s="25">
        <v>45</v>
      </c>
    </row>
    <row r="21" spans="1:10" ht="36" customHeight="1">
      <c r="A21" s="73" t="s">
        <v>202</v>
      </c>
      <c r="B21" s="44" t="s">
        <v>80</v>
      </c>
      <c r="C21" s="70" t="s">
        <v>15</v>
      </c>
      <c r="D21" s="70" t="s">
        <v>19</v>
      </c>
      <c r="E21" s="70" t="s">
        <v>58</v>
      </c>
      <c r="F21" s="70" t="s">
        <v>125</v>
      </c>
      <c r="G21" s="25">
        <v>235.95</v>
      </c>
      <c r="H21" s="25">
        <f t="shared" si="0"/>
        <v>-39.339999999999975</v>
      </c>
      <c r="I21" s="25"/>
      <c r="J21" s="25">
        <v>196.61</v>
      </c>
    </row>
    <row r="22" spans="1:10" ht="25.5" customHeight="1">
      <c r="A22" s="73" t="s">
        <v>137</v>
      </c>
      <c r="B22" s="44" t="s">
        <v>80</v>
      </c>
      <c r="C22" s="70" t="s">
        <v>15</v>
      </c>
      <c r="D22" s="70" t="s">
        <v>19</v>
      </c>
      <c r="E22" s="70" t="s">
        <v>58</v>
      </c>
      <c r="F22" s="70" t="s">
        <v>133</v>
      </c>
      <c r="G22" s="25">
        <v>33.56</v>
      </c>
      <c r="H22" s="25">
        <f t="shared" si="0"/>
        <v>0</v>
      </c>
      <c r="I22" s="25"/>
      <c r="J22" s="25">
        <v>33.56</v>
      </c>
    </row>
    <row r="23" spans="1:10" ht="26.25" customHeight="1">
      <c r="A23" s="73" t="s">
        <v>203</v>
      </c>
      <c r="B23" s="44" t="s">
        <v>80</v>
      </c>
      <c r="C23" s="70" t="s">
        <v>15</v>
      </c>
      <c r="D23" s="70" t="s">
        <v>19</v>
      </c>
      <c r="E23" s="70" t="s">
        <v>58</v>
      </c>
      <c r="F23" s="70" t="s">
        <v>132</v>
      </c>
      <c r="G23" s="25">
        <v>14.64</v>
      </c>
      <c r="H23" s="25">
        <f t="shared" si="0"/>
        <v>0</v>
      </c>
      <c r="I23" s="25"/>
      <c r="J23" s="25">
        <v>14.64</v>
      </c>
    </row>
    <row r="24" spans="1:10" ht="25.5" customHeight="1">
      <c r="A24" s="83" t="s">
        <v>44</v>
      </c>
      <c r="B24" s="68" t="s">
        <v>80</v>
      </c>
      <c r="C24" s="94" t="s">
        <v>15</v>
      </c>
      <c r="D24" s="94" t="s">
        <v>17</v>
      </c>
      <c r="E24" s="94" t="s">
        <v>60</v>
      </c>
      <c r="F24" s="94" t="s">
        <v>43</v>
      </c>
      <c r="G24" s="60">
        <f>G25</f>
        <v>360.89</v>
      </c>
      <c r="H24" s="60">
        <f t="shared" si="0"/>
        <v>150.76</v>
      </c>
      <c r="I24" s="60"/>
      <c r="J24" s="60">
        <f>J25</f>
        <v>511.65</v>
      </c>
    </row>
    <row r="25" spans="1:10" ht="24.75" customHeight="1">
      <c r="A25" s="73" t="s">
        <v>111</v>
      </c>
      <c r="B25" s="44" t="s">
        <v>80</v>
      </c>
      <c r="C25" s="70" t="s">
        <v>15</v>
      </c>
      <c r="D25" s="70" t="s">
        <v>17</v>
      </c>
      <c r="E25" s="70" t="s">
        <v>60</v>
      </c>
      <c r="F25" s="70" t="s">
        <v>43</v>
      </c>
      <c r="G25" s="25">
        <f>G26</f>
        <v>360.89</v>
      </c>
      <c r="H25" s="60">
        <f t="shared" si="0"/>
        <v>150.76</v>
      </c>
      <c r="I25" s="60"/>
      <c r="J25" s="25">
        <f>J26</f>
        <v>511.65</v>
      </c>
    </row>
    <row r="26" spans="1:10" ht="15.75" customHeight="1">
      <c r="A26" s="73" t="s">
        <v>126</v>
      </c>
      <c r="B26" s="44" t="s">
        <v>80</v>
      </c>
      <c r="C26" s="70" t="s">
        <v>15</v>
      </c>
      <c r="D26" s="70" t="s">
        <v>17</v>
      </c>
      <c r="E26" s="70" t="s">
        <v>60</v>
      </c>
      <c r="F26" s="70" t="s">
        <v>124</v>
      </c>
      <c r="G26" s="25">
        <v>360.89</v>
      </c>
      <c r="H26" s="25">
        <f t="shared" si="0"/>
        <v>150.76</v>
      </c>
      <c r="I26" s="25"/>
      <c r="J26" s="25">
        <v>511.65</v>
      </c>
    </row>
    <row r="27" spans="1:10" ht="24" customHeight="1">
      <c r="A27" s="83" t="s">
        <v>163</v>
      </c>
      <c r="B27" s="68" t="s">
        <v>80</v>
      </c>
      <c r="C27" s="94" t="s">
        <v>15</v>
      </c>
      <c r="D27" s="94" t="s">
        <v>20</v>
      </c>
      <c r="E27" s="94" t="s">
        <v>161</v>
      </c>
      <c r="F27" s="94" t="s">
        <v>43</v>
      </c>
      <c r="G27" s="60"/>
      <c r="H27" s="60">
        <f t="shared" si="0"/>
        <v>10</v>
      </c>
      <c r="I27" s="60"/>
      <c r="J27" s="60">
        <f>J28+J29</f>
        <v>10</v>
      </c>
    </row>
    <row r="28" spans="1:10" ht="11.25" customHeight="1">
      <c r="A28" s="73" t="s">
        <v>158</v>
      </c>
      <c r="B28" s="44" t="s">
        <v>80</v>
      </c>
      <c r="C28" s="70" t="s">
        <v>15</v>
      </c>
      <c r="D28" s="70" t="s">
        <v>20</v>
      </c>
      <c r="E28" s="70" t="s">
        <v>160</v>
      </c>
      <c r="F28" s="70" t="s">
        <v>125</v>
      </c>
      <c r="G28" s="25"/>
      <c r="H28" s="25">
        <f t="shared" si="0"/>
        <v>5</v>
      </c>
      <c r="I28" s="25"/>
      <c r="J28" s="25">
        <v>5</v>
      </c>
    </row>
    <row r="29" spans="1:10" ht="15.75" customHeight="1">
      <c r="A29" s="73" t="s">
        <v>164</v>
      </c>
      <c r="B29" s="44" t="s">
        <v>80</v>
      </c>
      <c r="C29" s="70" t="s">
        <v>15</v>
      </c>
      <c r="D29" s="70" t="s">
        <v>20</v>
      </c>
      <c r="E29" s="70" t="s">
        <v>162</v>
      </c>
      <c r="F29" s="70" t="s">
        <v>125</v>
      </c>
      <c r="G29" s="25"/>
      <c r="H29" s="25">
        <f t="shared" si="0"/>
        <v>5</v>
      </c>
      <c r="I29" s="25"/>
      <c r="J29" s="25">
        <v>5</v>
      </c>
    </row>
    <row r="30" spans="1:10" ht="11.25" customHeight="1">
      <c r="A30" s="83" t="s">
        <v>209</v>
      </c>
      <c r="B30" s="44" t="s">
        <v>80</v>
      </c>
      <c r="C30" s="70" t="s">
        <v>15</v>
      </c>
      <c r="D30" s="70" t="s">
        <v>118</v>
      </c>
      <c r="E30" s="70" t="s">
        <v>42</v>
      </c>
      <c r="F30" s="70" t="s">
        <v>43</v>
      </c>
      <c r="G30" s="60">
        <f>G31</f>
        <v>10</v>
      </c>
      <c r="H30" s="25">
        <f t="shared" si="0"/>
        <v>0</v>
      </c>
      <c r="I30" s="25"/>
      <c r="J30" s="60">
        <f>J31</f>
        <v>10</v>
      </c>
    </row>
    <row r="31" spans="1:10" ht="12" customHeight="1">
      <c r="A31" s="73" t="s">
        <v>104</v>
      </c>
      <c r="B31" s="44" t="s">
        <v>80</v>
      </c>
      <c r="C31" s="70" t="s">
        <v>15</v>
      </c>
      <c r="D31" s="70" t="s">
        <v>118</v>
      </c>
      <c r="E31" s="70" t="s">
        <v>208</v>
      </c>
      <c r="F31" s="70" t="s">
        <v>43</v>
      </c>
      <c r="G31" s="60">
        <f>G32</f>
        <v>10</v>
      </c>
      <c r="H31" s="25">
        <f t="shared" si="0"/>
        <v>0</v>
      </c>
      <c r="I31" s="25"/>
      <c r="J31" s="60">
        <f>J32</f>
        <v>10</v>
      </c>
    </row>
    <row r="32" spans="1:10" ht="26.25" customHeight="1">
      <c r="A32" s="73" t="s">
        <v>45</v>
      </c>
      <c r="B32" s="44" t="s">
        <v>80</v>
      </c>
      <c r="C32" s="70" t="s">
        <v>15</v>
      </c>
      <c r="D32" s="70" t="s">
        <v>118</v>
      </c>
      <c r="E32" s="70" t="s">
        <v>103</v>
      </c>
      <c r="F32" s="70" t="s">
        <v>43</v>
      </c>
      <c r="G32" s="25">
        <f>G33</f>
        <v>10</v>
      </c>
      <c r="H32" s="25">
        <f t="shared" si="0"/>
        <v>0</v>
      </c>
      <c r="I32" s="25"/>
      <c r="J32" s="25">
        <f>J33</f>
        <v>10</v>
      </c>
    </row>
    <row r="33" spans="1:10" ht="12.75" customHeight="1">
      <c r="A33" s="73" t="s">
        <v>207</v>
      </c>
      <c r="B33" s="44" t="s">
        <v>80</v>
      </c>
      <c r="C33" s="70" t="s">
        <v>15</v>
      </c>
      <c r="D33" s="70" t="s">
        <v>118</v>
      </c>
      <c r="E33" s="70" t="s">
        <v>103</v>
      </c>
      <c r="F33" s="70" t="s">
        <v>135</v>
      </c>
      <c r="G33" s="25">
        <v>10</v>
      </c>
      <c r="H33" s="25">
        <f t="shared" si="0"/>
        <v>0</v>
      </c>
      <c r="I33" s="25"/>
      <c r="J33" s="25">
        <v>10</v>
      </c>
    </row>
    <row r="34" spans="1:10" ht="12.75" customHeight="1">
      <c r="A34" s="67" t="s">
        <v>210</v>
      </c>
      <c r="B34" s="68" t="s">
        <v>80</v>
      </c>
      <c r="C34" s="94" t="s">
        <v>17</v>
      </c>
      <c r="D34" s="94" t="s">
        <v>16</v>
      </c>
      <c r="E34" s="94" t="s">
        <v>42</v>
      </c>
      <c r="F34" s="94" t="s">
        <v>43</v>
      </c>
      <c r="G34" s="60">
        <f>G35</f>
        <v>56.900000000000006</v>
      </c>
      <c r="H34" s="60">
        <f t="shared" si="0"/>
        <v>-2.5</v>
      </c>
      <c r="I34" s="60"/>
      <c r="J34" s="60">
        <f>J35</f>
        <v>54.400000000000006</v>
      </c>
    </row>
    <row r="35" spans="1:10" ht="13.5" customHeight="1">
      <c r="A35" s="69" t="s">
        <v>57</v>
      </c>
      <c r="B35" s="44" t="s">
        <v>80</v>
      </c>
      <c r="C35" s="70" t="s">
        <v>17</v>
      </c>
      <c r="D35" s="70" t="s">
        <v>18</v>
      </c>
      <c r="E35" s="70" t="s">
        <v>42</v>
      </c>
      <c r="F35" s="70" t="s">
        <v>43</v>
      </c>
      <c r="G35" s="25">
        <f>G36</f>
        <v>56.900000000000006</v>
      </c>
      <c r="H35" s="25">
        <f>J35-G35</f>
        <v>-2.5</v>
      </c>
      <c r="I35" s="25"/>
      <c r="J35" s="25">
        <f>J36</f>
        <v>54.400000000000006</v>
      </c>
    </row>
    <row r="36" spans="1:10" ht="36.75" customHeight="1">
      <c r="A36" s="88" t="s">
        <v>61</v>
      </c>
      <c r="B36" s="44" t="s">
        <v>80</v>
      </c>
      <c r="C36" s="70" t="s">
        <v>17</v>
      </c>
      <c r="D36" s="70" t="s">
        <v>18</v>
      </c>
      <c r="E36" s="70" t="s">
        <v>62</v>
      </c>
      <c r="F36" s="70" t="s">
        <v>43</v>
      </c>
      <c r="G36" s="25">
        <f>G40+G41</f>
        <v>56.900000000000006</v>
      </c>
      <c r="H36" s="25">
        <f t="shared" si="0"/>
        <v>-2.5</v>
      </c>
      <c r="I36" s="25"/>
      <c r="J36" s="25">
        <f>J40+J41</f>
        <v>54.400000000000006</v>
      </c>
    </row>
    <row r="37" spans="1:10" ht="24.75" customHeight="1">
      <c r="A37" s="83" t="s">
        <v>70</v>
      </c>
      <c r="B37" s="44" t="s">
        <v>80</v>
      </c>
      <c r="C37" s="70" t="s">
        <v>19</v>
      </c>
      <c r="D37" s="70" t="s">
        <v>56</v>
      </c>
      <c r="E37" s="70" t="s">
        <v>42</v>
      </c>
      <c r="F37" s="70" t="s">
        <v>43</v>
      </c>
      <c r="G37" s="60">
        <f>G38</f>
        <v>0</v>
      </c>
      <c r="H37" s="25">
        <f t="shared" si="0"/>
        <v>0</v>
      </c>
      <c r="I37" s="25"/>
      <c r="J37" s="60">
        <f>J38</f>
        <v>0</v>
      </c>
    </row>
    <row r="38" spans="1:10" ht="25.5" customHeight="1">
      <c r="A38" s="73" t="s">
        <v>112</v>
      </c>
      <c r="B38" s="44" t="s">
        <v>80</v>
      </c>
      <c r="C38" s="70" t="s">
        <v>19</v>
      </c>
      <c r="D38" s="70" t="s">
        <v>56</v>
      </c>
      <c r="E38" s="70" t="s">
        <v>102</v>
      </c>
      <c r="F38" s="70" t="s">
        <v>43</v>
      </c>
      <c r="G38" s="25">
        <f>G39</f>
        <v>0</v>
      </c>
      <c r="H38" s="25">
        <f t="shared" si="0"/>
        <v>0</v>
      </c>
      <c r="I38" s="25"/>
      <c r="J38" s="25">
        <f>J39</f>
        <v>0</v>
      </c>
    </row>
    <row r="39" spans="1:10" ht="23.25" customHeight="1">
      <c r="A39" s="73" t="s">
        <v>111</v>
      </c>
      <c r="B39" s="44" t="s">
        <v>80</v>
      </c>
      <c r="C39" s="70" t="s">
        <v>19</v>
      </c>
      <c r="D39" s="70" t="s">
        <v>56</v>
      </c>
      <c r="E39" s="70" t="s">
        <v>102</v>
      </c>
      <c r="F39" s="70" t="s">
        <v>59</v>
      </c>
      <c r="G39" s="25">
        <v>0</v>
      </c>
      <c r="H39" s="25">
        <f t="shared" si="0"/>
        <v>0</v>
      </c>
      <c r="I39" s="25"/>
      <c r="J39" s="25">
        <v>0</v>
      </c>
    </row>
    <row r="40" spans="1:10" ht="38.25">
      <c r="A40" s="73" t="s">
        <v>201</v>
      </c>
      <c r="B40" s="44" t="s">
        <v>80</v>
      </c>
      <c r="C40" s="70" t="s">
        <v>17</v>
      </c>
      <c r="D40" s="70" t="s">
        <v>18</v>
      </c>
      <c r="E40" s="70" t="s">
        <v>62</v>
      </c>
      <c r="F40" s="70" t="s">
        <v>124</v>
      </c>
      <c r="G40" s="25">
        <v>42.42</v>
      </c>
      <c r="H40" s="25">
        <f t="shared" si="0"/>
        <v>9.780000000000001</v>
      </c>
      <c r="I40" s="25"/>
      <c r="J40" s="25">
        <v>52.2</v>
      </c>
    </row>
    <row r="41" spans="1:10" ht="38.25">
      <c r="A41" s="73" t="s">
        <v>202</v>
      </c>
      <c r="B41" s="44" t="s">
        <v>80</v>
      </c>
      <c r="C41" s="70" t="s">
        <v>17</v>
      </c>
      <c r="D41" s="70" t="s">
        <v>18</v>
      </c>
      <c r="E41" s="70" t="s">
        <v>62</v>
      </c>
      <c r="F41" s="70" t="s">
        <v>125</v>
      </c>
      <c r="G41" s="25">
        <v>14.48</v>
      </c>
      <c r="H41" s="25">
        <f t="shared" si="0"/>
        <v>-12.280000000000001</v>
      </c>
      <c r="I41" s="25"/>
      <c r="J41" s="25">
        <v>2.2</v>
      </c>
    </row>
    <row r="42" spans="1:10" ht="12.75">
      <c r="A42" s="83" t="s">
        <v>215</v>
      </c>
      <c r="B42" s="68" t="s">
        <v>80</v>
      </c>
      <c r="C42" s="94" t="s">
        <v>19</v>
      </c>
      <c r="D42" s="94" t="s">
        <v>16</v>
      </c>
      <c r="E42" s="94" t="s">
        <v>42</v>
      </c>
      <c r="F42" s="94" t="s">
        <v>43</v>
      </c>
      <c r="G42" s="60">
        <f>G43</f>
        <v>0</v>
      </c>
      <c r="H42" s="25">
        <f t="shared" si="0"/>
        <v>458.1</v>
      </c>
      <c r="I42" s="25"/>
      <c r="J42" s="60">
        <f>J43</f>
        <v>458.1</v>
      </c>
    </row>
    <row r="43" spans="1:10" ht="12.75">
      <c r="A43" s="73" t="s">
        <v>187</v>
      </c>
      <c r="B43" s="44" t="s">
        <v>80</v>
      </c>
      <c r="C43" s="70" t="s">
        <v>19</v>
      </c>
      <c r="D43" s="70" t="s">
        <v>186</v>
      </c>
      <c r="E43" s="70" t="s">
        <v>42</v>
      </c>
      <c r="F43" s="70" t="s">
        <v>43</v>
      </c>
      <c r="G43" s="25">
        <f>G44</f>
        <v>0</v>
      </c>
      <c r="H43" s="25">
        <f t="shared" si="0"/>
        <v>458.1</v>
      </c>
      <c r="I43" s="25"/>
      <c r="J43" s="25">
        <f>J44</f>
        <v>458.1</v>
      </c>
    </row>
    <row r="44" spans="1:10" ht="25.5">
      <c r="A44" s="73" t="s">
        <v>214</v>
      </c>
      <c r="B44" s="44" t="s">
        <v>80</v>
      </c>
      <c r="C44" s="70" t="s">
        <v>19</v>
      </c>
      <c r="D44" s="70" t="s">
        <v>186</v>
      </c>
      <c r="E44" s="70" t="s">
        <v>213</v>
      </c>
      <c r="F44" s="70" t="s">
        <v>43</v>
      </c>
      <c r="G44" s="25">
        <f>G45</f>
        <v>0</v>
      </c>
      <c r="H44" s="25">
        <f t="shared" si="0"/>
        <v>458.1</v>
      </c>
      <c r="I44" s="25"/>
      <c r="J44" s="25">
        <f>J45</f>
        <v>458.1</v>
      </c>
    </row>
    <row r="45" spans="1:10" ht="25.5">
      <c r="A45" s="73" t="s">
        <v>212</v>
      </c>
      <c r="B45" s="44" t="s">
        <v>80</v>
      </c>
      <c r="C45" s="70" t="s">
        <v>19</v>
      </c>
      <c r="D45" s="70" t="s">
        <v>186</v>
      </c>
      <c r="E45" s="70" t="s">
        <v>211</v>
      </c>
      <c r="F45" s="70" t="s">
        <v>43</v>
      </c>
      <c r="G45" s="25">
        <f>G46</f>
        <v>0</v>
      </c>
      <c r="H45" s="25">
        <f t="shared" si="0"/>
        <v>458.1</v>
      </c>
      <c r="I45" s="25"/>
      <c r="J45" s="25">
        <f>J46</f>
        <v>458.1</v>
      </c>
    </row>
    <row r="46" spans="1:10" ht="38.25">
      <c r="A46" s="73" t="s">
        <v>202</v>
      </c>
      <c r="B46" s="44" t="s">
        <v>80</v>
      </c>
      <c r="C46" s="70" t="s">
        <v>19</v>
      </c>
      <c r="D46" s="70" t="s">
        <v>186</v>
      </c>
      <c r="E46" s="70" t="s">
        <v>211</v>
      </c>
      <c r="F46" s="70" t="s">
        <v>125</v>
      </c>
      <c r="G46" s="25">
        <v>0</v>
      </c>
      <c r="H46" s="25">
        <f t="shared" si="0"/>
        <v>458.1</v>
      </c>
      <c r="I46" s="25"/>
      <c r="J46" s="25">
        <v>458.1</v>
      </c>
    </row>
    <row r="47" spans="1:10" ht="12.75">
      <c r="A47" s="83" t="s">
        <v>46</v>
      </c>
      <c r="B47" s="44" t="s">
        <v>80</v>
      </c>
      <c r="C47" s="70" t="s">
        <v>20</v>
      </c>
      <c r="D47" s="70" t="s">
        <v>20</v>
      </c>
      <c r="E47" s="70" t="s">
        <v>42</v>
      </c>
      <c r="F47" s="70" t="s">
        <v>43</v>
      </c>
      <c r="G47" s="60">
        <f>G48</f>
        <v>93.03999999999999</v>
      </c>
      <c r="H47" s="60">
        <f t="shared" si="0"/>
        <v>-9.399999999999991</v>
      </c>
      <c r="I47" s="60"/>
      <c r="J47" s="60">
        <f>J49+J50</f>
        <v>83.64</v>
      </c>
    </row>
    <row r="48" spans="1:10" ht="25.5">
      <c r="A48" s="73" t="s">
        <v>47</v>
      </c>
      <c r="B48" s="44" t="s">
        <v>80</v>
      </c>
      <c r="C48" s="70" t="s">
        <v>20</v>
      </c>
      <c r="D48" s="70" t="s">
        <v>20</v>
      </c>
      <c r="E48" s="70" t="s">
        <v>90</v>
      </c>
      <c r="F48" s="70" t="s">
        <v>43</v>
      </c>
      <c r="G48" s="25">
        <f>G49+G50</f>
        <v>93.03999999999999</v>
      </c>
      <c r="H48" s="25">
        <f t="shared" si="0"/>
        <v>-9.399999999999991</v>
      </c>
      <c r="I48" s="25"/>
      <c r="J48" s="25">
        <f>J49+J50</f>
        <v>83.64</v>
      </c>
    </row>
    <row r="49" spans="1:10" ht="12.75">
      <c r="A49" s="73" t="s">
        <v>126</v>
      </c>
      <c r="B49" s="44" t="s">
        <v>80</v>
      </c>
      <c r="C49" s="70" t="s">
        <v>20</v>
      </c>
      <c r="D49" s="70" t="s">
        <v>20</v>
      </c>
      <c r="E49" s="70" t="s">
        <v>90</v>
      </c>
      <c r="F49" s="70" t="s">
        <v>124</v>
      </c>
      <c r="G49" s="25">
        <v>78.97</v>
      </c>
      <c r="H49" s="25">
        <f t="shared" si="0"/>
        <v>2.1700000000000017</v>
      </c>
      <c r="I49" s="25"/>
      <c r="J49" s="25">
        <v>81.14</v>
      </c>
    </row>
    <row r="50" spans="1:10" ht="25.5">
      <c r="A50" s="73" t="s">
        <v>127</v>
      </c>
      <c r="B50" s="44" t="s">
        <v>80</v>
      </c>
      <c r="C50" s="70" t="s">
        <v>20</v>
      </c>
      <c r="D50" s="70" t="s">
        <v>20</v>
      </c>
      <c r="E50" s="70" t="s">
        <v>90</v>
      </c>
      <c r="F50" s="70" t="s">
        <v>125</v>
      </c>
      <c r="G50" s="25">
        <v>14.07</v>
      </c>
      <c r="H50" s="25">
        <f t="shared" si="0"/>
        <v>-11.57</v>
      </c>
      <c r="I50" s="25"/>
      <c r="J50" s="25">
        <v>2.5</v>
      </c>
    </row>
    <row r="51" spans="1:10" ht="12.75">
      <c r="A51" s="85" t="s">
        <v>63</v>
      </c>
      <c r="B51" s="68" t="s">
        <v>80</v>
      </c>
      <c r="C51" s="68" t="s">
        <v>23</v>
      </c>
      <c r="D51" s="68" t="s">
        <v>16</v>
      </c>
      <c r="E51" s="68" t="s">
        <v>42</v>
      </c>
      <c r="F51" s="68" t="s">
        <v>43</v>
      </c>
      <c r="G51" s="60">
        <f>G52+G61</f>
        <v>382.50000000000006</v>
      </c>
      <c r="H51" s="60">
        <f t="shared" si="0"/>
        <v>142.21999999999997</v>
      </c>
      <c r="I51" s="60"/>
      <c r="J51" s="60">
        <f>J52+J61</f>
        <v>524.72</v>
      </c>
    </row>
    <row r="52" spans="1:10" ht="12.75">
      <c r="A52" s="108" t="s">
        <v>220</v>
      </c>
      <c r="B52" s="44" t="s">
        <v>80</v>
      </c>
      <c r="C52" s="44" t="s">
        <v>23</v>
      </c>
      <c r="D52" s="44" t="s">
        <v>17</v>
      </c>
      <c r="E52" s="44" t="s">
        <v>42</v>
      </c>
      <c r="F52" s="44" t="s">
        <v>43</v>
      </c>
      <c r="G52" s="25">
        <f>G53</f>
        <v>350.70000000000005</v>
      </c>
      <c r="H52" s="60">
        <f t="shared" si="0"/>
        <v>73.89999999999998</v>
      </c>
      <c r="I52" s="60"/>
      <c r="J52" s="25">
        <f>J53</f>
        <v>424.6</v>
      </c>
    </row>
    <row r="53" spans="1:10" ht="12.75">
      <c r="A53" s="108" t="s">
        <v>218</v>
      </c>
      <c r="B53" s="44" t="s">
        <v>80</v>
      </c>
      <c r="C53" s="44" t="s">
        <v>23</v>
      </c>
      <c r="D53" s="44" t="s">
        <v>17</v>
      </c>
      <c r="E53" s="44" t="s">
        <v>219</v>
      </c>
      <c r="F53" s="44" t="s">
        <v>43</v>
      </c>
      <c r="G53" s="25">
        <f>G54</f>
        <v>350.70000000000005</v>
      </c>
      <c r="H53" s="60">
        <f t="shared" si="0"/>
        <v>73.89999999999998</v>
      </c>
      <c r="I53" s="60"/>
      <c r="J53" s="25">
        <f>J54</f>
        <v>424.6</v>
      </c>
    </row>
    <row r="54" spans="1:10" ht="25.5">
      <c r="A54" s="108" t="s">
        <v>217</v>
      </c>
      <c r="B54" s="44" t="s">
        <v>80</v>
      </c>
      <c r="C54" s="44" t="s">
        <v>23</v>
      </c>
      <c r="D54" s="44" t="s">
        <v>17</v>
      </c>
      <c r="E54" s="44" t="s">
        <v>91</v>
      </c>
      <c r="F54" s="44" t="s">
        <v>43</v>
      </c>
      <c r="G54" s="25">
        <f>G55+G56</f>
        <v>350.70000000000005</v>
      </c>
      <c r="H54" s="25">
        <f t="shared" si="0"/>
        <v>73.89999999999998</v>
      </c>
      <c r="I54" s="25"/>
      <c r="J54" s="25">
        <f>J55+J56</f>
        <v>424.6</v>
      </c>
    </row>
    <row r="55" spans="1:10" ht="38.25">
      <c r="A55" s="73" t="s">
        <v>201</v>
      </c>
      <c r="B55" s="44" t="s">
        <v>80</v>
      </c>
      <c r="C55" s="44" t="s">
        <v>23</v>
      </c>
      <c r="D55" s="44" t="s">
        <v>17</v>
      </c>
      <c r="E55" s="44" t="s">
        <v>91</v>
      </c>
      <c r="F55" s="44" t="s">
        <v>124</v>
      </c>
      <c r="G55" s="25">
        <v>156.99</v>
      </c>
      <c r="H55" s="25">
        <f t="shared" si="0"/>
        <v>95.14999999999998</v>
      </c>
      <c r="I55" s="25"/>
      <c r="J55" s="25">
        <v>252.14</v>
      </c>
    </row>
    <row r="56" spans="1:10" ht="38.25">
      <c r="A56" s="73" t="s">
        <v>202</v>
      </c>
      <c r="B56" s="44" t="s">
        <v>80</v>
      </c>
      <c r="C56" s="44" t="s">
        <v>23</v>
      </c>
      <c r="D56" s="44" t="s">
        <v>17</v>
      </c>
      <c r="E56" s="44" t="s">
        <v>91</v>
      </c>
      <c r="F56" s="44" t="s">
        <v>125</v>
      </c>
      <c r="G56" s="25">
        <v>193.71</v>
      </c>
      <c r="H56" s="25">
        <f t="shared" si="0"/>
        <v>-21.25</v>
      </c>
      <c r="I56" s="25"/>
      <c r="J56" s="25">
        <v>172.46</v>
      </c>
    </row>
    <row r="57" spans="1:10" ht="25.5">
      <c r="A57" s="73" t="s">
        <v>170</v>
      </c>
      <c r="B57" s="44" t="s">
        <v>80</v>
      </c>
      <c r="C57" s="44" t="s">
        <v>23</v>
      </c>
      <c r="D57" s="44" t="s">
        <v>17</v>
      </c>
      <c r="E57" s="44" t="s">
        <v>168</v>
      </c>
      <c r="F57" s="44" t="s">
        <v>43</v>
      </c>
      <c r="G57" s="25"/>
      <c r="H57" s="25">
        <f t="shared" si="0"/>
        <v>30</v>
      </c>
      <c r="I57" s="25"/>
      <c r="J57" s="25">
        <f>J58</f>
        <v>30</v>
      </c>
    </row>
    <row r="58" spans="1:10" ht="25.5">
      <c r="A58" s="73" t="s">
        <v>171</v>
      </c>
      <c r="B58" s="44" t="s">
        <v>169</v>
      </c>
      <c r="C58" s="44" t="s">
        <v>23</v>
      </c>
      <c r="D58" s="44" t="s">
        <v>17</v>
      </c>
      <c r="E58" s="44" t="s">
        <v>168</v>
      </c>
      <c r="F58" s="44" t="s">
        <v>125</v>
      </c>
      <c r="G58" s="25"/>
      <c r="H58" s="25">
        <f t="shared" si="0"/>
        <v>30</v>
      </c>
      <c r="I58" s="25"/>
      <c r="J58" s="25">
        <v>30</v>
      </c>
    </row>
    <row r="59" spans="1:10" ht="12.75">
      <c r="A59" s="87" t="s">
        <v>63</v>
      </c>
      <c r="B59" s="44" t="s">
        <v>80</v>
      </c>
      <c r="C59" s="70" t="s">
        <v>23</v>
      </c>
      <c r="D59" s="70" t="s">
        <v>16</v>
      </c>
      <c r="E59" s="70" t="s">
        <v>42</v>
      </c>
      <c r="F59" s="70" t="s">
        <v>43</v>
      </c>
      <c r="G59" s="60">
        <f>G63</f>
        <v>31.8</v>
      </c>
      <c r="H59" s="25">
        <f t="shared" si="0"/>
        <v>68.32000000000001</v>
      </c>
      <c r="I59" s="25"/>
      <c r="J59" s="60">
        <f>J63</f>
        <v>100.12</v>
      </c>
    </row>
    <row r="60" spans="1:10" ht="12.75">
      <c r="A60" s="73"/>
      <c r="B60" s="44" t="s">
        <v>80</v>
      </c>
      <c r="C60" s="70" t="s">
        <v>23</v>
      </c>
      <c r="D60" s="70" t="s">
        <v>18</v>
      </c>
      <c r="E60" s="70" t="s">
        <v>121</v>
      </c>
      <c r="F60" s="70" t="s">
        <v>43</v>
      </c>
      <c r="G60" s="25" t="e">
        <f>#REF!</f>
        <v>#REF!</v>
      </c>
      <c r="H60" s="25" t="e">
        <f t="shared" si="0"/>
        <v>#REF!</v>
      </c>
      <c r="I60" s="25"/>
      <c r="J60" s="25" t="e">
        <f>#REF!</f>
        <v>#REF!</v>
      </c>
    </row>
    <row r="61" spans="1:10" ht="12.75">
      <c r="A61" s="73" t="s">
        <v>120</v>
      </c>
      <c r="B61" s="44" t="s">
        <v>80</v>
      </c>
      <c r="C61" s="70" t="s">
        <v>23</v>
      </c>
      <c r="D61" s="70" t="s">
        <v>18</v>
      </c>
      <c r="E61" s="70" t="s">
        <v>42</v>
      </c>
      <c r="F61" s="70" t="s">
        <v>43</v>
      </c>
      <c r="G61" s="25">
        <f>G62</f>
        <v>31.8</v>
      </c>
      <c r="H61" s="25">
        <f t="shared" si="0"/>
        <v>68.32000000000001</v>
      </c>
      <c r="I61" s="25"/>
      <c r="J61" s="25">
        <f>J62</f>
        <v>100.12</v>
      </c>
    </row>
    <row r="62" spans="1:10" ht="12.75">
      <c r="A62" s="73" t="s">
        <v>120</v>
      </c>
      <c r="B62" s="44" t="s">
        <v>80</v>
      </c>
      <c r="C62" s="70" t="s">
        <v>23</v>
      </c>
      <c r="D62" s="70" t="s">
        <v>18</v>
      </c>
      <c r="E62" s="70" t="s">
        <v>216</v>
      </c>
      <c r="F62" s="70" t="s">
        <v>43</v>
      </c>
      <c r="G62" s="25">
        <f>G63</f>
        <v>31.8</v>
      </c>
      <c r="H62" s="25">
        <f t="shared" si="0"/>
        <v>68.32000000000001</v>
      </c>
      <c r="I62" s="25"/>
      <c r="J62" s="25">
        <f>J63</f>
        <v>100.12</v>
      </c>
    </row>
    <row r="63" spans="1:10" ht="38.25">
      <c r="A63" s="73" t="s">
        <v>202</v>
      </c>
      <c r="B63" s="44" t="s">
        <v>80</v>
      </c>
      <c r="C63" s="70" t="s">
        <v>23</v>
      </c>
      <c r="D63" s="70" t="s">
        <v>18</v>
      </c>
      <c r="E63" s="70" t="s">
        <v>121</v>
      </c>
      <c r="F63" s="70" t="s">
        <v>125</v>
      </c>
      <c r="G63" s="25">
        <v>31.8</v>
      </c>
      <c r="H63" s="25">
        <f t="shared" si="0"/>
        <v>68.32000000000001</v>
      </c>
      <c r="I63" s="25"/>
      <c r="J63" s="25">
        <v>100.12</v>
      </c>
    </row>
    <row r="64" spans="1:10" ht="12.75">
      <c r="A64" s="83" t="s">
        <v>224</v>
      </c>
      <c r="B64" s="68" t="s">
        <v>80</v>
      </c>
      <c r="C64" s="94" t="s">
        <v>20</v>
      </c>
      <c r="D64" s="94" t="s">
        <v>16</v>
      </c>
      <c r="E64" s="94" t="s">
        <v>42</v>
      </c>
      <c r="F64" s="94" t="s">
        <v>43</v>
      </c>
      <c r="G64" s="60">
        <f>G65</f>
        <v>83.64</v>
      </c>
      <c r="H64" s="60">
        <f t="shared" si="0"/>
        <v>5.560000000000002</v>
      </c>
      <c r="I64" s="60"/>
      <c r="J64" s="60">
        <f>J65</f>
        <v>89.2</v>
      </c>
    </row>
    <row r="65" spans="1:10" ht="12.75">
      <c r="A65" s="73" t="s">
        <v>46</v>
      </c>
      <c r="B65" s="44" t="s">
        <v>80</v>
      </c>
      <c r="C65" s="70" t="s">
        <v>20</v>
      </c>
      <c r="D65" s="70" t="s">
        <v>20</v>
      </c>
      <c r="E65" s="70" t="s">
        <v>42</v>
      </c>
      <c r="F65" s="70" t="s">
        <v>43</v>
      </c>
      <c r="G65" s="25">
        <f>G66</f>
        <v>83.64</v>
      </c>
      <c r="H65" s="60">
        <f t="shared" si="0"/>
        <v>5.560000000000002</v>
      </c>
      <c r="I65" s="60"/>
      <c r="J65" s="25">
        <f>J66</f>
        <v>89.2</v>
      </c>
    </row>
    <row r="66" spans="1:10" ht="25.5">
      <c r="A66" s="73" t="s">
        <v>223</v>
      </c>
      <c r="B66" s="44" t="s">
        <v>80</v>
      </c>
      <c r="C66" s="70" t="s">
        <v>20</v>
      </c>
      <c r="D66" s="70" t="s">
        <v>20</v>
      </c>
      <c r="E66" s="70" t="s">
        <v>222</v>
      </c>
      <c r="F66" s="70" t="s">
        <v>43</v>
      </c>
      <c r="G66" s="25">
        <f>G67</f>
        <v>83.64</v>
      </c>
      <c r="H66" s="60">
        <f t="shared" si="0"/>
        <v>5.560000000000002</v>
      </c>
      <c r="I66" s="60"/>
      <c r="J66" s="25">
        <f>J67</f>
        <v>89.2</v>
      </c>
    </row>
    <row r="67" spans="1:10" ht="25.5">
      <c r="A67" s="73" t="s">
        <v>221</v>
      </c>
      <c r="B67" s="44" t="s">
        <v>80</v>
      </c>
      <c r="C67" s="70" t="s">
        <v>20</v>
      </c>
      <c r="D67" s="70" t="s">
        <v>20</v>
      </c>
      <c r="E67" s="70" t="s">
        <v>90</v>
      </c>
      <c r="F67" s="70" t="s">
        <v>43</v>
      </c>
      <c r="G67" s="25">
        <f>G68+G69</f>
        <v>83.64</v>
      </c>
      <c r="H67" s="25">
        <f t="shared" si="0"/>
        <v>5.560000000000002</v>
      </c>
      <c r="I67" s="25"/>
      <c r="J67" s="25">
        <f>J68+J69</f>
        <v>89.2</v>
      </c>
    </row>
    <row r="68" spans="1:10" ht="38.25">
      <c r="A68" s="73" t="s">
        <v>201</v>
      </c>
      <c r="B68" s="44" t="s">
        <v>80</v>
      </c>
      <c r="C68" s="70" t="s">
        <v>20</v>
      </c>
      <c r="D68" s="70" t="s">
        <v>20</v>
      </c>
      <c r="E68" s="70" t="s">
        <v>90</v>
      </c>
      <c r="F68" s="70" t="s">
        <v>124</v>
      </c>
      <c r="G68" s="25">
        <v>81.14</v>
      </c>
      <c r="H68" s="25">
        <f t="shared" si="0"/>
        <v>7.060000000000002</v>
      </c>
      <c r="I68" s="25"/>
      <c r="J68" s="25">
        <v>88.2</v>
      </c>
    </row>
    <row r="69" spans="1:10" ht="38.25">
      <c r="A69" s="73" t="s">
        <v>202</v>
      </c>
      <c r="B69" s="44" t="s">
        <v>80</v>
      </c>
      <c r="C69" s="70" t="s">
        <v>20</v>
      </c>
      <c r="D69" s="70" t="s">
        <v>20</v>
      </c>
      <c r="E69" s="70" t="s">
        <v>90</v>
      </c>
      <c r="F69" s="70" t="s">
        <v>125</v>
      </c>
      <c r="G69" s="25">
        <v>2.5</v>
      </c>
      <c r="H69" s="25">
        <f t="shared" si="0"/>
        <v>-1.5</v>
      </c>
      <c r="I69" s="25"/>
      <c r="J69" s="25">
        <v>1</v>
      </c>
    </row>
    <row r="70" spans="1:10" ht="12.75">
      <c r="A70" s="85" t="s">
        <v>227</v>
      </c>
      <c r="B70" s="68" t="s">
        <v>80</v>
      </c>
      <c r="C70" s="68" t="s">
        <v>24</v>
      </c>
      <c r="D70" s="68" t="s">
        <v>16</v>
      </c>
      <c r="E70" s="68" t="s">
        <v>42</v>
      </c>
      <c r="F70" s="68" t="s">
        <v>43</v>
      </c>
      <c r="G70" s="60">
        <f>G72+G78+G84</f>
        <v>2184.39</v>
      </c>
      <c r="H70" s="60">
        <f t="shared" si="0"/>
        <v>-1708.3999999999999</v>
      </c>
      <c r="I70" s="60"/>
      <c r="J70" s="60">
        <f>J72+J78+J84</f>
        <v>475.98999999999995</v>
      </c>
    </row>
    <row r="71" spans="1:10" ht="12.75">
      <c r="A71" s="73" t="s">
        <v>226</v>
      </c>
      <c r="B71" s="44" t="s">
        <v>80</v>
      </c>
      <c r="C71" s="70" t="s">
        <v>24</v>
      </c>
      <c r="D71" s="70" t="s">
        <v>16</v>
      </c>
      <c r="E71" s="70" t="s">
        <v>42</v>
      </c>
      <c r="F71" s="70" t="s">
        <v>43</v>
      </c>
      <c r="G71" s="25">
        <f>G72</f>
        <v>1476.7099999999998</v>
      </c>
      <c r="H71" s="25">
        <f aca="true" t="shared" si="1" ref="H71:H93">J71-G71</f>
        <v>-1149.06</v>
      </c>
      <c r="I71" s="25"/>
      <c r="J71" s="25">
        <f>J72</f>
        <v>327.65</v>
      </c>
    </row>
    <row r="72" spans="1:10" ht="12.75">
      <c r="A72" s="83" t="s">
        <v>48</v>
      </c>
      <c r="B72" s="68" t="s">
        <v>80</v>
      </c>
      <c r="C72" s="94" t="s">
        <v>24</v>
      </c>
      <c r="D72" s="94" t="s">
        <v>15</v>
      </c>
      <c r="E72" s="94" t="s">
        <v>42</v>
      </c>
      <c r="F72" s="94" t="s">
        <v>43</v>
      </c>
      <c r="G72" s="60">
        <f>G73</f>
        <v>1476.7099999999998</v>
      </c>
      <c r="H72" s="60">
        <f t="shared" si="1"/>
        <v>-1149.06</v>
      </c>
      <c r="I72" s="60"/>
      <c r="J72" s="60">
        <f>J73</f>
        <v>327.65</v>
      </c>
    </row>
    <row r="73" spans="1:10" ht="25.5">
      <c r="A73" s="73" t="s">
        <v>49</v>
      </c>
      <c r="B73" s="44" t="s">
        <v>80</v>
      </c>
      <c r="C73" s="70" t="s">
        <v>24</v>
      </c>
      <c r="D73" s="70" t="s">
        <v>15</v>
      </c>
      <c r="E73" s="70" t="s">
        <v>225</v>
      </c>
      <c r="F73" s="70" t="s">
        <v>43</v>
      </c>
      <c r="G73" s="25">
        <f>G74</f>
        <v>1476.7099999999998</v>
      </c>
      <c r="H73" s="60">
        <f t="shared" si="1"/>
        <v>-1149.06</v>
      </c>
      <c r="I73" s="60"/>
      <c r="J73" s="25">
        <f>J74</f>
        <v>327.65</v>
      </c>
    </row>
    <row r="74" spans="1:10" ht="25.5">
      <c r="A74" s="73" t="s">
        <v>47</v>
      </c>
      <c r="B74" s="44" t="s">
        <v>80</v>
      </c>
      <c r="C74" s="70" t="s">
        <v>24</v>
      </c>
      <c r="D74" s="70" t="s">
        <v>15</v>
      </c>
      <c r="E74" s="70" t="s">
        <v>64</v>
      </c>
      <c r="F74" s="70" t="s">
        <v>43</v>
      </c>
      <c r="G74" s="25">
        <f>G75+G76</f>
        <v>1476.7099999999998</v>
      </c>
      <c r="H74" s="25">
        <f t="shared" si="1"/>
        <v>-1149.06</v>
      </c>
      <c r="I74" s="25"/>
      <c r="J74" s="25">
        <f>J75+J76</f>
        <v>327.65</v>
      </c>
    </row>
    <row r="75" spans="1:10" ht="38.25">
      <c r="A75" s="73" t="s">
        <v>201</v>
      </c>
      <c r="B75" s="44" t="s">
        <v>80</v>
      </c>
      <c r="C75" s="70" t="s">
        <v>24</v>
      </c>
      <c r="D75" s="70" t="s">
        <v>15</v>
      </c>
      <c r="E75" s="70" t="s">
        <v>64</v>
      </c>
      <c r="F75" s="70" t="s">
        <v>124</v>
      </c>
      <c r="G75" s="25">
        <v>1132.87</v>
      </c>
      <c r="H75" s="25">
        <f t="shared" si="1"/>
        <v>-1132.87</v>
      </c>
      <c r="I75" s="25"/>
      <c r="J75" s="25">
        <v>0</v>
      </c>
    </row>
    <row r="76" spans="1:10" ht="38.25">
      <c r="A76" s="73" t="s">
        <v>202</v>
      </c>
      <c r="B76" s="44" t="s">
        <v>80</v>
      </c>
      <c r="C76" s="70" t="s">
        <v>24</v>
      </c>
      <c r="D76" s="70" t="s">
        <v>15</v>
      </c>
      <c r="E76" s="70" t="s">
        <v>64</v>
      </c>
      <c r="F76" s="70" t="s">
        <v>125</v>
      </c>
      <c r="G76" s="25">
        <v>343.84</v>
      </c>
      <c r="H76" s="25">
        <f t="shared" si="1"/>
        <v>-16.189999999999998</v>
      </c>
      <c r="I76" s="25"/>
      <c r="J76" s="25">
        <v>327.65</v>
      </c>
    </row>
    <row r="77" spans="1:10" ht="12.75">
      <c r="A77" s="85" t="s">
        <v>227</v>
      </c>
      <c r="B77" s="68" t="s">
        <v>80</v>
      </c>
      <c r="C77" s="68" t="s">
        <v>24</v>
      </c>
      <c r="D77" s="68" t="s">
        <v>16</v>
      </c>
      <c r="E77" s="68" t="s">
        <v>42</v>
      </c>
      <c r="F77" s="68" t="s">
        <v>43</v>
      </c>
      <c r="G77" s="60">
        <f>G78</f>
        <v>570.29</v>
      </c>
      <c r="H77" s="60">
        <f t="shared" si="1"/>
        <v>-434.13</v>
      </c>
      <c r="I77" s="60"/>
      <c r="J77" s="60">
        <f>J78</f>
        <v>136.16</v>
      </c>
    </row>
    <row r="78" spans="1:10" ht="12.75">
      <c r="A78" s="83" t="s">
        <v>48</v>
      </c>
      <c r="B78" s="68" t="s">
        <v>80</v>
      </c>
      <c r="C78" s="94" t="s">
        <v>24</v>
      </c>
      <c r="D78" s="94" t="s">
        <v>15</v>
      </c>
      <c r="E78" s="94" t="s">
        <v>42</v>
      </c>
      <c r="F78" s="94" t="s">
        <v>43</v>
      </c>
      <c r="G78" s="60">
        <f>G79</f>
        <v>570.29</v>
      </c>
      <c r="H78" s="60">
        <f t="shared" si="1"/>
        <v>-434.13</v>
      </c>
      <c r="I78" s="60"/>
      <c r="J78" s="60">
        <f>J79</f>
        <v>136.16</v>
      </c>
    </row>
    <row r="79" spans="1:10" ht="12.75">
      <c r="A79" s="83" t="s">
        <v>50</v>
      </c>
      <c r="B79" s="68" t="s">
        <v>80</v>
      </c>
      <c r="C79" s="94" t="s">
        <v>24</v>
      </c>
      <c r="D79" s="94" t="s">
        <v>15</v>
      </c>
      <c r="E79" s="97" t="s">
        <v>228</v>
      </c>
      <c r="F79" s="97" t="s">
        <v>43</v>
      </c>
      <c r="G79" s="60">
        <f>G80</f>
        <v>570.29</v>
      </c>
      <c r="H79" s="60">
        <f t="shared" si="1"/>
        <v>-434.13</v>
      </c>
      <c r="I79" s="60"/>
      <c r="J79" s="60">
        <f>J80</f>
        <v>136.16</v>
      </c>
    </row>
    <row r="80" spans="1:10" ht="25.5">
      <c r="A80" s="73" t="s">
        <v>47</v>
      </c>
      <c r="B80" s="44" t="s">
        <v>80</v>
      </c>
      <c r="C80" s="70" t="s">
        <v>24</v>
      </c>
      <c r="D80" s="70" t="s">
        <v>15</v>
      </c>
      <c r="E80" s="70" t="s">
        <v>65</v>
      </c>
      <c r="F80" s="70" t="s">
        <v>43</v>
      </c>
      <c r="G80" s="25">
        <f>G81+G82</f>
        <v>570.29</v>
      </c>
      <c r="H80" s="25">
        <f t="shared" si="1"/>
        <v>-434.13</v>
      </c>
      <c r="I80" s="25"/>
      <c r="J80" s="25">
        <f>J81+J82</f>
        <v>136.16</v>
      </c>
    </row>
    <row r="81" spans="1:10" ht="38.25">
      <c r="A81" s="73" t="s">
        <v>201</v>
      </c>
      <c r="B81" s="44" t="s">
        <v>80</v>
      </c>
      <c r="C81" s="70" t="s">
        <v>24</v>
      </c>
      <c r="D81" s="70" t="s">
        <v>15</v>
      </c>
      <c r="E81" s="70" t="s">
        <v>65</v>
      </c>
      <c r="F81" s="70" t="s">
        <v>124</v>
      </c>
      <c r="G81" s="25">
        <v>441.28</v>
      </c>
      <c r="H81" s="25">
        <f t="shared" si="1"/>
        <v>-441.28</v>
      </c>
      <c r="I81" s="25"/>
      <c r="J81" s="25">
        <v>0</v>
      </c>
    </row>
    <row r="82" spans="1:10" ht="38.25">
      <c r="A82" s="73" t="s">
        <v>202</v>
      </c>
      <c r="B82" s="44" t="s">
        <v>80</v>
      </c>
      <c r="C82" s="70" t="s">
        <v>24</v>
      </c>
      <c r="D82" s="70" t="s">
        <v>15</v>
      </c>
      <c r="E82" s="70" t="s">
        <v>65</v>
      </c>
      <c r="F82" s="70" t="s">
        <v>125</v>
      </c>
      <c r="G82" s="25">
        <v>129.01</v>
      </c>
      <c r="H82" s="25">
        <f t="shared" si="1"/>
        <v>7.150000000000006</v>
      </c>
      <c r="I82" s="25"/>
      <c r="J82" s="25">
        <v>136.16</v>
      </c>
    </row>
    <row r="83" spans="1:10" ht="12.75">
      <c r="A83" s="85" t="s">
        <v>227</v>
      </c>
      <c r="B83" s="68" t="s">
        <v>80</v>
      </c>
      <c r="C83" s="94" t="s">
        <v>24</v>
      </c>
      <c r="D83" s="94" t="s">
        <v>16</v>
      </c>
      <c r="E83" s="97" t="s">
        <v>42</v>
      </c>
      <c r="F83" s="97" t="s">
        <v>43</v>
      </c>
      <c r="G83" s="60">
        <f>G84</f>
        <v>137.39</v>
      </c>
      <c r="H83" s="60">
        <f t="shared" si="1"/>
        <v>-125.20999999999998</v>
      </c>
      <c r="I83" s="60"/>
      <c r="J83" s="60">
        <f>J84</f>
        <v>12.18</v>
      </c>
    </row>
    <row r="84" spans="1:10" ht="12.75">
      <c r="A84" s="109" t="s">
        <v>27</v>
      </c>
      <c r="B84" s="68" t="s">
        <v>80</v>
      </c>
      <c r="C84" s="94" t="s">
        <v>24</v>
      </c>
      <c r="D84" s="94" t="s">
        <v>15</v>
      </c>
      <c r="E84" s="97" t="s">
        <v>42</v>
      </c>
      <c r="F84" s="97" t="s">
        <v>43</v>
      </c>
      <c r="G84" s="60">
        <f>G85</f>
        <v>137.39</v>
      </c>
      <c r="H84" s="60">
        <f t="shared" si="1"/>
        <v>-125.20999999999998</v>
      </c>
      <c r="I84" s="60"/>
      <c r="J84" s="60">
        <f>J85</f>
        <v>12.18</v>
      </c>
    </row>
    <row r="85" spans="1:10" ht="12.75">
      <c r="A85" s="109" t="s">
        <v>230</v>
      </c>
      <c r="B85" s="68" t="s">
        <v>80</v>
      </c>
      <c r="C85" s="94" t="s">
        <v>24</v>
      </c>
      <c r="D85" s="94" t="s">
        <v>15</v>
      </c>
      <c r="E85" s="97" t="s">
        <v>229</v>
      </c>
      <c r="F85" s="97" t="s">
        <v>43</v>
      </c>
      <c r="G85" s="60">
        <f>G86</f>
        <v>137.39</v>
      </c>
      <c r="H85" s="60">
        <f t="shared" si="1"/>
        <v>-125.20999999999998</v>
      </c>
      <c r="I85" s="60"/>
      <c r="J85" s="60">
        <f>J86</f>
        <v>12.18</v>
      </c>
    </row>
    <row r="86" spans="1:10" ht="25.5">
      <c r="A86" s="73" t="s">
        <v>47</v>
      </c>
      <c r="B86" s="44" t="s">
        <v>80</v>
      </c>
      <c r="C86" s="70" t="s">
        <v>24</v>
      </c>
      <c r="D86" s="70" t="s">
        <v>15</v>
      </c>
      <c r="E86" s="70" t="s">
        <v>122</v>
      </c>
      <c r="F86" s="70" t="s">
        <v>43</v>
      </c>
      <c r="G86" s="25">
        <f>G87+G88</f>
        <v>137.39</v>
      </c>
      <c r="H86" s="25">
        <f t="shared" si="1"/>
        <v>-125.20999999999998</v>
      </c>
      <c r="I86" s="25"/>
      <c r="J86" s="25">
        <f>J87+J88</f>
        <v>12.18</v>
      </c>
    </row>
    <row r="87" spans="1:10" ht="38.25">
      <c r="A87" s="73" t="s">
        <v>201</v>
      </c>
      <c r="B87" s="44" t="s">
        <v>80</v>
      </c>
      <c r="C87" s="70" t="s">
        <v>24</v>
      </c>
      <c r="D87" s="70" t="s">
        <v>15</v>
      </c>
      <c r="E87" s="70" t="s">
        <v>122</v>
      </c>
      <c r="F87" s="70" t="s">
        <v>124</v>
      </c>
      <c r="G87" s="25">
        <v>135.47</v>
      </c>
      <c r="H87" s="25">
        <f t="shared" si="1"/>
        <v>-135.47</v>
      </c>
      <c r="I87" s="25"/>
      <c r="J87" s="25">
        <v>0</v>
      </c>
    </row>
    <row r="88" spans="1:10" ht="38.25">
      <c r="A88" s="73" t="s">
        <v>202</v>
      </c>
      <c r="B88" s="44" t="s">
        <v>80</v>
      </c>
      <c r="C88" s="70" t="s">
        <v>24</v>
      </c>
      <c r="D88" s="70" t="s">
        <v>15</v>
      </c>
      <c r="E88" s="70" t="s">
        <v>122</v>
      </c>
      <c r="F88" s="70" t="s">
        <v>125</v>
      </c>
      <c r="G88" s="25">
        <v>1.92</v>
      </c>
      <c r="H88" s="25">
        <f t="shared" si="1"/>
        <v>10.26</v>
      </c>
      <c r="I88" s="25"/>
      <c r="J88" s="25">
        <v>12.18</v>
      </c>
    </row>
    <row r="89" spans="1:10" ht="12.75">
      <c r="A89" s="83" t="s">
        <v>119</v>
      </c>
      <c r="B89" s="68" t="s">
        <v>80</v>
      </c>
      <c r="C89" s="94" t="s">
        <v>118</v>
      </c>
      <c r="D89" s="94" t="s">
        <v>16</v>
      </c>
      <c r="E89" s="94" t="s">
        <v>42</v>
      </c>
      <c r="F89" s="94" t="s">
        <v>43</v>
      </c>
      <c r="G89" s="60">
        <f>G90</f>
        <v>0</v>
      </c>
      <c r="H89" s="60">
        <f t="shared" si="1"/>
        <v>769.69</v>
      </c>
      <c r="I89" s="60"/>
      <c r="J89" s="60">
        <f>J90</f>
        <v>769.69</v>
      </c>
    </row>
    <row r="90" spans="1:10" ht="25.5">
      <c r="A90" s="73" t="s">
        <v>191</v>
      </c>
      <c r="B90" s="44" t="s">
        <v>80</v>
      </c>
      <c r="C90" s="70" t="s">
        <v>118</v>
      </c>
      <c r="D90" s="70" t="s">
        <v>23</v>
      </c>
      <c r="E90" s="70" t="s">
        <v>42</v>
      </c>
      <c r="F90" s="70" t="s">
        <v>43</v>
      </c>
      <c r="G90" s="25">
        <f>G91</f>
        <v>0</v>
      </c>
      <c r="H90" s="25">
        <f t="shared" si="1"/>
        <v>769.69</v>
      </c>
      <c r="I90" s="25"/>
      <c r="J90" s="25">
        <f>J91</f>
        <v>769.69</v>
      </c>
    </row>
    <row r="91" spans="1:10" ht="76.5">
      <c r="A91" s="73" t="s">
        <v>233</v>
      </c>
      <c r="B91" s="44" t="s">
        <v>80</v>
      </c>
      <c r="C91" s="70" t="s">
        <v>118</v>
      </c>
      <c r="D91" s="70" t="s">
        <v>23</v>
      </c>
      <c r="E91" s="70" t="s">
        <v>232</v>
      </c>
      <c r="F91" s="70" t="s">
        <v>43</v>
      </c>
      <c r="G91" s="25">
        <f>G92</f>
        <v>0</v>
      </c>
      <c r="H91" s="25">
        <f t="shared" si="1"/>
        <v>769.69</v>
      </c>
      <c r="I91" s="25"/>
      <c r="J91" s="25">
        <f>J92</f>
        <v>769.69</v>
      </c>
    </row>
    <row r="92" spans="1:10" ht="25.5">
      <c r="A92" s="73" t="s">
        <v>47</v>
      </c>
      <c r="B92" s="44" t="s">
        <v>80</v>
      </c>
      <c r="C92" s="70" t="s">
        <v>118</v>
      </c>
      <c r="D92" s="70" t="s">
        <v>23</v>
      </c>
      <c r="E92" s="70" t="s">
        <v>231</v>
      </c>
      <c r="F92" s="70" t="s">
        <v>43</v>
      </c>
      <c r="G92" s="25">
        <f>G93</f>
        <v>0</v>
      </c>
      <c r="H92" s="25">
        <f t="shared" si="1"/>
        <v>769.69</v>
      </c>
      <c r="I92" s="25"/>
      <c r="J92" s="25">
        <f>J93</f>
        <v>769.69</v>
      </c>
    </row>
    <row r="93" spans="1:10" ht="38.25">
      <c r="A93" s="73" t="s">
        <v>201</v>
      </c>
      <c r="B93" s="44" t="s">
        <v>80</v>
      </c>
      <c r="C93" s="70" t="s">
        <v>118</v>
      </c>
      <c r="D93" s="70" t="s">
        <v>23</v>
      </c>
      <c r="E93" s="70" t="s">
        <v>231</v>
      </c>
      <c r="F93" s="70" t="s">
        <v>124</v>
      </c>
      <c r="G93" s="25">
        <v>0</v>
      </c>
      <c r="H93" s="25">
        <f t="shared" si="1"/>
        <v>769.69</v>
      </c>
      <c r="I93" s="25"/>
      <c r="J93" s="25">
        <v>769.69</v>
      </c>
    </row>
    <row r="94" spans="1:10" ht="12.75">
      <c r="A94" s="81" t="s">
        <v>28</v>
      </c>
      <c r="B94" s="68"/>
      <c r="C94" s="68"/>
      <c r="D94" s="68"/>
      <c r="E94" s="68"/>
      <c r="F94" s="68"/>
      <c r="G94" s="60">
        <f>G8+G34+G42+G51+G64+G70+G89</f>
        <v>4554.74</v>
      </c>
      <c r="H94" s="60">
        <f>J94-G94</f>
        <v>-183.6800000000003</v>
      </c>
      <c r="I94" s="60"/>
      <c r="J94" s="60">
        <f>J8+J34+J42+J51+J64+J70+J89</f>
        <v>4371.0599999999995</v>
      </c>
    </row>
  </sheetData>
  <sheetProtection/>
  <mergeCells count="10">
    <mergeCell ref="A1:E1"/>
    <mergeCell ref="F1:J1"/>
    <mergeCell ref="A2:J2"/>
    <mergeCell ref="A4:A5"/>
    <mergeCell ref="B4:B5"/>
    <mergeCell ref="C4:C5"/>
    <mergeCell ref="D4:D5"/>
    <mergeCell ref="E4:E5"/>
    <mergeCell ref="F4:F5"/>
    <mergeCell ref="G4:J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4">
      <selection activeCell="B24" sqref="B24"/>
    </sheetView>
  </sheetViews>
  <sheetFormatPr defaultColWidth="9.00390625" defaultRowHeight="12.75"/>
  <cols>
    <col min="1" max="1" width="7.125" style="182" customWidth="1"/>
    <col min="2" max="2" width="25.875" style="183" customWidth="1"/>
    <col min="3" max="3" width="95.00390625" style="184" customWidth="1"/>
    <col min="4" max="16384" width="9.125" style="170" customWidth="1"/>
  </cols>
  <sheetData>
    <row r="1" spans="1:3" s="1" customFormat="1" ht="37.5" customHeight="1">
      <c r="A1" s="286" t="s">
        <v>330</v>
      </c>
      <c r="B1" s="286"/>
      <c r="C1" s="286"/>
    </row>
    <row r="2" spans="1:3" s="154" customFormat="1" ht="18.75">
      <c r="A2" s="152"/>
      <c r="B2" s="152"/>
      <c r="C2" s="153"/>
    </row>
    <row r="3" spans="1:3" s="158" customFormat="1" ht="35.25" customHeight="1">
      <c r="A3" s="155" t="s">
        <v>251</v>
      </c>
      <c r="B3" s="156" t="s">
        <v>331</v>
      </c>
      <c r="C3" s="157" t="s">
        <v>332</v>
      </c>
    </row>
    <row r="4" spans="1:3" s="162" customFormat="1" ht="50.25" customHeight="1">
      <c r="A4" s="159">
        <v>1</v>
      </c>
      <c r="B4" s="160" t="s">
        <v>333</v>
      </c>
      <c r="C4" s="161" t="s">
        <v>334</v>
      </c>
    </row>
    <row r="5" spans="1:3" ht="63" customHeight="1">
      <c r="A5" s="159">
        <v>19</v>
      </c>
      <c r="B5" s="177" t="s">
        <v>369</v>
      </c>
      <c r="C5" s="161" t="s">
        <v>370</v>
      </c>
    </row>
    <row r="6" spans="1:3" ht="70.5" customHeight="1">
      <c r="A6" s="166">
        <v>20</v>
      </c>
      <c r="B6" s="178" t="s">
        <v>371</v>
      </c>
      <c r="C6" s="179" t="s">
        <v>201</v>
      </c>
    </row>
    <row r="7" spans="1:3" ht="51" customHeight="1">
      <c r="A7" s="166">
        <v>21</v>
      </c>
      <c r="B7" s="178" t="s">
        <v>372</v>
      </c>
      <c r="C7" s="185" t="s">
        <v>378</v>
      </c>
    </row>
    <row r="8" spans="1:3" s="162" customFormat="1" ht="48.75" customHeight="1">
      <c r="A8" s="163">
        <v>2</v>
      </c>
      <c r="B8" s="164" t="s">
        <v>335</v>
      </c>
      <c r="C8" s="165" t="s">
        <v>336</v>
      </c>
    </row>
    <row r="9" spans="1:3" s="162" customFormat="1" ht="93" customHeight="1">
      <c r="A9" s="166">
        <v>3</v>
      </c>
      <c r="B9" s="167" t="s">
        <v>337</v>
      </c>
      <c r="C9" s="168" t="s">
        <v>338</v>
      </c>
    </row>
    <row r="10" spans="1:3" s="162" customFormat="1" ht="102" customHeight="1">
      <c r="A10" s="166">
        <v>4</v>
      </c>
      <c r="B10" s="167" t="s">
        <v>339</v>
      </c>
      <c r="C10" s="168" t="s">
        <v>340</v>
      </c>
    </row>
    <row r="11" spans="1:3" s="162" customFormat="1" ht="98.25" customHeight="1">
      <c r="A11" s="166">
        <v>5</v>
      </c>
      <c r="B11" s="167" t="s">
        <v>341</v>
      </c>
      <c r="C11" s="168" t="s">
        <v>342</v>
      </c>
    </row>
    <row r="12" spans="1:3" s="154" customFormat="1" ht="45" customHeight="1">
      <c r="A12" s="163">
        <v>6</v>
      </c>
      <c r="B12" s="164" t="s">
        <v>343</v>
      </c>
      <c r="C12" s="165" t="s">
        <v>344</v>
      </c>
    </row>
    <row r="13" spans="1:3" ht="81.75" customHeight="1">
      <c r="A13" s="166">
        <v>7</v>
      </c>
      <c r="B13" s="167" t="s">
        <v>345</v>
      </c>
      <c r="C13" s="169" t="s">
        <v>346</v>
      </c>
    </row>
    <row r="14" spans="1:3" ht="82.5" customHeight="1">
      <c r="A14" s="166">
        <v>8</v>
      </c>
      <c r="B14" s="167" t="s">
        <v>347</v>
      </c>
      <c r="C14" s="169" t="s">
        <v>348</v>
      </c>
    </row>
    <row r="15" spans="1:3" ht="90" customHeight="1">
      <c r="A15" s="166">
        <v>9</v>
      </c>
      <c r="B15" s="167" t="s">
        <v>349</v>
      </c>
      <c r="C15" s="169" t="s">
        <v>350</v>
      </c>
    </row>
    <row r="16" spans="1:3" s="154" customFormat="1" ht="117.75" customHeight="1">
      <c r="A16" s="166">
        <v>10</v>
      </c>
      <c r="B16" s="167" t="s">
        <v>351</v>
      </c>
      <c r="C16" s="171" t="s">
        <v>352</v>
      </c>
    </row>
    <row r="17" spans="1:3" ht="81.75" customHeight="1">
      <c r="A17" s="166">
        <v>11</v>
      </c>
      <c r="B17" s="167" t="s">
        <v>353</v>
      </c>
      <c r="C17" s="171" t="s">
        <v>354</v>
      </c>
    </row>
    <row r="18" spans="1:3" s="154" customFormat="1" ht="45" customHeight="1">
      <c r="A18" s="163">
        <v>12</v>
      </c>
      <c r="B18" s="164" t="s">
        <v>355</v>
      </c>
      <c r="C18" s="165" t="s">
        <v>356</v>
      </c>
    </row>
    <row r="19" spans="1:3" ht="56.25">
      <c r="A19" s="166">
        <v>13</v>
      </c>
      <c r="B19" s="167" t="s">
        <v>357</v>
      </c>
      <c r="C19" s="169" t="s">
        <v>358</v>
      </c>
    </row>
    <row r="20" spans="1:3" ht="84.75" customHeight="1">
      <c r="A20" s="166">
        <v>14</v>
      </c>
      <c r="B20" s="167" t="s">
        <v>359</v>
      </c>
      <c r="C20" s="169" t="s">
        <v>360</v>
      </c>
    </row>
    <row r="21" spans="1:3" ht="96" customHeight="1">
      <c r="A21" s="166">
        <v>15</v>
      </c>
      <c r="B21" s="167" t="s">
        <v>361</v>
      </c>
      <c r="C21" s="172" t="s">
        <v>362</v>
      </c>
    </row>
    <row r="22" spans="1:3" s="154" customFormat="1" ht="58.5">
      <c r="A22" s="163">
        <v>16</v>
      </c>
      <c r="B22" s="173" t="s">
        <v>363</v>
      </c>
      <c r="C22" s="174" t="s">
        <v>364</v>
      </c>
    </row>
    <row r="23" spans="1:3" ht="106.5" customHeight="1">
      <c r="A23" s="166">
        <v>17</v>
      </c>
      <c r="B23" s="175" t="s">
        <v>365</v>
      </c>
      <c r="C23" s="176" t="s">
        <v>366</v>
      </c>
    </row>
    <row r="24" spans="1:3" ht="96.75" customHeight="1">
      <c r="A24" s="166">
        <v>18</v>
      </c>
      <c r="B24" s="175" t="s">
        <v>367</v>
      </c>
      <c r="C24" s="176" t="s">
        <v>368</v>
      </c>
    </row>
    <row r="25" spans="1:3" s="154" customFormat="1" ht="56.25" customHeight="1">
      <c r="A25" s="159">
        <v>22</v>
      </c>
      <c r="B25" s="160" t="s">
        <v>373</v>
      </c>
      <c r="C25" s="180" t="s">
        <v>260</v>
      </c>
    </row>
    <row r="26" spans="1:3" s="154" customFormat="1" ht="43.5" customHeight="1">
      <c r="A26" s="166">
        <v>23</v>
      </c>
      <c r="B26" s="167" t="s">
        <v>374</v>
      </c>
      <c r="C26" s="166" t="s">
        <v>375</v>
      </c>
    </row>
    <row r="27" spans="1:3" s="162" customFormat="1" ht="24" customHeight="1">
      <c r="A27" s="166">
        <v>24</v>
      </c>
      <c r="B27" s="167" t="s">
        <v>376</v>
      </c>
      <c r="C27" s="181" t="s">
        <v>45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59"/>
  <sheetViews>
    <sheetView view="pageBreakPreview" zoomScaleSheetLayoutView="100" zoomScalePageLayoutView="0" workbookViewId="0" topLeftCell="A1">
      <selection activeCell="C48" sqref="C48"/>
    </sheetView>
  </sheetViews>
  <sheetFormatPr defaultColWidth="18.25390625" defaultRowHeight="12.75"/>
  <cols>
    <col min="1" max="1" width="6.00390625" style="1" customWidth="1"/>
    <col min="2" max="2" width="21.25390625" style="7" customWidth="1"/>
    <col min="3" max="3" width="41.75390625" style="7" customWidth="1"/>
    <col min="4" max="4" width="9.75390625" style="7" hidden="1" customWidth="1"/>
    <col min="5" max="5" width="11.875" style="7" customWidth="1"/>
    <col min="6" max="6" width="12.75390625" style="1" customWidth="1"/>
    <col min="7" max="7" width="10.25390625" style="1" customWidth="1"/>
    <col min="8" max="16384" width="18.25390625" style="1" customWidth="1"/>
  </cols>
  <sheetData>
    <row r="1" spans="4:7" ht="56.25" customHeight="1">
      <c r="D1" s="24"/>
      <c r="E1" s="261" t="s">
        <v>238</v>
      </c>
      <c r="F1" s="261"/>
      <c r="G1" s="261"/>
    </row>
    <row r="2" spans="1:7" ht="30" customHeight="1">
      <c r="A2" s="264" t="s">
        <v>319</v>
      </c>
      <c r="B2" s="264"/>
      <c r="C2" s="264"/>
      <c r="D2" s="264"/>
      <c r="E2" s="264"/>
      <c r="F2" s="264"/>
      <c r="G2" s="264"/>
    </row>
    <row r="3" spans="1:8" ht="12.75" customHeight="1">
      <c r="A3" s="58"/>
      <c r="B3" s="59"/>
      <c r="C3" s="59"/>
      <c r="D3" s="265"/>
      <c r="E3" s="265"/>
      <c r="F3" s="5"/>
      <c r="G3" s="93" t="s">
        <v>7</v>
      </c>
      <c r="H3" s="93"/>
    </row>
    <row r="4" spans="1:7" s="33" customFormat="1" ht="70.5" customHeight="1">
      <c r="A4" s="16" t="s">
        <v>110</v>
      </c>
      <c r="B4" s="16" t="s">
        <v>5</v>
      </c>
      <c r="C4" s="16" t="s">
        <v>6</v>
      </c>
      <c r="D4" s="54" t="s">
        <v>185</v>
      </c>
      <c r="E4" s="64" t="s">
        <v>146</v>
      </c>
      <c r="F4" s="54" t="s">
        <v>239</v>
      </c>
      <c r="G4" s="64" t="s">
        <v>240</v>
      </c>
    </row>
    <row r="5" spans="1:7" ht="15" customHeight="1">
      <c r="A5" s="16">
        <v>1</v>
      </c>
      <c r="B5" s="16">
        <v>2</v>
      </c>
      <c r="C5" s="16">
        <v>3</v>
      </c>
      <c r="D5" s="54">
        <v>4</v>
      </c>
      <c r="E5" s="54">
        <v>5</v>
      </c>
      <c r="F5" s="49">
        <v>6</v>
      </c>
      <c r="G5" s="49">
        <v>7</v>
      </c>
    </row>
    <row r="6" spans="1:7" ht="15.75">
      <c r="A6" s="99"/>
      <c r="B6" s="98"/>
      <c r="C6" s="106" t="s">
        <v>138</v>
      </c>
      <c r="D6" s="51">
        <f>D7+D27</f>
        <v>1115.5</v>
      </c>
      <c r="E6" s="51">
        <f>E7+E27</f>
        <v>-214.21</v>
      </c>
      <c r="F6" s="51">
        <f>F7+F27</f>
        <v>513.45</v>
      </c>
      <c r="G6" s="51">
        <f>G7+G27</f>
        <v>516.38</v>
      </c>
    </row>
    <row r="7" spans="1:7" ht="15.75" hidden="1">
      <c r="A7" s="54"/>
      <c r="B7" s="98"/>
      <c r="C7" s="106" t="s">
        <v>139</v>
      </c>
      <c r="D7" s="51">
        <f>D8+D17+D20+D25+D12</f>
        <v>1030.25</v>
      </c>
      <c r="E7" s="51">
        <f>E8+E17+E20+E25</f>
        <v>-128.96</v>
      </c>
      <c r="F7" s="51">
        <f>F8+F17+F20+F25+F12</f>
        <v>432.49</v>
      </c>
      <c r="G7" s="51">
        <f>G8+G17+G20+G25+G12</f>
        <v>435.41999999999996</v>
      </c>
    </row>
    <row r="8" spans="1:7" ht="15.75">
      <c r="A8" s="102" t="s">
        <v>43</v>
      </c>
      <c r="B8" s="16" t="s">
        <v>1</v>
      </c>
      <c r="C8" s="45" t="s">
        <v>2</v>
      </c>
      <c r="D8" s="51">
        <f>D9</f>
        <v>142.23999999999998</v>
      </c>
      <c r="E8" s="51">
        <f>F8-D8</f>
        <v>-118.93999999999998</v>
      </c>
      <c r="F8" s="51">
        <f>F9</f>
        <v>23.3</v>
      </c>
      <c r="G8" s="51">
        <f>G9</f>
        <v>23.66</v>
      </c>
    </row>
    <row r="9" spans="1:7" ht="15.75">
      <c r="A9" s="38" t="s">
        <v>43</v>
      </c>
      <c r="B9" s="38" t="s">
        <v>81</v>
      </c>
      <c r="C9" s="46" t="s">
        <v>3</v>
      </c>
      <c r="D9" s="26">
        <f>SUM(D10:D11)</f>
        <v>142.23999999999998</v>
      </c>
      <c r="E9" s="26">
        <f>SUM(E10:E11)</f>
        <v>-118.94</v>
      </c>
      <c r="F9" s="26">
        <f>SUM(F10:F11)</f>
        <v>23.3</v>
      </c>
      <c r="G9" s="26">
        <f>SUM(G10:G11)</f>
        <v>23.66</v>
      </c>
    </row>
    <row r="10" spans="1:7" ht="76.5">
      <c r="A10" s="38">
        <v>182</v>
      </c>
      <c r="B10" s="38" t="s">
        <v>151</v>
      </c>
      <c r="C10" s="46" t="s">
        <v>153</v>
      </c>
      <c r="D10" s="26">
        <v>139.54</v>
      </c>
      <c r="E10" s="26">
        <f>F10-D10</f>
        <v>-116.94</v>
      </c>
      <c r="F10" s="47">
        <v>22.6</v>
      </c>
      <c r="G10" s="26">
        <v>22.96</v>
      </c>
    </row>
    <row r="11" spans="1:7" ht="92.25" customHeight="1">
      <c r="A11" s="38">
        <v>182</v>
      </c>
      <c r="B11" s="38" t="s">
        <v>152</v>
      </c>
      <c r="C11" s="46" t="s">
        <v>154</v>
      </c>
      <c r="D11" s="26">
        <v>2.7</v>
      </c>
      <c r="E11" s="26">
        <f aca="true" t="shared" si="0" ref="E11:E48">F11-D11</f>
        <v>-2</v>
      </c>
      <c r="F11" s="47">
        <v>0.7</v>
      </c>
      <c r="G11" s="26">
        <v>0.7</v>
      </c>
    </row>
    <row r="12" spans="1:7" ht="25.5" customHeight="1">
      <c r="A12" s="105" t="s">
        <v>43</v>
      </c>
      <c r="B12" s="16" t="s">
        <v>176</v>
      </c>
      <c r="C12" s="45" t="s">
        <v>177</v>
      </c>
      <c r="D12" s="51">
        <f>D13+D14+D15+D16</f>
        <v>477.80000000000007</v>
      </c>
      <c r="E12" s="51">
        <f>E13+E14+E15+E16</f>
        <v>-477.80000000000007</v>
      </c>
      <c r="F12" s="51">
        <f>F13+F14+F15+F16</f>
        <v>0</v>
      </c>
      <c r="G12" s="51">
        <f>G13+G14+G15+G16</f>
        <v>0</v>
      </c>
    </row>
    <row r="13" spans="1:7" ht="45.75" customHeight="1">
      <c r="A13" s="91" t="s">
        <v>237</v>
      </c>
      <c r="B13" s="38" t="s">
        <v>175</v>
      </c>
      <c r="C13" s="46" t="s">
        <v>180</v>
      </c>
      <c r="D13" s="26">
        <v>205.44</v>
      </c>
      <c r="E13" s="26">
        <f>F13-D13</f>
        <v>-205.44</v>
      </c>
      <c r="F13" s="47">
        <v>0</v>
      </c>
      <c r="G13" s="26">
        <v>0</v>
      </c>
    </row>
    <row r="14" spans="1:7" ht="54.75" customHeight="1">
      <c r="A14" s="91" t="s">
        <v>237</v>
      </c>
      <c r="B14" s="38" t="s">
        <v>174</v>
      </c>
      <c r="C14" s="46" t="s">
        <v>178</v>
      </c>
      <c r="D14" s="26">
        <v>3.83</v>
      </c>
      <c r="E14" s="26">
        <f>F14-D14</f>
        <v>-3.83</v>
      </c>
      <c r="F14" s="47">
        <v>0</v>
      </c>
      <c r="G14" s="26">
        <v>0</v>
      </c>
    </row>
    <row r="15" spans="1:7" ht="59.25" customHeight="1">
      <c r="A15" s="91" t="s">
        <v>237</v>
      </c>
      <c r="B15" s="38" t="s">
        <v>173</v>
      </c>
      <c r="C15" s="46" t="s">
        <v>179</v>
      </c>
      <c r="D15" s="26">
        <v>257.06</v>
      </c>
      <c r="E15" s="26">
        <f>F15-D15</f>
        <v>-257.06</v>
      </c>
      <c r="F15" s="47">
        <v>0</v>
      </c>
      <c r="G15" s="26">
        <v>0</v>
      </c>
    </row>
    <row r="16" spans="1:7" ht="58.5" customHeight="1">
      <c r="A16" s="91" t="s">
        <v>237</v>
      </c>
      <c r="B16" s="38" t="s">
        <v>172</v>
      </c>
      <c r="C16" s="46" t="s">
        <v>181</v>
      </c>
      <c r="D16" s="26">
        <v>11.47</v>
      </c>
      <c r="E16" s="26">
        <f>F16-D16</f>
        <v>-11.47</v>
      </c>
      <c r="F16" s="47">
        <v>0</v>
      </c>
      <c r="G16" s="26">
        <v>0</v>
      </c>
    </row>
    <row r="17" spans="1:7" s="9" customFormat="1" ht="15.75">
      <c r="A17" s="102" t="s">
        <v>43</v>
      </c>
      <c r="B17" s="16" t="s">
        <v>29</v>
      </c>
      <c r="C17" s="45" t="s">
        <v>30</v>
      </c>
      <c r="D17" s="51">
        <f>D19</f>
        <v>137.55</v>
      </c>
      <c r="E17" s="51">
        <f>E19</f>
        <v>5.549999999999983</v>
      </c>
      <c r="F17" s="51">
        <f>F19</f>
        <v>143.1</v>
      </c>
      <c r="G17" s="51">
        <f>G19</f>
        <v>143.1</v>
      </c>
    </row>
    <row r="18" spans="1:7" s="9" customFormat="1" ht="25.5" hidden="1">
      <c r="A18" s="38">
        <v>182</v>
      </c>
      <c r="B18" s="38" t="s">
        <v>141</v>
      </c>
      <c r="C18" s="46" t="s">
        <v>145</v>
      </c>
      <c r="D18" s="26"/>
      <c r="E18" s="26">
        <f t="shared" si="0"/>
        <v>0</v>
      </c>
      <c r="F18" s="26"/>
      <c r="G18" s="26"/>
    </row>
    <row r="19" spans="1:7" ht="15.75">
      <c r="A19" s="38">
        <v>182</v>
      </c>
      <c r="B19" s="38" t="s">
        <v>82</v>
      </c>
      <c r="C19" s="46" t="s">
        <v>31</v>
      </c>
      <c r="D19" s="26">
        <v>137.55</v>
      </c>
      <c r="E19" s="26">
        <f t="shared" si="0"/>
        <v>5.549999999999983</v>
      </c>
      <c r="F19" s="47">
        <v>143.1</v>
      </c>
      <c r="G19" s="26">
        <v>143.1</v>
      </c>
    </row>
    <row r="20" spans="1:7" s="9" customFormat="1" ht="15.75">
      <c r="A20" s="102" t="s">
        <v>43</v>
      </c>
      <c r="B20" s="16" t="s">
        <v>32</v>
      </c>
      <c r="C20" s="45" t="s">
        <v>33</v>
      </c>
      <c r="D20" s="51">
        <f>D21+D22</f>
        <v>236.65999999999997</v>
      </c>
      <c r="E20" s="51">
        <f>E21</f>
        <v>-1.5700000000000003</v>
      </c>
      <c r="F20" s="51">
        <f>F21+F22</f>
        <v>244.08999999999997</v>
      </c>
      <c r="G20" s="51">
        <f>G21+G22</f>
        <v>245.65999999999997</v>
      </c>
    </row>
    <row r="21" spans="1:7" ht="51">
      <c r="A21" s="38">
        <v>182</v>
      </c>
      <c r="B21" s="38" t="s">
        <v>83</v>
      </c>
      <c r="C21" s="46" t="s">
        <v>115</v>
      </c>
      <c r="D21" s="26">
        <v>51.86</v>
      </c>
      <c r="E21" s="26">
        <f t="shared" si="0"/>
        <v>-1.5700000000000003</v>
      </c>
      <c r="F21" s="47">
        <v>50.29</v>
      </c>
      <c r="G21" s="26">
        <v>51.86</v>
      </c>
    </row>
    <row r="22" spans="1:7" ht="15.75">
      <c r="A22" s="91" t="s">
        <v>43</v>
      </c>
      <c r="B22" s="38" t="s">
        <v>34</v>
      </c>
      <c r="C22" s="46" t="s">
        <v>35</v>
      </c>
      <c r="D22" s="101">
        <f>D23+D24</f>
        <v>184.79999999999998</v>
      </c>
      <c r="E22" s="101">
        <f>E23+E24</f>
        <v>9</v>
      </c>
      <c r="F22" s="101">
        <f>F23+F24</f>
        <v>193.79999999999998</v>
      </c>
      <c r="G22" s="101">
        <f>G23+G24</f>
        <v>193.79999999999998</v>
      </c>
    </row>
    <row r="23" spans="1:7" ht="79.5" customHeight="1">
      <c r="A23" s="38">
        <v>182</v>
      </c>
      <c r="B23" s="38" t="s">
        <v>36</v>
      </c>
      <c r="C23" s="46" t="s">
        <v>72</v>
      </c>
      <c r="D23" s="50">
        <v>146.7</v>
      </c>
      <c r="E23" s="26">
        <f t="shared" si="0"/>
        <v>31.5</v>
      </c>
      <c r="F23" s="47">
        <v>178.2</v>
      </c>
      <c r="G23" s="47">
        <v>178.2</v>
      </c>
    </row>
    <row r="24" spans="1:7" ht="60.75" customHeight="1">
      <c r="A24" s="38">
        <v>182</v>
      </c>
      <c r="B24" s="38" t="s">
        <v>38</v>
      </c>
      <c r="C24" s="46" t="s">
        <v>37</v>
      </c>
      <c r="D24" s="53">
        <v>38.1</v>
      </c>
      <c r="E24" s="26">
        <f t="shared" si="0"/>
        <v>-22.5</v>
      </c>
      <c r="F24" s="47">
        <v>15.6</v>
      </c>
      <c r="G24" s="47">
        <v>15.6</v>
      </c>
    </row>
    <row r="25" spans="1:7" ht="23.25" customHeight="1">
      <c r="A25" s="102" t="s">
        <v>43</v>
      </c>
      <c r="B25" s="16" t="s">
        <v>99</v>
      </c>
      <c r="C25" s="45" t="s">
        <v>100</v>
      </c>
      <c r="D25" s="52">
        <f>D26</f>
        <v>36</v>
      </c>
      <c r="E25" s="51">
        <f>E26</f>
        <v>-14</v>
      </c>
      <c r="F25" s="52">
        <f>F26</f>
        <v>22</v>
      </c>
      <c r="G25" s="52">
        <f>G26</f>
        <v>23</v>
      </c>
    </row>
    <row r="26" spans="1:7" ht="76.5" customHeight="1">
      <c r="A26" s="38">
        <v>182</v>
      </c>
      <c r="B26" s="38" t="s">
        <v>101</v>
      </c>
      <c r="C26" s="46" t="s">
        <v>73</v>
      </c>
      <c r="D26" s="53">
        <v>36</v>
      </c>
      <c r="E26" s="26">
        <f t="shared" si="0"/>
        <v>-14</v>
      </c>
      <c r="F26" s="47">
        <v>22</v>
      </c>
      <c r="G26" s="26">
        <v>23</v>
      </c>
    </row>
    <row r="27" spans="1:7" ht="15.75" hidden="1">
      <c r="A27" s="55"/>
      <c r="B27" s="38"/>
      <c r="C27" s="45" t="s">
        <v>74</v>
      </c>
      <c r="D27" s="57">
        <f>D32+D28</f>
        <v>85.25</v>
      </c>
      <c r="E27" s="51">
        <f>E28</f>
        <v>-85.25</v>
      </c>
      <c r="F27" s="57">
        <f>F32+F28</f>
        <v>80.96</v>
      </c>
      <c r="G27" s="57">
        <f>G32+G28</f>
        <v>80.96</v>
      </c>
    </row>
    <row r="28" spans="1:7" ht="38.25">
      <c r="A28" s="64" t="s">
        <v>43</v>
      </c>
      <c r="B28" s="16" t="s">
        <v>84</v>
      </c>
      <c r="C28" s="45" t="s">
        <v>114</v>
      </c>
      <c r="D28" s="57">
        <f>D29</f>
        <v>85.25</v>
      </c>
      <c r="E28" s="51">
        <f>E29</f>
        <v>-85.25</v>
      </c>
      <c r="F28" s="57">
        <f>F29</f>
        <v>80.96</v>
      </c>
      <c r="G28" s="57">
        <f>G29</f>
        <v>80.96</v>
      </c>
    </row>
    <row r="29" spans="1:7" ht="100.5" customHeight="1">
      <c r="A29" s="55" t="s">
        <v>43</v>
      </c>
      <c r="B29" s="38" t="s">
        <v>85</v>
      </c>
      <c r="C29" s="46" t="s">
        <v>107</v>
      </c>
      <c r="D29" s="50">
        <f>D30</f>
        <v>85.25</v>
      </c>
      <c r="E29" s="26">
        <f>E30</f>
        <v>-85.25</v>
      </c>
      <c r="F29" s="50">
        <f>F30+F33</f>
        <v>80.96</v>
      </c>
      <c r="G29" s="50">
        <f>G30+G33</f>
        <v>80.96</v>
      </c>
    </row>
    <row r="30" spans="1:7" ht="86.25" customHeight="1">
      <c r="A30" s="55" t="s">
        <v>79</v>
      </c>
      <c r="B30" s="38" t="s">
        <v>144</v>
      </c>
      <c r="C30" s="46" t="s">
        <v>108</v>
      </c>
      <c r="D30" s="50">
        <v>85.25</v>
      </c>
      <c r="E30" s="26">
        <f t="shared" si="0"/>
        <v>-85.25</v>
      </c>
      <c r="F30" s="47">
        <v>0</v>
      </c>
      <c r="G30" s="47">
        <v>0</v>
      </c>
    </row>
    <row r="31" spans="1:7" ht="76.5" hidden="1">
      <c r="A31" s="38"/>
      <c r="B31" s="38" t="s">
        <v>40</v>
      </c>
      <c r="C31" s="46" t="s">
        <v>39</v>
      </c>
      <c r="D31" s="56"/>
      <c r="E31" s="26">
        <f t="shared" si="0"/>
        <v>0</v>
      </c>
      <c r="F31" s="47">
        <f>G31-D31</f>
        <v>0</v>
      </c>
      <c r="G31" s="38"/>
    </row>
    <row r="32" spans="1:7" ht="38.25" hidden="1">
      <c r="A32" s="38">
        <v>801</v>
      </c>
      <c r="B32" s="38" t="s">
        <v>86</v>
      </c>
      <c r="C32" s="46" t="s">
        <v>155</v>
      </c>
      <c r="D32" s="26">
        <v>0</v>
      </c>
      <c r="E32" s="26">
        <f t="shared" si="0"/>
        <v>0</v>
      </c>
      <c r="F32" s="26">
        <v>0</v>
      </c>
      <c r="G32" s="26">
        <v>0</v>
      </c>
    </row>
    <row r="33" spans="1:7" ht="51.75" customHeight="1">
      <c r="A33" s="38">
        <v>801</v>
      </c>
      <c r="B33" s="38" t="s">
        <v>325</v>
      </c>
      <c r="C33" s="46" t="s">
        <v>324</v>
      </c>
      <c r="D33" s="26">
        <v>0</v>
      </c>
      <c r="E33" s="26">
        <f t="shared" si="0"/>
        <v>80.96</v>
      </c>
      <c r="F33" s="26">
        <v>80.96</v>
      </c>
      <c r="G33" s="26">
        <v>80.96</v>
      </c>
    </row>
    <row r="34" spans="1:7" s="9" customFormat="1" ht="15.75">
      <c r="A34" s="102" t="s">
        <v>43</v>
      </c>
      <c r="B34" s="16" t="s">
        <v>51</v>
      </c>
      <c r="C34" s="45" t="s">
        <v>52</v>
      </c>
      <c r="D34" s="48">
        <f>D35</f>
        <v>3168.4</v>
      </c>
      <c r="E34" s="51">
        <f t="shared" si="0"/>
        <v>-451.0999999999999</v>
      </c>
      <c r="F34" s="48">
        <f>F35</f>
        <v>2717.3</v>
      </c>
      <c r="G34" s="48">
        <f>G35</f>
        <v>2717.3</v>
      </c>
    </row>
    <row r="35" spans="1:7" ht="26.25" customHeight="1">
      <c r="A35" s="102" t="s">
        <v>43</v>
      </c>
      <c r="B35" s="16" t="s">
        <v>53</v>
      </c>
      <c r="C35" s="45" t="s">
        <v>69</v>
      </c>
      <c r="D35" s="57">
        <f>D36+D40+D44</f>
        <v>3168.4</v>
      </c>
      <c r="E35" s="51">
        <f t="shared" si="0"/>
        <v>-451.0999999999999</v>
      </c>
      <c r="F35" s="57">
        <f>F36+F40+F44</f>
        <v>2717.3</v>
      </c>
      <c r="G35" s="57">
        <f>G36+G40+G44</f>
        <v>2717.3</v>
      </c>
    </row>
    <row r="36" spans="1:7" ht="25.5" customHeight="1">
      <c r="A36" s="55" t="s">
        <v>43</v>
      </c>
      <c r="B36" s="38" t="s">
        <v>54</v>
      </c>
      <c r="C36" s="46" t="s">
        <v>66</v>
      </c>
      <c r="D36" s="50">
        <f>D37</f>
        <v>3114</v>
      </c>
      <c r="E36" s="26">
        <f t="shared" si="0"/>
        <v>-964</v>
      </c>
      <c r="F36" s="50">
        <f>F37</f>
        <v>2150</v>
      </c>
      <c r="G36" s="50">
        <f>G37</f>
        <v>2150</v>
      </c>
    </row>
    <row r="37" spans="1:7" ht="31.5" customHeight="1">
      <c r="A37" s="38">
        <v>801</v>
      </c>
      <c r="B37" s="38" t="s">
        <v>76</v>
      </c>
      <c r="C37" s="46" t="s">
        <v>131</v>
      </c>
      <c r="D37" s="50">
        <v>3114</v>
      </c>
      <c r="E37" s="26">
        <f t="shared" si="0"/>
        <v>-964</v>
      </c>
      <c r="F37" s="50">
        <f>2656.7-506.7</f>
        <v>2150</v>
      </c>
      <c r="G37" s="50">
        <f>2656.7-506.7</f>
        <v>2150</v>
      </c>
    </row>
    <row r="38" spans="1:7" ht="41.25" customHeight="1" hidden="1">
      <c r="A38" s="38"/>
      <c r="B38" s="38"/>
      <c r="C38" s="46" t="s">
        <v>77</v>
      </c>
      <c r="D38" s="50">
        <v>2797.06</v>
      </c>
      <c r="E38" s="26">
        <f t="shared" si="0"/>
        <v>282.03999999999996</v>
      </c>
      <c r="F38" s="50">
        <v>3079.1</v>
      </c>
      <c r="G38" s="50">
        <v>3079.1</v>
      </c>
    </row>
    <row r="39" spans="1:7" ht="42" customHeight="1" hidden="1">
      <c r="A39" s="38"/>
      <c r="B39" s="38"/>
      <c r="C39" s="46" t="s">
        <v>113</v>
      </c>
      <c r="D39" s="50">
        <v>876.3</v>
      </c>
      <c r="E39" s="26">
        <f t="shared" si="0"/>
        <v>-63.69999999999993</v>
      </c>
      <c r="F39" s="47">
        <v>812.6</v>
      </c>
      <c r="G39" s="47">
        <v>812.6</v>
      </c>
    </row>
    <row r="40" spans="1:7" ht="25.5" hidden="1">
      <c r="A40" s="16">
        <v>801</v>
      </c>
      <c r="B40" s="16" t="s">
        <v>87</v>
      </c>
      <c r="C40" s="45" t="s">
        <v>116</v>
      </c>
      <c r="D40" s="57">
        <f>D41</f>
        <v>0</v>
      </c>
      <c r="E40" s="51">
        <f t="shared" si="0"/>
        <v>0</v>
      </c>
      <c r="F40" s="57">
        <f>F41</f>
        <v>0</v>
      </c>
      <c r="G40" s="57">
        <f>G41</f>
        <v>0</v>
      </c>
    </row>
    <row r="41" spans="1:7" ht="40.5" customHeight="1" hidden="1">
      <c r="A41" s="38">
        <v>801</v>
      </c>
      <c r="B41" s="38" t="s">
        <v>88</v>
      </c>
      <c r="C41" s="46" t="s">
        <v>75</v>
      </c>
      <c r="D41" s="50">
        <v>0</v>
      </c>
      <c r="E41" s="26">
        <f t="shared" si="0"/>
        <v>0</v>
      </c>
      <c r="F41" s="47">
        <v>0</v>
      </c>
      <c r="G41" s="100">
        <v>0</v>
      </c>
    </row>
    <row r="42" spans="1:7" ht="40.5" customHeight="1" hidden="1">
      <c r="A42" s="38"/>
      <c r="B42" s="38"/>
      <c r="C42" s="46"/>
      <c r="D42" s="50">
        <v>0</v>
      </c>
      <c r="E42" s="26">
        <f t="shared" si="0"/>
        <v>0</v>
      </c>
      <c r="F42" s="47">
        <v>0</v>
      </c>
      <c r="G42" s="100">
        <v>0</v>
      </c>
    </row>
    <row r="43" spans="1:7" ht="40.5" customHeight="1" hidden="1">
      <c r="A43" s="38"/>
      <c r="B43" s="38"/>
      <c r="C43" s="46" t="s">
        <v>75</v>
      </c>
      <c r="D43" s="50">
        <v>0</v>
      </c>
      <c r="E43" s="26">
        <f t="shared" si="0"/>
        <v>0</v>
      </c>
      <c r="F43" s="47">
        <v>0</v>
      </c>
      <c r="G43" s="100">
        <v>0</v>
      </c>
    </row>
    <row r="44" spans="1:7" ht="29.25" customHeight="1">
      <c r="A44" s="102" t="s">
        <v>43</v>
      </c>
      <c r="B44" s="16" t="s">
        <v>68</v>
      </c>
      <c r="C44" s="45" t="s">
        <v>67</v>
      </c>
      <c r="D44" s="57">
        <f>D45</f>
        <v>54.4</v>
      </c>
      <c r="E44" s="51">
        <f t="shared" si="0"/>
        <v>512.9</v>
      </c>
      <c r="F44" s="57">
        <f>F45+F48</f>
        <v>567.3</v>
      </c>
      <c r="G44" s="57">
        <f>G45+G48</f>
        <v>567.3</v>
      </c>
    </row>
    <row r="45" spans="1:7" ht="43.5" customHeight="1">
      <c r="A45" s="38">
        <v>801</v>
      </c>
      <c r="B45" s="38" t="s">
        <v>89</v>
      </c>
      <c r="C45" s="46" t="s">
        <v>109</v>
      </c>
      <c r="D45" s="50">
        <v>54.4</v>
      </c>
      <c r="E45" s="26">
        <f t="shared" si="0"/>
        <v>6.200000000000003</v>
      </c>
      <c r="F45" s="47">
        <v>60.6</v>
      </c>
      <c r="G45" s="47">
        <v>60.6</v>
      </c>
    </row>
    <row r="46" spans="1:7" ht="43.5" customHeight="1" hidden="1">
      <c r="A46" s="55" t="s">
        <v>43</v>
      </c>
      <c r="B46" s="38" t="s">
        <v>167</v>
      </c>
      <c r="C46" s="45" t="s">
        <v>165</v>
      </c>
      <c r="D46" s="50"/>
      <c r="E46" s="26">
        <f t="shared" si="0"/>
        <v>0</v>
      </c>
      <c r="F46" s="47"/>
      <c r="G46" s="47"/>
    </row>
    <row r="47" spans="1:7" ht="43.5" customHeight="1" hidden="1">
      <c r="A47" s="38">
        <v>801</v>
      </c>
      <c r="B47" s="38" t="s">
        <v>166</v>
      </c>
      <c r="C47" s="46" t="s">
        <v>165</v>
      </c>
      <c r="D47" s="50"/>
      <c r="E47" s="26">
        <f t="shared" si="0"/>
        <v>80</v>
      </c>
      <c r="F47" s="47">
        <v>80</v>
      </c>
      <c r="G47" s="47"/>
    </row>
    <row r="48" spans="1:7" ht="43.5" customHeight="1">
      <c r="A48" s="147" t="s">
        <v>80</v>
      </c>
      <c r="B48" s="38" t="s">
        <v>327</v>
      </c>
      <c r="C48" s="46" t="s">
        <v>328</v>
      </c>
      <c r="D48" s="50"/>
      <c r="E48" s="26">
        <f t="shared" si="0"/>
        <v>506.7</v>
      </c>
      <c r="F48" s="47">
        <v>506.7</v>
      </c>
      <c r="G48" s="47">
        <v>506.7</v>
      </c>
    </row>
    <row r="49" spans="1:7" ht="15.75">
      <c r="A49" s="38"/>
      <c r="B49" s="38"/>
      <c r="C49" s="45" t="s">
        <v>4</v>
      </c>
      <c r="D49" s="57">
        <f>D34+D6</f>
        <v>4283.9</v>
      </c>
      <c r="E49" s="57">
        <f>F49-D49</f>
        <v>-1053.1499999999996</v>
      </c>
      <c r="F49" s="57">
        <f>F6+F34</f>
        <v>3230.75</v>
      </c>
      <c r="G49" s="57">
        <f>G6+G34</f>
        <v>3233.6800000000003</v>
      </c>
    </row>
    <row r="50" spans="1:7" ht="15.75">
      <c r="A50" s="5"/>
      <c r="B50" s="4"/>
      <c r="C50" s="4"/>
      <c r="D50" s="4"/>
      <c r="E50" s="77"/>
      <c r="F50" s="78"/>
      <c r="G50" s="79"/>
    </row>
    <row r="51" ht="15.75">
      <c r="G51" s="30"/>
    </row>
    <row r="52" spans="1:7" ht="15" customHeight="1">
      <c r="A52" s="266"/>
      <c r="B52" s="253"/>
      <c r="C52" s="262"/>
      <c r="D52" s="263"/>
      <c r="E52" s="32"/>
      <c r="G52" s="30"/>
    </row>
    <row r="53" spans="1:7" ht="15.75">
      <c r="A53" s="266"/>
      <c r="B53" s="262"/>
      <c r="C53" s="262"/>
      <c r="D53" s="263"/>
      <c r="E53" s="32"/>
      <c r="G53" s="30"/>
    </row>
    <row r="54" spans="1:7" ht="12.75" customHeight="1">
      <c r="A54" s="31"/>
      <c r="B54" s="253"/>
      <c r="C54" s="262"/>
      <c r="D54" s="263"/>
      <c r="E54" s="32"/>
      <c r="G54" s="30"/>
    </row>
    <row r="55" spans="1:7" ht="12.75" customHeight="1">
      <c r="A55" s="31"/>
      <c r="B55" s="262"/>
      <c r="C55" s="262"/>
      <c r="D55" s="263"/>
      <c r="E55" s="32"/>
      <c r="G55" s="30"/>
    </row>
    <row r="56" spans="1:7" ht="12.75" customHeight="1">
      <c r="A56" s="31"/>
      <c r="B56" s="253"/>
      <c r="C56" s="262"/>
      <c r="D56" s="263"/>
      <c r="E56" s="32"/>
      <c r="G56" s="30"/>
    </row>
    <row r="57" spans="1:7" ht="15.75">
      <c r="A57" s="31"/>
      <c r="B57" s="262"/>
      <c r="C57" s="262"/>
      <c r="D57" s="263"/>
      <c r="E57" s="32"/>
      <c r="G57" s="30"/>
    </row>
    <row r="58" spans="1:5" ht="26.25" customHeight="1">
      <c r="A58" s="266"/>
      <c r="B58" s="256"/>
      <c r="C58" s="256"/>
      <c r="D58" s="256"/>
      <c r="E58" s="29"/>
    </row>
    <row r="59" ht="15.75">
      <c r="A59" s="266"/>
    </row>
  </sheetData>
  <sheetProtection/>
  <mergeCells count="9">
    <mergeCell ref="E1:G1"/>
    <mergeCell ref="B56:D57"/>
    <mergeCell ref="A2:G2"/>
    <mergeCell ref="D3:E3"/>
    <mergeCell ref="B58:D58"/>
    <mergeCell ref="B52:D53"/>
    <mergeCell ref="A52:A53"/>
    <mergeCell ref="A58:A59"/>
    <mergeCell ref="B54:D55"/>
  </mergeCells>
  <printOptions/>
  <pageMargins left="1.18" right="0.1968503937007874" top="0.3937007874015748" bottom="0.3937007874015748" header="0.5118110236220472" footer="0.5118110236220472"/>
  <pageSetup fitToHeight="3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G42"/>
  <sheetViews>
    <sheetView tabSelected="1" view="pageBreakPreview" zoomScale="130" zoomScaleSheetLayoutView="130" zoomScalePageLayoutView="0" workbookViewId="0" topLeftCell="A14">
      <selection activeCell="F40" sqref="F40"/>
    </sheetView>
  </sheetViews>
  <sheetFormatPr defaultColWidth="9.00390625" defaultRowHeight="12.75"/>
  <cols>
    <col min="1" max="1" width="52.875" style="34" customWidth="1"/>
    <col min="2" max="2" width="9.125" style="35" customWidth="1"/>
    <col min="3" max="3" width="8.375" style="35" customWidth="1"/>
    <col min="4" max="4" width="11.00390625" style="35" customWidth="1"/>
    <col min="5" max="5" width="9.625" style="35" customWidth="1"/>
    <col min="6" max="6" width="12.875" style="5" customWidth="1"/>
    <col min="7" max="16384" width="9.125" style="5" customWidth="1"/>
  </cols>
  <sheetData>
    <row r="1" spans="4:6" ht="12.75">
      <c r="D1" s="273" t="s">
        <v>444</v>
      </c>
      <c r="E1" s="274"/>
      <c r="F1" s="274"/>
    </row>
    <row r="2" spans="3:6" ht="56.25" customHeight="1">
      <c r="C2" s="18"/>
      <c r="D2" s="274"/>
      <c r="E2" s="274"/>
      <c r="F2" s="274"/>
    </row>
    <row r="3" spans="1:7" s="4" customFormat="1" ht="51" customHeight="1">
      <c r="A3" s="267" t="s">
        <v>445</v>
      </c>
      <c r="B3" s="267"/>
      <c r="C3" s="267"/>
      <c r="D3" s="267"/>
      <c r="E3" s="267"/>
      <c r="F3" s="267"/>
      <c r="G3" s="86"/>
    </row>
    <row r="4" s="4" customFormat="1" ht="12.75">
      <c r="F4" s="4" t="s">
        <v>7</v>
      </c>
    </row>
    <row r="5" spans="1:6" s="4" customFormat="1" ht="12.75">
      <c r="A5" s="268" t="s">
        <v>12</v>
      </c>
      <c r="B5" s="268" t="s">
        <v>8</v>
      </c>
      <c r="C5" s="268" t="s">
        <v>9</v>
      </c>
      <c r="D5" s="270" t="s">
        <v>446</v>
      </c>
      <c r="E5" s="271"/>
      <c r="F5" s="272"/>
    </row>
    <row r="6" spans="1:6" s="39" customFormat="1" ht="39" customHeight="1">
      <c r="A6" s="269"/>
      <c r="B6" s="269"/>
      <c r="C6" s="269"/>
      <c r="D6" s="65" t="s">
        <v>94</v>
      </c>
      <c r="E6" s="65" t="s">
        <v>55</v>
      </c>
      <c r="F6" s="65" t="s">
        <v>95</v>
      </c>
    </row>
    <row r="7" spans="1:6" s="39" customFormat="1" ht="12.75">
      <c r="A7" s="66">
        <v>1</v>
      </c>
      <c r="B7" s="66">
        <v>2</v>
      </c>
      <c r="C7" s="66">
        <v>3</v>
      </c>
      <c r="D7" s="66"/>
      <c r="E7" s="66">
        <v>4</v>
      </c>
      <c r="F7" s="66">
        <v>5</v>
      </c>
    </row>
    <row r="8" spans="1:6" s="40" customFormat="1" ht="12.75">
      <c r="A8" s="67" t="s">
        <v>14</v>
      </c>
      <c r="B8" s="68" t="s">
        <v>15</v>
      </c>
      <c r="C8" s="68" t="s">
        <v>16</v>
      </c>
      <c r="D8" s="60">
        <f>D10+D11+D14+D16</f>
        <v>1585.07</v>
      </c>
      <c r="E8" s="60">
        <f>E10+E11+E16+E17+E22+E30+E32+E36</f>
        <v>70.12</v>
      </c>
      <c r="F8" s="60">
        <f>F10+F11+F14+F16</f>
        <v>1585.07</v>
      </c>
    </row>
    <row r="9" spans="1:6" s="41" customFormat="1" ht="25.5" hidden="1">
      <c r="A9" s="69" t="s">
        <v>188</v>
      </c>
      <c r="B9" s="70" t="s">
        <v>15</v>
      </c>
      <c r="C9" s="70" t="s">
        <v>17</v>
      </c>
      <c r="D9" s="71"/>
      <c r="E9" s="60">
        <f>F9-D9</f>
        <v>0</v>
      </c>
      <c r="F9" s="107"/>
    </row>
    <row r="10" spans="1:6" s="41" customFormat="1" ht="25.5">
      <c r="A10" s="69" t="s">
        <v>326</v>
      </c>
      <c r="B10" s="70" t="s">
        <v>15</v>
      </c>
      <c r="C10" s="70" t="s">
        <v>17</v>
      </c>
      <c r="D10" s="71">
        <v>405</v>
      </c>
      <c r="E10" s="25">
        <v>0</v>
      </c>
      <c r="F10" s="25">
        <f>D10+E10</f>
        <v>405</v>
      </c>
    </row>
    <row r="11" spans="1:6" s="36" customFormat="1" ht="38.25">
      <c r="A11" s="69" t="s">
        <v>189</v>
      </c>
      <c r="B11" s="70" t="s">
        <v>15</v>
      </c>
      <c r="C11" s="70" t="s">
        <v>19</v>
      </c>
      <c r="D11" s="71">
        <v>1152.07</v>
      </c>
      <c r="E11" s="25">
        <v>0</v>
      </c>
      <c r="F11" s="71">
        <f>D11+E11</f>
        <v>1152.07</v>
      </c>
    </row>
    <row r="12" spans="1:6" s="36" customFormat="1" ht="12.75" hidden="1">
      <c r="A12" s="69" t="s">
        <v>163</v>
      </c>
      <c r="B12" s="70" t="s">
        <v>15</v>
      </c>
      <c r="C12" s="70" t="s">
        <v>20</v>
      </c>
      <c r="D12" s="71"/>
      <c r="E12" s="25">
        <f>F12-D12</f>
        <v>10</v>
      </c>
      <c r="F12" s="72">
        <v>10</v>
      </c>
    </row>
    <row r="13" spans="1:6" s="36" customFormat="1" ht="12.75" hidden="1">
      <c r="A13" s="69" t="s">
        <v>159</v>
      </c>
      <c r="B13" s="70" t="s">
        <v>15</v>
      </c>
      <c r="C13" s="70" t="s">
        <v>20</v>
      </c>
      <c r="D13" s="71"/>
      <c r="E13" s="25">
        <f>F13-D13</f>
        <v>5</v>
      </c>
      <c r="F13" s="72">
        <v>5</v>
      </c>
    </row>
    <row r="14" spans="1:6" s="36" customFormat="1" ht="12.75">
      <c r="A14" s="69" t="s">
        <v>104</v>
      </c>
      <c r="B14" s="70" t="s">
        <v>15</v>
      </c>
      <c r="C14" s="70" t="s">
        <v>118</v>
      </c>
      <c r="D14" s="71">
        <v>1</v>
      </c>
      <c r="E14" s="25">
        <v>0</v>
      </c>
      <c r="F14" s="72">
        <f>D14+E14</f>
        <v>1</v>
      </c>
    </row>
    <row r="15" spans="1:6" s="36" customFormat="1" ht="11.25" customHeight="1" hidden="1">
      <c r="A15" s="69" t="s">
        <v>104</v>
      </c>
      <c r="B15" s="70" t="s">
        <v>15</v>
      </c>
      <c r="C15" s="70" t="s">
        <v>56</v>
      </c>
      <c r="D15" s="71"/>
      <c r="E15" s="25">
        <f>F15-D15</f>
        <v>0</v>
      </c>
      <c r="F15" s="72">
        <v>0</v>
      </c>
    </row>
    <row r="16" spans="1:6" s="36" customFormat="1" ht="11.25" customHeight="1">
      <c r="A16" s="69" t="s">
        <v>421</v>
      </c>
      <c r="B16" s="70" t="s">
        <v>417</v>
      </c>
      <c r="C16" s="70" t="s">
        <v>15</v>
      </c>
      <c r="D16" s="71">
        <v>27</v>
      </c>
      <c r="E16" s="25">
        <v>0</v>
      </c>
      <c r="F16" s="72">
        <f>D16+E16</f>
        <v>27</v>
      </c>
    </row>
    <row r="17" spans="1:6" s="36" customFormat="1" ht="12.75">
      <c r="A17" s="67" t="s">
        <v>21</v>
      </c>
      <c r="B17" s="68" t="s">
        <v>17</v>
      </c>
      <c r="C17" s="68" t="s">
        <v>16</v>
      </c>
      <c r="D17" s="60">
        <f>D18</f>
        <v>122.7</v>
      </c>
      <c r="E17" s="60">
        <f>E18</f>
        <v>0</v>
      </c>
      <c r="F17" s="60">
        <f>F18</f>
        <v>122.7</v>
      </c>
    </row>
    <row r="18" spans="1:6" s="42" customFormat="1" ht="15" customHeight="1">
      <c r="A18" s="69" t="s">
        <v>57</v>
      </c>
      <c r="B18" s="70" t="s">
        <v>17</v>
      </c>
      <c r="C18" s="70" t="s">
        <v>18</v>
      </c>
      <c r="D18" s="71">
        <v>122.7</v>
      </c>
      <c r="E18" s="25">
        <v>0</v>
      </c>
      <c r="F18" s="25">
        <f>D18+E18</f>
        <v>122.7</v>
      </c>
    </row>
    <row r="19" spans="1:6" s="42" customFormat="1" ht="15" customHeight="1">
      <c r="A19" s="67" t="s">
        <v>459</v>
      </c>
      <c r="B19" s="94" t="s">
        <v>18</v>
      </c>
      <c r="C19" s="94" t="s">
        <v>16</v>
      </c>
      <c r="D19" s="95">
        <f>D20+D21</f>
        <v>0</v>
      </c>
      <c r="E19" s="60">
        <f>E20+E21</f>
        <v>159</v>
      </c>
      <c r="F19" s="60">
        <f>F20+F21</f>
        <v>159</v>
      </c>
    </row>
    <row r="20" spans="1:6" s="42" customFormat="1" ht="15" customHeight="1">
      <c r="A20" s="69" t="s">
        <v>468</v>
      </c>
      <c r="B20" s="70" t="s">
        <v>18</v>
      </c>
      <c r="C20" s="70" t="s">
        <v>186</v>
      </c>
      <c r="D20" s="71">
        <v>0</v>
      </c>
      <c r="E20" s="25">
        <v>34</v>
      </c>
      <c r="F20" s="25">
        <f>D20+E20</f>
        <v>34</v>
      </c>
    </row>
    <row r="21" spans="1:6" s="42" customFormat="1" ht="15" customHeight="1">
      <c r="A21" s="69" t="s">
        <v>469</v>
      </c>
      <c r="B21" s="70" t="s">
        <v>18</v>
      </c>
      <c r="C21" s="70" t="s">
        <v>417</v>
      </c>
      <c r="D21" s="71">
        <v>0</v>
      </c>
      <c r="E21" s="25">
        <v>125</v>
      </c>
      <c r="F21" s="25">
        <f>D21+E21</f>
        <v>125</v>
      </c>
    </row>
    <row r="22" spans="1:6" s="43" customFormat="1" ht="12.75">
      <c r="A22" s="67" t="s">
        <v>22</v>
      </c>
      <c r="B22" s="68" t="s">
        <v>19</v>
      </c>
      <c r="C22" s="68" t="s">
        <v>16</v>
      </c>
      <c r="D22" s="60">
        <f>D24+D23</f>
        <v>758.4699999999999</v>
      </c>
      <c r="E22" s="60">
        <f>E24</f>
        <v>0</v>
      </c>
      <c r="F22" s="60">
        <f>F24+F23</f>
        <v>758.4699999999999</v>
      </c>
    </row>
    <row r="23" spans="1:6" s="43" customFormat="1" ht="12.75">
      <c r="A23" s="69" t="s">
        <v>187</v>
      </c>
      <c r="B23" s="44" t="s">
        <v>19</v>
      </c>
      <c r="C23" s="44" t="s">
        <v>186</v>
      </c>
      <c r="D23" s="25">
        <v>69.67</v>
      </c>
      <c r="E23" s="25">
        <v>0</v>
      </c>
      <c r="F23" s="25">
        <f>D23+E23</f>
        <v>69.67</v>
      </c>
    </row>
    <row r="24" spans="1:6" ht="12.75">
      <c r="A24" s="73" t="s">
        <v>70</v>
      </c>
      <c r="B24" s="70" t="s">
        <v>19</v>
      </c>
      <c r="C24" s="70" t="s">
        <v>56</v>
      </c>
      <c r="D24" s="71">
        <v>688.8</v>
      </c>
      <c r="E24" s="25">
        <v>0</v>
      </c>
      <c r="F24" s="72">
        <f>D24+E24</f>
        <v>688.8</v>
      </c>
    </row>
    <row r="25" spans="1:6" ht="12.75" hidden="1">
      <c r="A25" s="83" t="s">
        <v>22</v>
      </c>
      <c r="B25" s="94" t="s">
        <v>19</v>
      </c>
      <c r="C25" s="94" t="s">
        <v>16</v>
      </c>
      <c r="D25" s="95">
        <f>D26</f>
        <v>477.8</v>
      </c>
      <c r="E25" s="25">
        <f>F25-D25</f>
        <v>-477.8</v>
      </c>
      <c r="F25" s="96">
        <f>F26</f>
        <v>0</v>
      </c>
    </row>
    <row r="26" spans="1:6" ht="12.75" hidden="1">
      <c r="A26" s="73" t="s">
        <v>187</v>
      </c>
      <c r="B26" s="70" t="s">
        <v>19</v>
      </c>
      <c r="C26" s="70" t="s">
        <v>186</v>
      </c>
      <c r="D26" s="71">
        <v>477.8</v>
      </c>
      <c r="E26" s="25">
        <f>F26-D26</f>
        <v>-477.8</v>
      </c>
      <c r="F26" s="72"/>
    </row>
    <row r="27" spans="1:6" ht="14.25" customHeight="1" hidden="1">
      <c r="A27" s="148" t="s">
        <v>329</v>
      </c>
      <c r="B27" s="70" t="s">
        <v>23</v>
      </c>
      <c r="C27" s="70" t="s">
        <v>23</v>
      </c>
      <c r="D27" s="71">
        <v>0</v>
      </c>
      <c r="E27" s="25">
        <f>F27-D27</f>
        <v>0</v>
      </c>
      <c r="F27" s="72">
        <v>0</v>
      </c>
    </row>
    <row r="28" spans="1:6" ht="14.25" customHeight="1">
      <c r="A28" s="67" t="s">
        <v>25</v>
      </c>
      <c r="B28" s="68" t="s">
        <v>23</v>
      </c>
      <c r="C28" s="68" t="s">
        <v>16</v>
      </c>
      <c r="D28" s="60">
        <f>D29</f>
        <v>0</v>
      </c>
      <c r="E28" s="60">
        <f>E29</f>
        <v>32.3</v>
      </c>
      <c r="F28" s="60">
        <f>F29</f>
        <v>32.3</v>
      </c>
    </row>
    <row r="29" spans="1:6" ht="14.25" customHeight="1">
      <c r="A29" s="73" t="s">
        <v>120</v>
      </c>
      <c r="B29" s="70" t="s">
        <v>23</v>
      </c>
      <c r="C29" s="70" t="s">
        <v>18</v>
      </c>
      <c r="D29" s="71">
        <v>0</v>
      </c>
      <c r="E29" s="25">
        <v>32.3</v>
      </c>
      <c r="F29" s="72">
        <f>D29+E29</f>
        <v>32.3</v>
      </c>
    </row>
    <row r="30" spans="1:6" s="14" customFormat="1" ht="12.75">
      <c r="A30" s="67" t="s">
        <v>26</v>
      </c>
      <c r="B30" s="68" t="s">
        <v>20</v>
      </c>
      <c r="C30" s="68" t="s">
        <v>16</v>
      </c>
      <c r="D30" s="60">
        <f>D31</f>
        <v>10</v>
      </c>
      <c r="E30" s="60">
        <f>F30-D30</f>
        <v>0</v>
      </c>
      <c r="F30" s="60">
        <f>F31</f>
        <v>10</v>
      </c>
    </row>
    <row r="31" spans="1:6" ht="15" customHeight="1">
      <c r="A31" s="73" t="s">
        <v>46</v>
      </c>
      <c r="B31" s="70" t="s">
        <v>20</v>
      </c>
      <c r="C31" s="70" t="s">
        <v>20</v>
      </c>
      <c r="D31" s="71">
        <v>10</v>
      </c>
      <c r="E31" s="25">
        <v>0</v>
      </c>
      <c r="F31" s="72">
        <f>D31+E31</f>
        <v>10</v>
      </c>
    </row>
    <row r="32" spans="1:6" s="14" customFormat="1" ht="12.75">
      <c r="A32" s="67" t="s">
        <v>190</v>
      </c>
      <c r="B32" s="68" t="s">
        <v>24</v>
      </c>
      <c r="C32" s="68" t="s">
        <v>16</v>
      </c>
      <c r="D32" s="60">
        <f>D33</f>
        <v>591.96</v>
      </c>
      <c r="E32" s="60">
        <f>E33</f>
        <v>70.12</v>
      </c>
      <c r="F32" s="60">
        <f>F33</f>
        <v>662.08</v>
      </c>
    </row>
    <row r="33" spans="1:6" ht="12.75">
      <c r="A33" s="73" t="s">
        <v>27</v>
      </c>
      <c r="B33" s="70" t="s">
        <v>24</v>
      </c>
      <c r="C33" s="70" t="s">
        <v>15</v>
      </c>
      <c r="D33" s="71">
        <v>591.96</v>
      </c>
      <c r="E33" s="25">
        <v>70.12</v>
      </c>
      <c r="F33" s="72">
        <f>D33+E33</f>
        <v>662.08</v>
      </c>
    </row>
    <row r="34" spans="1:6" ht="12.75" hidden="1">
      <c r="A34" s="83" t="s">
        <v>117</v>
      </c>
      <c r="B34" s="94" t="s">
        <v>118</v>
      </c>
      <c r="C34" s="94" t="s">
        <v>16</v>
      </c>
      <c r="D34" s="95"/>
      <c r="E34" s="25">
        <f>F34-D34</f>
        <v>0</v>
      </c>
      <c r="F34" s="96">
        <f>F35</f>
        <v>0</v>
      </c>
    </row>
    <row r="35" spans="1:6" ht="12.75" hidden="1">
      <c r="A35" s="73" t="s">
        <v>119</v>
      </c>
      <c r="B35" s="70" t="s">
        <v>118</v>
      </c>
      <c r="C35" s="70" t="s">
        <v>15</v>
      </c>
      <c r="D35" s="71"/>
      <c r="E35" s="25">
        <f>F35-D35</f>
        <v>0</v>
      </c>
      <c r="F35" s="72">
        <v>0</v>
      </c>
    </row>
    <row r="36" spans="1:6" ht="12.75">
      <c r="A36" s="83" t="s">
        <v>117</v>
      </c>
      <c r="B36" s="94" t="s">
        <v>118</v>
      </c>
      <c r="C36" s="94" t="s">
        <v>16</v>
      </c>
      <c r="D36" s="95">
        <f>D37+D38</f>
        <v>2702.34</v>
      </c>
      <c r="E36" s="60">
        <f>E37+E38</f>
        <v>0</v>
      </c>
      <c r="F36" s="96">
        <f>F37+F38</f>
        <v>2702.34</v>
      </c>
    </row>
    <row r="37" spans="1:6" ht="12.75">
      <c r="A37" s="73" t="s">
        <v>386</v>
      </c>
      <c r="B37" s="70" t="s">
        <v>118</v>
      </c>
      <c r="C37" s="70" t="s">
        <v>15</v>
      </c>
      <c r="D37" s="71">
        <v>0</v>
      </c>
      <c r="E37" s="25">
        <f>F37-D37</f>
        <v>0</v>
      </c>
      <c r="F37" s="72">
        <v>0</v>
      </c>
    </row>
    <row r="38" spans="1:6" ht="12.75">
      <c r="A38" s="73" t="s">
        <v>191</v>
      </c>
      <c r="B38" s="70" t="s">
        <v>118</v>
      </c>
      <c r="C38" s="70" t="s">
        <v>23</v>
      </c>
      <c r="D38" s="71">
        <v>2702.34</v>
      </c>
      <c r="E38" s="25">
        <v>0</v>
      </c>
      <c r="F38" s="72">
        <f>D38+E38</f>
        <v>2702.34</v>
      </c>
    </row>
    <row r="39" spans="1:6" s="14" customFormat="1" ht="12.75">
      <c r="A39" s="67" t="s">
        <v>28</v>
      </c>
      <c r="B39" s="68"/>
      <c r="C39" s="68"/>
      <c r="D39" s="60">
        <f>D8+D17+D22+D30+D32+D36+D19+D28</f>
        <v>5770.54</v>
      </c>
      <c r="E39" s="60">
        <f>F39-D39</f>
        <v>261.420000000001</v>
      </c>
      <c r="F39" s="60">
        <f>F8+F17+F25+F30+F32+F36+F22+F19+F28</f>
        <v>6031.960000000001</v>
      </c>
    </row>
    <row r="40" ht="12.75">
      <c r="F40" s="37"/>
    </row>
    <row r="42" ht="12.75">
      <c r="D42" s="63"/>
    </row>
  </sheetData>
  <sheetProtection/>
  <mergeCells count="6">
    <mergeCell ref="A3:F3"/>
    <mergeCell ref="A5:A6"/>
    <mergeCell ref="B5:B6"/>
    <mergeCell ref="C5:C6"/>
    <mergeCell ref="D5:F5"/>
    <mergeCell ref="D1:F2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I32"/>
  <sheetViews>
    <sheetView view="pageBreakPreview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55.75390625" style="2" customWidth="1"/>
    <col min="2" max="2" width="8.00390625" style="17" customWidth="1"/>
    <col min="3" max="3" width="6.375" style="17" customWidth="1"/>
    <col min="4" max="4" width="11.00390625" style="17" hidden="1" customWidth="1"/>
    <col min="5" max="5" width="10.875" style="17" customWidth="1"/>
    <col min="6" max="6" width="13.125" style="20" customWidth="1"/>
    <col min="7" max="7" width="12.625" style="20" customWidth="1"/>
  </cols>
  <sheetData>
    <row r="1" spans="1:9" ht="51" customHeight="1">
      <c r="A1" s="34"/>
      <c r="B1" s="35"/>
      <c r="C1" s="34"/>
      <c r="D1" s="34"/>
      <c r="E1" s="261" t="s">
        <v>241</v>
      </c>
      <c r="F1" s="261"/>
      <c r="G1" s="261"/>
      <c r="H1" s="18"/>
      <c r="I1" s="18"/>
    </row>
    <row r="2" spans="1:7" s="6" customFormat="1" ht="51.75" customHeight="1">
      <c r="A2" s="275" t="s">
        <v>320</v>
      </c>
      <c r="B2" s="275"/>
      <c r="C2" s="275"/>
      <c r="D2" s="275"/>
      <c r="E2" s="275"/>
      <c r="F2" s="275"/>
      <c r="G2" s="275"/>
    </row>
    <row r="3" spans="1:7" s="6" customFormat="1" ht="15">
      <c r="A3" s="4"/>
      <c r="B3" s="4"/>
      <c r="C3" s="4"/>
      <c r="D3" s="4"/>
      <c r="E3" s="4"/>
      <c r="F3" s="4"/>
      <c r="G3" s="4" t="s">
        <v>7</v>
      </c>
    </row>
    <row r="4" spans="1:7" s="8" customFormat="1" ht="35.25" customHeight="1">
      <c r="A4" s="268" t="s">
        <v>12</v>
      </c>
      <c r="B4" s="268" t="s">
        <v>8</v>
      </c>
      <c r="C4" s="268" t="s">
        <v>9</v>
      </c>
      <c r="D4" s="276" t="s">
        <v>192</v>
      </c>
      <c r="E4" s="277"/>
      <c r="F4" s="278"/>
      <c r="G4" s="82" t="s">
        <v>242</v>
      </c>
    </row>
    <row r="5" spans="1:7" s="8" customFormat="1" ht="45" customHeight="1">
      <c r="A5" s="269"/>
      <c r="B5" s="269"/>
      <c r="C5" s="269"/>
      <c r="D5" s="66" t="s">
        <v>94</v>
      </c>
      <c r="E5" s="66" t="s">
        <v>55</v>
      </c>
      <c r="F5" s="66" t="s">
        <v>95</v>
      </c>
      <c r="G5" s="66" t="s">
        <v>0</v>
      </c>
    </row>
    <row r="6" spans="1:7" s="8" customFormat="1" ht="15.75">
      <c r="A6" s="66">
        <v>1</v>
      </c>
      <c r="B6" s="66">
        <v>2</v>
      </c>
      <c r="C6" s="66">
        <v>3</v>
      </c>
      <c r="D6" s="66"/>
      <c r="E6" s="66">
        <v>4</v>
      </c>
      <c r="F6" s="66">
        <v>5</v>
      </c>
      <c r="G6" s="66">
        <v>7</v>
      </c>
    </row>
    <row r="7" spans="1:7" s="10" customFormat="1" ht="12.75">
      <c r="A7" s="67" t="s">
        <v>14</v>
      </c>
      <c r="B7" s="68" t="s">
        <v>15</v>
      </c>
      <c r="C7" s="68" t="s">
        <v>16</v>
      </c>
      <c r="D7" s="60">
        <f>D8+D10+D12+D11</f>
        <v>2018.8</v>
      </c>
      <c r="E7" s="60">
        <f aca="true" t="shared" si="0" ref="E7:E30">F7-D7</f>
        <v>-437.71000000000004</v>
      </c>
      <c r="F7" s="60">
        <f>F9+F10+F11</f>
        <v>1581.09</v>
      </c>
      <c r="G7" s="60">
        <f>G9+G10+G11</f>
        <v>1584.03</v>
      </c>
    </row>
    <row r="8" spans="1:7" s="22" customFormat="1" ht="25.5" hidden="1">
      <c r="A8" s="69" t="s">
        <v>188</v>
      </c>
      <c r="B8" s="70" t="s">
        <v>15</v>
      </c>
      <c r="C8" s="70" t="s">
        <v>17</v>
      </c>
      <c r="D8" s="71"/>
      <c r="E8" s="60">
        <f t="shared" si="0"/>
        <v>0</v>
      </c>
      <c r="F8" s="25"/>
      <c r="G8" s="25"/>
    </row>
    <row r="9" spans="1:7" s="22" customFormat="1" ht="25.5">
      <c r="A9" s="69" t="s">
        <v>326</v>
      </c>
      <c r="B9" s="70" t="s">
        <v>15</v>
      </c>
      <c r="C9" s="70" t="s">
        <v>17</v>
      </c>
      <c r="D9" s="71"/>
      <c r="E9" s="25">
        <f t="shared" si="0"/>
        <v>388.34</v>
      </c>
      <c r="F9" s="25">
        <v>388.34</v>
      </c>
      <c r="G9" s="25">
        <f>388.34+1.47</f>
        <v>389.81</v>
      </c>
    </row>
    <row r="10" spans="1:7" s="19" customFormat="1" ht="38.25">
      <c r="A10" s="69" t="s">
        <v>189</v>
      </c>
      <c r="B10" s="70" t="s">
        <v>15</v>
      </c>
      <c r="C10" s="70" t="s">
        <v>19</v>
      </c>
      <c r="D10" s="71">
        <v>2003.8</v>
      </c>
      <c r="E10" s="25">
        <f t="shared" si="0"/>
        <v>-826.05</v>
      </c>
      <c r="F10" s="71">
        <f>1308.75-131</f>
        <v>1177.75</v>
      </c>
      <c r="G10" s="25">
        <f>1177.75+1.47</f>
        <v>1179.22</v>
      </c>
    </row>
    <row r="11" spans="1:7" s="19" customFormat="1" ht="12.75">
      <c r="A11" s="69" t="s">
        <v>104</v>
      </c>
      <c r="B11" s="70" t="s">
        <v>15</v>
      </c>
      <c r="C11" s="70" t="s">
        <v>118</v>
      </c>
      <c r="D11" s="71">
        <v>15</v>
      </c>
      <c r="E11" s="25">
        <f t="shared" si="0"/>
        <v>0</v>
      </c>
      <c r="F11" s="72">
        <v>15</v>
      </c>
      <c r="G11" s="72">
        <v>15</v>
      </c>
    </row>
    <row r="12" spans="1:7" s="19" customFormat="1" ht="12.75" hidden="1">
      <c r="A12" s="69" t="s">
        <v>104</v>
      </c>
      <c r="B12" s="70" t="s">
        <v>15</v>
      </c>
      <c r="C12" s="70" t="s">
        <v>56</v>
      </c>
      <c r="D12" s="71"/>
      <c r="E12" s="25">
        <f t="shared" si="0"/>
        <v>0</v>
      </c>
      <c r="F12" s="72">
        <v>0</v>
      </c>
      <c r="G12" s="72">
        <v>0</v>
      </c>
    </row>
    <row r="13" spans="1:7" s="11" customFormat="1" ht="12.75">
      <c r="A13" s="67" t="s">
        <v>21</v>
      </c>
      <c r="B13" s="68" t="s">
        <v>17</v>
      </c>
      <c r="C13" s="68" t="s">
        <v>16</v>
      </c>
      <c r="D13" s="60">
        <f>D14</f>
        <v>54.4</v>
      </c>
      <c r="E13" s="60">
        <f t="shared" si="0"/>
        <v>6.200000000000003</v>
      </c>
      <c r="F13" s="60">
        <f>F14</f>
        <v>60.6</v>
      </c>
      <c r="G13" s="60">
        <f>G14</f>
        <v>60.6</v>
      </c>
    </row>
    <row r="14" spans="1:7" s="19" customFormat="1" ht="12.75">
      <c r="A14" s="69" t="s">
        <v>57</v>
      </c>
      <c r="B14" s="70" t="s">
        <v>17</v>
      </c>
      <c r="C14" s="70" t="s">
        <v>18</v>
      </c>
      <c r="D14" s="71">
        <v>54.4</v>
      </c>
      <c r="E14" s="25">
        <f t="shared" si="0"/>
        <v>6.200000000000003</v>
      </c>
      <c r="F14" s="25">
        <v>60.6</v>
      </c>
      <c r="G14" s="25">
        <v>60.6</v>
      </c>
    </row>
    <row r="15" spans="1:7" s="19" customFormat="1" ht="12.75">
      <c r="A15" s="83" t="s">
        <v>22</v>
      </c>
      <c r="B15" s="94" t="s">
        <v>19</v>
      </c>
      <c r="C15" s="94" t="s">
        <v>16</v>
      </c>
      <c r="D15" s="95">
        <f>D16</f>
        <v>477.8</v>
      </c>
      <c r="E15" s="25">
        <f t="shared" si="0"/>
        <v>-477.8</v>
      </c>
      <c r="F15" s="60">
        <f>F16</f>
        <v>0</v>
      </c>
      <c r="G15" s="60">
        <f>G16</f>
        <v>0</v>
      </c>
    </row>
    <row r="16" spans="1:7" s="19" customFormat="1" ht="12.75">
      <c r="A16" s="73" t="s">
        <v>187</v>
      </c>
      <c r="B16" s="70" t="s">
        <v>19</v>
      </c>
      <c r="C16" s="70" t="s">
        <v>186</v>
      </c>
      <c r="D16" s="71">
        <v>477.8</v>
      </c>
      <c r="E16" s="25">
        <f t="shared" si="0"/>
        <v>-477.8</v>
      </c>
      <c r="F16" s="25"/>
      <c r="G16" s="25"/>
    </row>
    <row r="17" spans="1:7" ht="12.75">
      <c r="A17" s="67" t="s">
        <v>25</v>
      </c>
      <c r="B17" s="68" t="s">
        <v>23</v>
      </c>
      <c r="C17" s="68" t="s">
        <v>16</v>
      </c>
      <c r="D17" s="60">
        <f>D18+D19</f>
        <v>524.72</v>
      </c>
      <c r="E17" s="60">
        <f t="shared" si="0"/>
        <v>-51.5</v>
      </c>
      <c r="F17" s="60">
        <f>F18+F19</f>
        <v>473.22</v>
      </c>
      <c r="G17" s="60">
        <f>G18+G19</f>
        <v>473.22</v>
      </c>
    </row>
    <row r="18" spans="1:7" ht="12.75">
      <c r="A18" s="73" t="s">
        <v>71</v>
      </c>
      <c r="B18" s="70" t="s">
        <v>23</v>
      </c>
      <c r="C18" s="70" t="s">
        <v>17</v>
      </c>
      <c r="D18" s="71">
        <v>424.6</v>
      </c>
      <c r="E18" s="25">
        <f t="shared" si="0"/>
        <v>-424.6</v>
      </c>
      <c r="F18" s="25">
        <v>0</v>
      </c>
      <c r="G18" s="25">
        <v>0</v>
      </c>
    </row>
    <row r="19" spans="1:7" s="13" customFormat="1" ht="13.5" customHeight="1">
      <c r="A19" s="73" t="s">
        <v>120</v>
      </c>
      <c r="B19" s="70" t="s">
        <v>23</v>
      </c>
      <c r="C19" s="70" t="s">
        <v>18</v>
      </c>
      <c r="D19" s="71">
        <v>100.12</v>
      </c>
      <c r="E19" s="25">
        <f t="shared" si="0"/>
        <v>373.1</v>
      </c>
      <c r="F19" s="72">
        <f>108.5+364.72</f>
        <v>473.22</v>
      </c>
      <c r="G19" s="72">
        <f>108.5+364.72</f>
        <v>473.22</v>
      </c>
    </row>
    <row r="20" spans="1:7" ht="12.75">
      <c r="A20" s="67" t="s">
        <v>26</v>
      </c>
      <c r="B20" s="68" t="s">
        <v>20</v>
      </c>
      <c r="C20" s="68" t="s">
        <v>16</v>
      </c>
      <c r="D20" s="60">
        <f>D21</f>
        <v>89.2</v>
      </c>
      <c r="E20" s="60">
        <f t="shared" si="0"/>
        <v>0</v>
      </c>
      <c r="F20" s="60">
        <f>F21</f>
        <v>89.2</v>
      </c>
      <c r="G20" s="60">
        <f>G21</f>
        <v>89.2</v>
      </c>
    </row>
    <row r="21" spans="1:7" ht="12.75">
      <c r="A21" s="73" t="s">
        <v>46</v>
      </c>
      <c r="B21" s="70" t="s">
        <v>20</v>
      </c>
      <c r="C21" s="70" t="s">
        <v>20</v>
      </c>
      <c r="D21" s="71">
        <v>89.2</v>
      </c>
      <c r="E21" s="25">
        <f t="shared" si="0"/>
        <v>0</v>
      </c>
      <c r="F21" s="72">
        <v>89.2</v>
      </c>
      <c r="G21" s="72">
        <v>89.2</v>
      </c>
    </row>
    <row r="22" spans="1:7" ht="12.75">
      <c r="A22" s="67" t="s">
        <v>193</v>
      </c>
      <c r="B22" s="68" t="s">
        <v>24</v>
      </c>
      <c r="C22" s="68" t="s">
        <v>16</v>
      </c>
      <c r="D22" s="60">
        <f>D23</f>
        <v>242.19</v>
      </c>
      <c r="E22" s="60">
        <f t="shared" si="0"/>
        <v>112.61000000000001</v>
      </c>
      <c r="F22" s="60">
        <f>F23</f>
        <v>354.8</v>
      </c>
      <c r="G22" s="60">
        <f>G23</f>
        <v>273.88</v>
      </c>
    </row>
    <row r="23" spans="1:7" ht="12.75">
      <c r="A23" s="73" t="s">
        <v>27</v>
      </c>
      <c r="B23" s="70" t="s">
        <v>24</v>
      </c>
      <c r="C23" s="70" t="s">
        <v>15</v>
      </c>
      <c r="D23" s="71">
        <f>135.09+107.1</f>
        <v>242.19</v>
      </c>
      <c r="E23" s="25">
        <f t="shared" si="0"/>
        <v>112.61000000000001</v>
      </c>
      <c r="F23" s="72">
        <f>435.57-80.77</f>
        <v>354.8</v>
      </c>
      <c r="G23" s="72">
        <f>354.8-80.92</f>
        <v>273.88</v>
      </c>
    </row>
    <row r="24" spans="1:7" ht="12.75" hidden="1">
      <c r="A24" s="83" t="s">
        <v>117</v>
      </c>
      <c r="B24" s="94" t="s">
        <v>118</v>
      </c>
      <c r="C24" s="94" t="s">
        <v>15</v>
      </c>
      <c r="D24" s="95"/>
      <c r="E24" s="25">
        <f t="shared" si="0"/>
        <v>0</v>
      </c>
      <c r="F24" s="96">
        <f>F25</f>
        <v>0</v>
      </c>
      <c r="G24" s="96">
        <f>G25</f>
        <v>0</v>
      </c>
    </row>
    <row r="25" spans="1:7" ht="12.75" hidden="1">
      <c r="A25" s="73" t="s">
        <v>119</v>
      </c>
      <c r="B25" s="70" t="s">
        <v>118</v>
      </c>
      <c r="C25" s="70" t="s">
        <v>15</v>
      </c>
      <c r="D25" s="71"/>
      <c r="E25" s="25">
        <f t="shared" si="0"/>
        <v>0</v>
      </c>
      <c r="F25" s="72">
        <v>0</v>
      </c>
      <c r="G25" s="72">
        <v>0</v>
      </c>
    </row>
    <row r="26" spans="1:7" ht="12.75">
      <c r="A26" s="83" t="s">
        <v>117</v>
      </c>
      <c r="B26" s="94" t="s">
        <v>118</v>
      </c>
      <c r="C26" s="94" t="s">
        <v>16</v>
      </c>
      <c r="D26" s="95">
        <f>D27</f>
        <v>769.69</v>
      </c>
      <c r="E26" s="25">
        <f t="shared" si="0"/>
        <v>-178.62</v>
      </c>
      <c r="F26" s="96">
        <f>F27</f>
        <v>591.07</v>
      </c>
      <c r="G26" s="96">
        <f>G27</f>
        <v>591.07</v>
      </c>
    </row>
    <row r="27" spans="1:7" ht="12.75">
      <c r="A27" s="73" t="s">
        <v>191</v>
      </c>
      <c r="B27" s="70" t="s">
        <v>118</v>
      </c>
      <c r="C27" s="70" t="s">
        <v>23</v>
      </c>
      <c r="D27" s="71">
        <v>769.69</v>
      </c>
      <c r="E27" s="25">
        <f t="shared" si="0"/>
        <v>-178.62</v>
      </c>
      <c r="F27" s="72">
        <v>591.07</v>
      </c>
      <c r="G27" s="72">
        <v>591.07</v>
      </c>
    </row>
    <row r="28" spans="1:7" s="103" customFormat="1" ht="12.75">
      <c r="A28" s="83" t="s">
        <v>157</v>
      </c>
      <c r="B28" s="94"/>
      <c r="C28" s="94"/>
      <c r="D28" s="95">
        <f>D7+D13+D17+D20+D22+D26+D15</f>
        <v>4176.8</v>
      </c>
      <c r="E28" s="25">
        <f t="shared" si="0"/>
        <v>-1026.8200000000002</v>
      </c>
      <c r="F28" s="96">
        <f>F7+F13+F15+F17+F20+F22+F26</f>
        <v>3149.98</v>
      </c>
      <c r="G28" s="96">
        <f>G7+G13+G15+G17+G20+G22+G26</f>
        <v>3072</v>
      </c>
    </row>
    <row r="29" spans="1:7" s="103" customFormat="1" ht="12.75">
      <c r="A29" s="83" t="s">
        <v>156</v>
      </c>
      <c r="B29" s="70" t="s">
        <v>149</v>
      </c>
      <c r="C29" s="70" t="s">
        <v>149</v>
      </c>
      <c r="D29" s="71">
        <v>107.1</v>
      </c>
      <c r="E29" s="25">
        <f t="shared" si="0"/>
        <v>-26.33</v>
      </c>
      <c r="F29" s="72">
        <v>80.77</v>
      </c>
      <c r="G29" s="72">
        <v>161.68</v>
      </c>
    </row>
    <row r="30" spans="1:7" ht="12.75">
      <c r="A30" s="67" t="s">
        <v>28</v>
      </c>
      <c r="B30" s="68"/>
      <c r="C30" s="68"/>
      <c r="D30" s="60">
        <f>D28+D29</f>
        <v>4283.900000000001</v>
      </c>
      <c r="E30" s="60">
        <f t="shared" si="0"/>
        <v>-1053.1500000000005</v>
      </c>
      <c r="F30" s="60">
        <f>F28+F29</f>
        <v>3230.75</v>
      </c>
      <c r="G30" s="60">
        <f>G28+G29</f>
        <v>3233.68</v>
      </c>
    </row>
    <row r="31" spans="4:7" ht="12.75">
      <c r="D31" s="90"/>
      <c r="E31" s="80"/>
      <c r="F31" s="12"/>
      <c r="G31" s="12"/>
    </row>
    <row r="32" spans="6:7" ht="12.75">
      <c r="F32" s="62"/>
      <c r="G32" s="62"/>
    </row>
  </sheetData>
  <sheetProtection/>
  <mergeCells count="6">
    <mergeCell ref="E1:G1"/>
    <mergeCell ref="A2:G2"/>
    <mergeCell ref="A4:A5"/>
    <mergeCell ref="B4:B5"/>
    <mergeCell ref="C4:C5"/>
    <mergeCell ref="D4:F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</sheetPr>
  <dimension ref="A1:P196"/>
  <sheetViews>
    <sheetView view="pageBreakPreview" zoomScaleSheetLayoutView="100" zoomScalePageLayoutView="0" workbookViewId="0" topLeftCell="A1">
      <selection activeCell="I9" sqref="I9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13.375" style="0" customWidth="1"/>
    <col min="6" max="6" width="6.00390625" style="0" customWidth="1"/>
    <col min="7" max="7" width="11.125" style="0" hidden="1" customWidth="1"/>
    <col min="8" max="8" width="9.625" style="15" customWidth="1"/>
    <col min="9" max="9" width="11.75390625" style="0" customWidth="1"/>
    <col min="10" max="10" width="9.625" style="15" customWidth="1"/>
    <col min="11" max="11" width="16.25390625" style="0" customWidth="1"/>
  </cols>
  <sheetData>
    <row r="1" spans="1:12" ht="57" customHeight="1">
      <c r="A1" s="282"/>
      <c r="B1" s="282"/>
      <c r="C1" s="282"/>
      <c r="D1" s="282"/>
      <c r="E1" s="282"/>
      <c r="F1" s="252" t="s">
        <v>442</v>
      </c>
      <c r="G1" s="252"/>
      <c r="H1" s="252"/>
      <c r="I1" s="252"/>
      <c r="J1" s="252"/>
      <c r="K1" s="18"/>
      <c r="L1" s="18"/>
    </row>
    <row r="2" spans="1:13" s="1" customFormat="1" ht="47.25" customHeight="1">
      <c r="A2" s="267" t="s">
        <v>443</v>
      </c>
      <c r="B2" s="267"/>
      <c r="C2" s="267"/>
      <c r="D2" s="267"/>
      <c r="E2" s="267"/>
      <c r="F2" s="267"/>
      <c r="G2" s="267"/>
      <c r="H2" s="267"/>
      <c r="I2" s="267"/>
      <c r="J2" s="267"/>
      <c r="K2" s="252"/>
      <c r="L2" s="252"/>
      <c r="M2" s="252"/>
    </row>
    <row r="3" spans="1:10" s="1" customFormat="1" ht="14.25" customHeight="1">
      <c r="A3" s="76"/>
      <c r="B3" s="76"/>
      <c r="C3" s="76"/>
      <c r="D3" s="76"/>
      <c r="E3" s="76"/>
      <c r="F3" s="76"/>
      <c r="G3" s="76"/>
      <c r="H3" s="74"/>
      <c r="I3" s="76"/>
      <c r="J3" s="74" t="s">
        <v>7</v>
      </c>
    </row>
    <row r="4" spans="1:10" s="1" customFormat="1" ht="14.25" customHeight="1">
      <c r="A4" s="268" t="s">
        <v>12</v>
      </c>
      <c r="B4" s="268" t="s">
        <v>13</v>
      </c>
      <c r="C4" s="268" t="s">
        <v>8</v>
      </c>
      <c r="D4" s="268" t="s">
        <v>9</v>
      </c>
      <c r="E4" s="268" t="s">
        <v>10</v>
      </c>
      <c r="F4" s="268" t="s">
        <v>11</v>
      </c>
      <c r="G4" s="149"/>
      <c r="H4" s="281" t="s">
        <v>440</v>
      </c>
      <c r="I4" s="279" t="s">
        <v>98</v>
      </c>
      <c r="J4" s="281" t="s">
        <v>97</v>
      </c>
    </row>
    <row r="5" spans="1:10" s="9" customFormat="1" ht="39.75" customHeight="1">
      <c r="A5" s="269"/>
      <c r="B5" s="269"/>
      <c r="C5" s="269"/>
      <c r="D5" s="269"/>
      <c r="E5" s="269"/>
      <c r="F5" s="269"/>
      <c r="G5" s="150" t="s">
        <v>94</v>
      </c>
      <c r="H5" s="280"/>
      <c r="I5" s="280"/>
      <c r="J5" s="280"/>
    </row>
    <row r="6" spans="1:10" s="9" customFormat="1" ht="12.75" customHeight="1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8">
        <v>7</v>
      </c>
      <c r="H6" s="75">
        <v>7</v>
      </c>
      <c r="I6" s="66">
        <v>8</v>
      </c>
      <c r="J6" s="75">
        <v>9</v>
      </c>
    </row>
    <row r="7" spans="1:11" ht="14.25" customHeight="1" hidden="1">
      <c r="A7" s="85" t="s">
        <v>196</v>
      </c>
      <c r="B7" s="68" t="s">
        <v>80</v>
      </c>
      <c r="C7" s="68"/>
      <c r="D7" s="68"/>
      <c r="E7" s="68"/>
      <c r="F7" s="68"/>
      <c r="G7" s="60" t="e">
        <f>G32+#REF!+#REF!</f>
        <v>#REF!</v>
      </c>
      <c r="H7" s="60" t="e">
        <f>H32+#REF!+#REF!+#REF!</f>
        <v>#REF!</v>
      </c>
      <c r="I7" s="60" t="e">
        <f>J7-G7</f>
        <v>#REF!</v>
      </c>
      <c r="J7" s="60" t="e">
        <f>J32+#REF!+#REF!+#REF!</f>
        <v>#REF!</v>
      </c>
      <c r="K7" s="283"/>
    </row>
    <row r="8" spans="1:11" ht="27.75" customHeight="1">
      <c r="A8" s="85" t="s">
        <v>416</v>
      </c>
      <c r="B8" s="68" t="s">
        <v>80</v>
      </c>
      <c r="C8" s="68" t="s">
        <v>16</v>
      </c>
      <c r="D8" s="68" t="s">
        <v>16</v>
      </c>
      <c r="E8" s="68" t="s">
        <v>42</v>
      </c>
      <c r="F8" s="68" t="s">
        <v>43</v>
      </c>
      <c r="G8" s="60" t="e">
        <f>G9</f>
        <v>#REF!</v>
      </c>
      <c r="H8" s="60">
        <f>H9+H61+H130+H160+H176+H102+H93+H127</f>
        <v>5770.54</v>
      </c>
      <c r="I8" s="60">
        <f>I9+I61+I130+I160+I176+I102+I93+I127</f>
        <v>261.42</v>
      </c>
      <c r="J8" s="60">
        <f>J9+J61+J130+J160+J176+J102+J93+J127</f>
        <v>6031.960000000001</v>
      </c>
      <c r="K8" s="283"/>
    </row>
    <row r="9" spans="1:11" ht="16.5" customHeight="1">
      <c r="A9" s="85" t="s">
        <v>197</v>
      </c>
      <c r="B9" s="68" t="s">
        <v>80</v>
      </c>
      <c r="C9" s="68" t="s">
        <v>15</v>
      </c>
      <c r="D9" s="68" t="s">
        <v>16</v>
      </c>
      <c r="E9" s="68" t="s">
        <v>42</v>
      </c>
      <c r="F9" s="68" t="s">
        <v>43</v>
      </c>
      <c r="G9" s="60" t="e">
        <f>G11+G32+#REF!+#REF!</f>
        <v>#REF!</v>
      </c>
      <c r="H9" s="60">
        <f>H10+H43+H49+H58</f>
        <v>1585.07</v>
      </c>
      <c r="I9" s="60">
        <f>I10+I43+I49+I58</f>
        <v>0</v>
      </c>
      <c r="J9" s="60">
        <f>J10+J43+J49+J58</f>
        <v>1585.07</v>
      </c>
      <c r="K9" s="283"/>
    </row>
    <row r="10" spans="1:11" s="103" customFormat="1" ht="40.5" customHeight="1">
      <c r="A10" s="67" t="s">
        <v>326</v>
      </c>
      <c r="B10" s="68" t="s">
        <v>80</v>
      </c>
      <c r="C10" s="68" t="s">
        <v>15</v>
      </c>
      <c r="D10" s="68" t="s">
        <v>17</v>
      </c>
      <c r="E10" s="142" t="s">
        <v>248</v>
      </c>
      <c r="F10" s="151" t="s">
        <v>43</v>
      </c>
      <c r="G10" s="60"/>
      <c r="H10" s="60">
        <f>H15</f>
        <v>405</v>
      </c>
      <c r="I10" s="60">
        <f>I15</f>
        <v>0</v>
      </c>
      <c r="J10" s="60">
        <f>J15</f>
        <v>405</v>
      </c>
      <c r="K10" s="283"/>
    </row>
    <row r="11" spans="1:11" ht="14.25" customHeight="1" hidden="1">
      <c r="A11" s="34" t="s">
        <v>260</v>
      </c>
      <c r="B11" s="132" t="s">
        <v>80</v>
      </c>
      <c r="C11" s="132" t="s">
        <v>15</v>
      </c>
      <c r="D11" s="132" t="s">
        <v>17</v>
      </c>
      <c r="E11" s="139" t="s">
        <v>299</v>
      </c>
      <c r="F11" s="139" t="s">
        <v>43</v>
      </c>
      <c r="G11" s="60">
        <f>G12+G20</f>
        <v>0</v>
      </c>
      <c r="H11" s="25">
        <f>H12</f>
        <v>388.34</v>
      </c>
      <c r="I11" s="25">
        <f>J11-H11</f>
        <v>-388.34</v>
      </c>
      <c r="J11" s="25">
        <f>J12</f>
        <v>0</v>
      </c>
      <c r="K11" s="283"/>
    </row>
    <row r="12" spans="1:11" s="103" customFormat="1" ht="25.5" customHeight="1" hidden="1">
      <c r="A12" s="143" t="s">
        <v>261</v>
      </c>
      <c r="B12" s="44" t="s">
        <v>80</v>
      </c>
      <c r="C12" s="44" t="s">
        <v>15</v>
      </c>
      <c r="D12" s="44" t="s">
        <v>17</v>
      </c>
      <c r="E12" s="186" t="s">
        <v>299</v>
      </c>
      <c r="F12" s="186" t="s">
        <v>43</v>
      </c>
      <c r="G12" s="25">
        <f aca="true" t="shared" si="0" ref="G12:J13">G13</f>
        <v>0</v>
      </c>
      <c r="H12" s="25">
        <f t="shared" si="0"/>
        <v>388.34</v>
      </c>
      <c r="I12" s="25">
        <f>J12-H12</f>
        <v>-388.34</v>
      </c>
      <c r="J12" s="25">
        <f t="shared" si="0"/>
        <v>0</v>
      </c>
      <c r="K12" s="283"/>
    </row>
    <row r="13" spans="1:11" ht="27.75" customHeight="1" hidden="1">
      <c r="A13" s="34" t="s">
        <v>262</v>
      </c>
      <c r="B13" s="132" t="s">
        <v>80</v>
      </c>
      <c r="C13" s="132" t="s">
        <v>15</v>
      </c>
      <c r="D13" s="132" t="s">
        <v>17</v>
      </c>
      <c r="E13" s="139" t="s">
        <v>299</v>
      </c>
      <c r="F13" s="186" t="s">
        <v>43</v>
      </c>
      <c r="G13" s="25">
        <f t="shared" si="0"/>
        <v>0</v>
      </c>
      <c r="H13" s="25">
        <f t="shared" si="0"/>
        <v>388.34</v>
      </c>
      <c r="I13" s="25">
        <f>J13-H13</f>
        <v>-388.34</v>
      </c>
      <c r="J13" s="25">
        <f t="shared" si="0"/>
        <v>0</v>
      </c>
      <c r="K13" s="283"/>
    </row>
    <row r="14" spans="1:11" ht="36.75" customHeight="1" hidden="1">
      <c r="A14" s="134" t="s">
        <v>201</v>
      </c>
      <c r="B14" s="132" t="s">
        <v>80</v>
      </c>
      <c r="C14" s="132" t="s">
        <v>15</v>
      </c>
      <c r="D14" s="132" t="s">
        <v>17</v>
      </c>
      <c r="E14" s="139" t="s">
        <v>299</v>
      </c>
      <c r="F14" s="186" t="s">
        <v>124</v>
      </c>
      <c r="G14" s="25">
        <v>0</v>
      </c>
      <c r="H14" s="25">
        <v>388.34</v>
      </c>
      <c r="I14" s="25">
        <f>J14-H14</f>
        <v>-388.34</v>
      </c>
      <c r="J14" s="25">
        <v>0</v>
      </c>
      <c r="K14" s="283"/>
    </row>
    <row r="15" spans="1:11" s="103" customFormat="1" ht="26.25" customHeight="1">
      <c r="A15" s="193" t="s">
        <v>261</v>
      </c>
      <c r="B15" s="194" t="s">
        <v>80</v>
      </c>
      <c r="C15" s="194" t="s">
        <v>15</v>
      </c>
      <c r="D15" s="194" t="s">
        <v>17</v>
      </c>
      <c r="E15" s="194" t="s">
        <v>373</v>
      </c>
      <c r="F15" s="194" t="s">
        <v>43</v>
      </c>
      <c r="G15" s="194"/>
      <c r="H15" s="195">
        <f>H16</f>
        <v>405</v>
      </c>
      <c r="I15" s="195">
        <f>I16</f>
        <v>0</v>
      </c>
      <c r="J15" s="196">
        <f>J16</f>
        <v>405</v>
      </c>
      <c r="K15" s="283"/>
    </row>
    <row r="16" spans="1:11" ht="18.75" customHeight="1">
      <c r="A16" s="197" t="s">
        <v>380</v>
      </c>
      <c r="B16" s="198" t="s">
        <v>80</v>
      </c>
      <c r="C16" s="198" t="s">
        <v>15</v>
      </c>
      <c r="D16" s="198" t="s">
        <v>17</v>
      </c>
      <c r="E16" s="198" t="s">
        <v>374</v>
      </c>
      <c r="F16" s="198" t="s">
        <v>43</v>
      </c>
      <c r="G16" s="197"/>
      <c r="H16" s="199">
        <f>H17+H18</f>
        <v>405</v>
      </c>
      <c r="I16" s="200">
        <f>I17+I18</f>
        <v>0</v>
      </c>
      <c r="J16" s="201">
        <f>J17+J18</f>
        <v>405</v>
      </c>
      <c r="K16" s="283"/>
    </row>
    <row r="17" spans="1:11" ht="25.5" customHeight="1">
      <c r="A17" s="197" t="s">
        <v>381</v>
      </c>
      <c r="B17" s="198" t="s">
        <v>80</v>
      </c>
      <c r="C17" s="198" t="s">
        <v>15</v>
      </c>
      <c r="D17" s="198" t="s">
        <v>17</v>
      </c>
      <c r="E17" s="198" t="s">
        <v>374</v>
      </c>
      <c r="F17" s="198" t="s">
        <v>124</v>
      </c>
      <c r="G17" s="197"/>
      <c r="H17" s="199">
        <v>311</v>
      </c>
      <c r="I17" s="200">
        <v>0</v>
      </c>
      <c r="J17" s="201">
        <f>H17+I17</f>
        <v>311</v>
      </c>
      <c r="K17" s="283"/>
    </row>
    <row r="18" spans="1:11" ht="48.75" customHeight="1">
      <c r="A18" s="197" t="s">
        <v>379</v>
      </c>
      <c r="B18" s="198" t="s">
        <v>80</v>
      </c>
      <c r="C18" s="198" t="s">
        <v>15</v>
      </c>
      <c r="D18" s="198" t="s">
        <v>17</v>
      </c>
      <c r="E18" s="198" t="s">
        <v>374</v>
      </c>
      <c r="F18" s="198" t="s">
        <v>377</v>
      </c>
      <c r="G18" s="197"/>
      <c r="H18" s="200">
        <v>94</v>
      </c>
      <c r="I18" s="200">
        <v>0</v>
      </c>
      <c r="J18" s="201">
        <f>H18+I18</f>
        <v>94</v>
      </c>
      <c r="K18" s="283"/>
    </row>
    <row r="19" spans="1:11" s="103" customFormat="1" ht="57" customHeight="1" hidden="1">
      <c r="A19" s="202" t="s">
        <v>189</v>
      </c>
      <c r="B19" s="203" t="s">
        <v>80</v>
      </c>
      <c r="C19" s="203" t="s">
        <v>15</v>
      </c>
      <c r="D19" s="203" t="s">
        <v>19</v>
      </c>
      <c r="E19" s="204" t="s">
        <v>42</v>
      </c>
      <c r="F19" s="204" t="s">
        <v>43</v>
      </c>
      <c r="G19" s="196"/>
      <c r="H19" s="196">
        <f>H20+H43</f>
        <v>2329.8199999999997</v>
      </c>
      <c r="I19" s="196"/>
      <c r="J19" s="196">
        <f>H19+I19</f>
        <v>2329.8199999999997</v>
      </c>
      <c r="K19" s="283"/>
    </row>
    <row r="20" spans="1:11" s="103" customFormat="1" ht="39.75" customHeight="1" hidden="1">
      <c r="A20" s="205" t="s">
        <v>303</v>
      </c>
      <c r="B20" s="206" t="s">
        <v>80</v>
      </c>
      <c r="C20" s="206" t="s">
        <v>15</v>
      </c>
      <c r="D20" s="206" t="s">
        <v>19</v>
      </c>
      <c r="E20" s="207" t="s">
        <v>297</v>
      </c>
      <c r="F20" s="207" t="s">
        <v>43</v>
      </c>
      <c r="G20" s="196">
        <f>G21</f>
        <v>0</v>
      </c>
      <c r="H20" s="196">
        <f>H21</f>
        <v>1177.75</v>
      </c>
      <c r="I20" s="196">
        <f>I21</f>
        <v>-1177.75</v>
      </c>
      <c r="J20" s="201">
        <f>H20+I20</f>
        <v>0</v>
      </c>
      <c r="K20" s="283"/>
    </row>
    <row r="21" spans="1:11" ht="38.25" customHeight="1" hidden="1">
      <c r="A21" s="208" t="s">
        <v>423</v>
      </c>
      <c r="B21" s="209" t="s">
        <v>80</v>
      </c>
      <c r="C21" s="209" t="s">
        <v>15</v>
      </c>
      <c r="D21" s="209" t="s">
        <v>19</v>
      </c>
      <c r="E21" s="210" t="s">
        <v>298</v>
      </c>
      <c r="F21" s="210" t="s">
        <v>43</v>
      </c>
      <c r="G21" s="201">
        <f>G22+G24+G25+G26+G27</f>
        <v>0</v>
      </c>
      <c r="H21" s="201">
        <f>H22+H24+H25+H26+H27</f>
        <v>1177.75</v>
      </c>
      <c r="I21" s="201">
        <f>I22+I24+I25+I26+I27</f>
        <v>-1177.75</v>
      </c>
      <c r="J21" s="201">
        <f>J22+J24+J25+J26+J27</f>
        <v>0</v>
      </c>
      <c r="K21" s="283"/>
    </row>
    <row r="22" spans="1:11" ht="36" customHeight="1" hidden="1">
      <c r="A22" s="211" t="s">
        <v>201</v>
      </c>
      <c r="B22" s="209" t="s">
        <v>80</v>
      </c>
      <c r="C22" s="209" t="s">
        <v>15</v>
      </c>
      <c r="D22" s="209" t="s">
        <v>19</v>
      </c>
      <c r="E22" s="210" t="s">
        <v>298</v>
      </c>
      <c r="F22" s="210" t="s">
        <v>124</v>
      </c>
      <c r="G22" s="201">
        <v>0</v>
      </c>
      <c r="H22" s="201">
        <v>862.83</v>
      </c>
      <c r="I22" s="201">
        <f>J22-H22</f>
        <v>-862.83</v>
      </c>
      <c r="J22" s="201">
        <v>0</v>
      </c>
      <c r="K22" s="283"/>
    </row>
    <row r="23" spans="1:11" ht="26.25" customHeight="1" hidden="1">
      <c r="A23" s="212" t="s">
        <v>300</v>
      </c>
      <c r="B23" s="209" t="s">
        <v>80</v>
      </c>
      <c r="C23" s="209" t="s">
        <v>15</v>
      </c>
      <c r="D23" s="209" t="s">
        <v>19</v>
      </c>
      <c r="E23" s="210" t="s">
        <v>298</v>
      </c>
      <c r="F23" s="210" t="s">
        <v>301</v>
      </c>
      <c r="G23" s="201"/>
      <c r="H23" s="201"/>
      <c r="I23" s="201"/>
      <c r="J23" s="201">
        <f>H23+I23</f>
        <v>0</v>
      </c>
      <c r="K23" s="283"/>
    </row>
    <row r="24" spans="1:11" ht="39" customHeight="1" hidden="1">
      <c r="A24" s="212" t="s">
        <v>265</v>
      </c>
      <c r="B24" s="209" t="s">
        <v>80</v>
      </c>
      <c r="C24" s="209" t="s">
        <v>15</v>
      </c>
      <c r="D24" s="209" t="s">
        <v>19</v>
      </c>
      <c r="E24" s="210" t="s">
        <v>298</v>
      </c>
      <c r="F24" s="210" t="s">
        <v>134</v>
      </c>
      <c r="G24" s="201">
        <v>0</v>
      </c>
      <c r="H24" s="201">
        <v>45</v>
      </c>
      <c r="I24" s="201">
        <f>J24-H24</f>
        <v>-45</v>
      </c>
      <c r="J24" s="201">
        <v>0</v>
      </c>
      <c r="K24" s="283"/>
    </row>
    <row r="25" spans="1:11" ht="39.75" customHeight="1" hidden="1">
      <c r="A25" s="212" t="s">
        <v>266</v>
      </c>
      <c r="B25" s="209" t="s">
        <v>80</v>
      </c>
      <c r="C25" s="209" t="s">
        <v>15</v>
      </c>
      <c r="D25" s="209" t="s">
        <v>19</v>
      </c>
      <c r="E25" s="210" t="s">
        <v>298</v>
      </c>
      <c r="F25" s="210" t="s">
        <v>125</v>
      </c>
      <c r="G25" s="201">
        <v>0</v>
      </c>
      <c r="H25" s="201">
        <v>221.72</v>
      </c>
      <c r="I25" s="201">
        <f>J25-H25</f>
        <v>-221.72</v>
      </c>
      <c r="J25" s="201">
        <v>0</v>
      </c>
      <c r="K25" s="283"/>
    </row>
    <row r="26" spans="1:11" ht="26.25" customHeight="1" hidden="1">
      <c r="A26" s="212" t="s">
        <v>267</v>
      </c>
      <c r="B26" s="209" t="s">
        <v>80</v>
      </c>
      <c r="C26" s="209" t="s">
        <v>15</v>
      </c>
      <c r="D26" s="209" t="s">
        <v>19</v>
      </c>
      <c r="E26" s="210" t="s">
        <v>298</v>
      </c>
      <c r="F26" s="210" t="s">
        <v>133</v>
      </c>
      <c r="G26" s="201">
        <v>0</v>
      </c>
      <c r="H26" s="201">
        <v>33.56</v>
      </c>
      <c r="I26" s="201">
        <f>J26-H26</f>
        <v>-33.56</v>
      </c>
      <c r="J26" s="201">
        <v>0</v>
      </c>
      <c r="K26" s="283"/>
    </row>
    <row r="27" spans="1:11" ht="17.25" customHeight="1" hidden="1">
      <c r="A27" s="212" t="s">
        <v>268</v>
      </c>
      <c r="B27" s="209" t="s">
        <v>80</v>
      </c>
      <c r="C27" s="209" t="s">
        <v>15</v>
      </c>
      <c r="D27" s="209" t="s">
        <v>19</v>
      </c>
      <c r="E27" s="210" t="s">
        <v>298</v>
      </c>
      <c r="F27" s="210" t="s">
        <v>132</v>
      </c>
      <c r="G27" s="201">
        <v>0</v>
      </c>
      <c r="H27" s="201">
        <v>14.64</v>
      </c>
      <c r="I27" s="201">
        <f>J27-H27</f>
        <v>-14.64</v>
      </c>
      <c r="J27" s="201">
        <v>0</v>
      </c>
      <c r="K27" s="283"/>
    </row>
    <row r="28" spans="1:11" ht="39.75" customHeight="1" hidden="1">
      <c r="A28" s="213" t="s">
        <v>188</v>
      </c>
      <c r="B28" s="203" t="s">
        <v>80</v>
      </c>
      <c r="C28" s="203" t="s">
        <v>15</v>
      </c>
      <c r="D28" s="203" t="s">
        <v>17</v>
      </c>
      <c r="E28" s="203" t="s">
        <v>42</v>
      </c>
      <c r="F28" s="203" t="s">
        <v>43</v>
      </c>
      <c r="G28" s="196">
        <f aca="true" t="shared" si="1" ref="G28:I30">G29</f>
        <v>0</v>
      </c>
      <c r="H28" s="196">
        <f t="shared" si="1"/>
        <v>0</v>
      </c>
      <c r="I28" s="196">
        <f t="shared" si="1"/>
        <v>1</v>
      </c>
      <c r="J28" s="201">
        <f aca="true" t="shared" si="2" ref="J28:J42">H28+I28</f>
        <v>1</v>
      </c>
      <c r="K28" s="283"/>
    </row>
    <row r="29" spans="1:11" ht="51" customHeight="1" hidden="1">
      <c r="A29" s="212" t="s">
        <v>199</v>
      </c>
      <c r="B29" s="214" t="s">
        <v>80</v>
      </c>
      <c r="C29" s="215" t="s">
        <v>15</v>
      </c>
      <c r="D29" s="215" t="s">
        <v>17</v>
      </c>
      <c r="E29" s="215" t="s">
        <v>198</v>
      </c>
      <c r="F29" s="215" t="s">
        <v>43</v>
      </c>
      <c r="G29" s="201">
        <f t="shared" si="1"/>
        <v>0</v>
      </c>
      <c r="H29" s="201">
        <f t="shared" si="1"/>
        <v>0</v>
      </c>
      <c r="I29" s="201">
        <f t="shared" si="1"/>
        <v>1</v>
      </c>
      <c r="J29" s="201">
        <f t="shared" si="2"/>
        <v>1</v>
      </c>
      <c r="K29" s="283"/>
    </row>
    <row r="30" spans="1:11" ht="13.5" customHeight="1" hidden="1">
      <c r="A30" s="212" t="s">
        <v>200</v>
      </c>
      <c r="B30" s="214" t="s">
        <v>80</v>
      </c>
      <c r="C30" s="215" t="s">
        <v>15</v>
      </c>
      <c r="D30" s="215" t="s">
        <v>17</v>
      </c>
      <c r="E30" s="215" t="s">
        <v>60</v>
      </c>
      <c r="F30" s="215" t="s">
        <v>43</v>
      </c>
      <c r="G30" s="201">
        <f t="shared" si="1"/>
        <v>0</v>
      </c>
      <c r="H30" s="201">
        <f t="shared" si="1"/>
        <v>0</v>
      </c>
      <c r="I30" s="201">
        <f t="shared" si="1"/>
        <v>1</v>
      </c>
      <c r="J30" s="201">
        <f t="shared" si="2"/>
        <v>1</v>
      </c>
      <c r="K30" s="283"/>
    </row>
    <row r="31" spans="1:11" ht="39.75" customHeight="1" hidden="1">
      <c r="A31" s="212" t="s">
        <v>201</v>
      </c>
      <c r="B31" s="214" t="s">
        <v>80</v>
      </c>
      <c r="C31" s="215" t="s">
        <v>15</v>
      </c>
      <c r="D31" s="215" t="s">
        <v>17</v>
      </c>
      <c r="E31" s="215" t="s">
        <v>60</v>
      </c>
      <c r="F31" s="215" t="s">
        <v>124</v>
      </c>
      <c r="G31" s="201">
        <v>0</v>
      </c>
      <c r="H31" s="201">
        <v>0</v>
      </c>
      <c r="I31" s="201">
        <v>1</v>
      </c>
      <c r="J31" s="201">
        <f t="shared" si="2"/>
        <v>1</v>
      </c>
      <c r="K31" s="283"/>
    </row>
    <row r="32" spans="1:11" ht="42" customHeight="1" hidden="1">
      <c r="A32" s="213" t="s">
        <v>206</v>
      </c>
      <c r="B32" s="203" t="s">
        <v>80</v>
      </c>
      <c r="C32" s="216" t="s">
        <v>15</v>
      </c>
      <c r="D32" s="216" t="s">
        <v>19</v>
      </c>
      <c r="E32" s="216" t="s">
        <v>42</v>
      </c>
      <c r="F32" s="216" t="s">
        <v>43</v>
      </c>
      <c r="G32" s="196">
        <f>G33+G36</f>
        <v>1983.96</v>
      </c>
      <c r="H32" s="196">
        <f>H33+H36</f>
        <v>0</v>
      </c>
      <c r="I32" s="196">
        <f>I33+I36</f>
        <v>0</v>
      </c>
      <c r="J32" s="201">
        <f t="shared" si="2"/>
        <v>0</v>
      </c>
      <c r="K32" s="283"/>
    </row>
    <row r="33" spans="1:11" ht="50.25" customHeight="1" hidden="1">
      <c r="A33" s="212" t="s">
        <v>205</v>
      </c>
      <c r="B33" s="214" t="s">
        <v>80</v>
      </c>
      <c r="C33" s="215" t="s">
        <v>15</v>
      </c>
      <c r="D33" s="215" t="s">
        <v>19</v>
      </c>
      <c r="E33" s="215" t="s">
        <v>198</v>
      </c>
      <c r="F33" s="215" t="s">
        <v>43</v>
      </c>
      <c r="G33" s="201">
        <f aca="true" t="shared" si="3" ref="G33:I34">G34</f>
        <v>727</v>
      </c>
      <c r="H33" s="201">
        <f t="shared" si="3"/>
        <v>0</v>
      </c>
      <c r="I33" s="201">
        <f t="shared" si="3"/>
        <v>0</v>
      </c>
      <c r="J33" s="201">
        <f t="shared" si="2"/>
        <v>0</v>
      </c>
      <c r="K33" s="283"/>
    </row>
    <row r="34" spans="1:11" ht="24.75" customHeight="1" hidden="1">
      <c r="A34" s="212" t="s">
        <v>204</v>
      </c>
      <c r="B34" s="214" t="s">
        <v>80</v>
      </c>
      <c r="C34" s="215" t="s">
        <v>15</v>
      </c>
      <c r="D34" s="215" t="s">
        <v>19</v>
      </c>
      <c r="E34" s="215" t="s">
        <v>60</v>
      </c>
      <c r="F34" s="215" t="s">
        <v>43</v>
      </c>
      <c r="G34" s="201">
        <f t="shared" si="3"/>
        <v>727</v>
      </c>
      <c r="H34" s="201">
        <f t="shared" si="3"/>
        <v>0</v>
      </c>
      <c r="I34" s="201">
        <f t="shared" si="3"/>
        <v>0</v>
      </c>
      <c r="J34" s="201">
        <f t="shared" si="2"/>
        <v>0</v>
      </c>
      <c r="K34" s="283"/>
    </row>
    <row r="35" spans="1:11" ht="37.5" customHeight="1" hidden="1">
      <c r="A35" s="212" t="s">
        <v>201</v>
      </c>
      <c r="B35" s="214" t="s">
        <v>80</v>
      </c>
      <c r="C35" s="215" t="s">
        <v>15</v>
      </c>
      <c r="D35" s="215" t="s">
        <v>19</v>
      </c>
      <c r="E35" s="215" t="s">
        <v>60</v>
      </c>
      <c r="F35" s="215" t="s">
        <v>124</v>
      </c>
      <c r="G35" s="201">
        <v>727</v>
      </c>
      <c r="H35" s="201">
        <v>0</v>
      </c>
      <c r="I35" s="201"/>
      <c r="J35" s="201">
        <f t="shared" si="2"/>
        <v>0</v>
      </c>
      <c r="K35" s="61"/>
    </row>
    <row r="36" spans="1:10" s="103" customFormat="1" ht="12.75" customHeight="1" hidden="1">
      <c r="A36" s="217" t="s">
        <v>41</v>
      </c>
      <c r="B36" s="203" t="s">
        <v>80</v>
      </c>
      <c r="C36" s="216" t="s">
        <v>15</v>
      </c>
      <c r="D36" s="216" t="s">
        <v>19</v>
      </c>
      <c r="E36" s="216" t="s">
        <v>58</v>
      </c>
      <c r="F36" s="216" t="s">
        <v>43</v>
      </c>
      <c r="G36" s="196">
        <f>G38+G39+G40+G41+G42</f>
        <v>1256.96</v>
      </c>
      <c r="H36" s="196">
        <f>H38+H39+H40+H41+H42</f>
        <v>0</v>
      </c>
      <c r="I36" s="196">
        <f>I38+I39+I40+I41+I42</f>
        <v>0</v>
      </c>
      <c r="J36" s="201">
        <f t="shared" si="2"/>
        <v>0</v>
      </c>
    </row>
    <row r="37" spans="1:10" ht="25.5" customHeight="1" hidden="1">
      <c r="A37" s="212" t="s">
        <v>111</v>
      </c>
      <c r="B37" s="214" t="s">
        <v>80</v>
      </c>
      <c r="C37" s="215" t="s">
        <v>15</v>
      </c>
      <c r="D37" s="215" t="s">
        <v>19</v>
      </c>
      <c r="E37" s="215" t="s">
        <v>58</v>
      </c>
      <c r="F37" s="215" t="s">
        <v>43</v>
      </c>
      <c r="G37" s="201">
        <f>G38+G39+G40+G41+G42</f>
        <v>1256.96</v>
      </c>
      <c r="H37" s="201">
        <f>H38+H39+H40+H41+H42</f>
        <v>0</v>
      </c>
      <c r="I37" s="201">
        <f>I38+I39+I40+I41+I42</f>
        <v>0</v>
      </c>
      <c r="J37" s="201">
        <f t="shared" si="2"/>
        <v>0</v>
      </c>
    </row>
    <row r="38" spans="1:10" ht="38.25" customHeight="1" hidden="1">
      <c r="A38" s="212" t="s">
        <v>201</v>
      </c>
      <c r="B38" s="214" t="s">
        <v>80</v>
      </c>
      <c r="C38" s="215" t="s">
        <v>15</v>
      </c>
      <c r="D38" s="215" t="s">
        <v>19</v>
      </c>
      <c r="E38" s="215" t="s">
        <v>58</v>
      </c>
      <c r="F38" s="215" t="s">
        <v>124</v>
      </c>
      <c r="G38" s="201">
        <v>972.15</v>
      </c>
      <c r="H38" s="201">
        <v>0</v>
      </c>
      <c r="I38" s="201"/>
      <c r="J38" s="201">
        <f t="shared" si="2"/>
        <v>0</v>
      </c>
    </row>
    <row r="39" spans="1:10" ht="26.25" customHeight="1" hidden="1">
      <c r="A39" s="212" t="s">
        <v>136</v>
      </c>
      <c r="B39" s="214" t="s">
        <v>80</v>
      </c>
      <c r="C39" s="215" t="s">
        <v>15</v>
      </c>
      <c r="D39" s="215" t="s">
        <v>19</v>
      </c>
      <c r="E39" s="215" t="s">
        <v>58</v>
      </c>
      <c r="F39" s="215" t="s">
        <v>134</v>
      </c>
      <c r="G39" s="201">
        <v>45</v>
      </c>
      <c r="H39" s="201">
        <v>0</v>
      </c>
      <c r="I39" s="201"/>
      <c r="J39" s="201">
        <f t="shared" si="2"/>
        <v>0</v>
      </c>
    </row>
    <row r="40" spans="1:10" ht="39" customHeight="1" hidden="1">
      <c r="A40" s="212" t="s">
        <v>202</v>
      </c>
      <c r="B40" s="214" t="s">
        <v>80</v>
      </c>
      <c r="C40" s="215" t="s">
        <v>15</v>
      </c>
      <c r="D40" s="215" t="s">
        <v>19</v>
      </c>
      <c r="E40" s="215" t="s">
        <v>58</v>
      </c>
      <c r="F40" s="215" t="s">
        <v>125</v>
      </c>
      <c r="G40" s="201">
        <v>191.61</v>
      </c>
      <c r="H40" s="201">
        <v>0</v>
      </c>
      <c r="I40" s="201"/>
      <c r="J40" s="201">
        <f t="shared" si="2"/>
        <v>0</v>
      </c>
    </row>
    <row r="41" spans="1:10" ht="26.25" customHeight="1" hidden="1">
      <c r="A41" s="212" t="s">
        <v>137</v>
      </c>
      <c r="B41" s="214" t="s">
        <v>80</v>
      </c>
      <c r="C41" s="215" t="s">
        <v>15</v>
      </c>
      <c r="D41" s="215" t="s">
        <v>19</v>
      </c>
      <c r="E41" s="215" t="s">
        <v>58</v>
      </c>
      <c r="F41" s="215" t="s">
        <v>133</v>
      </c>
      <c r="G41" s="201">
        <v>33.56</v>
      </c>
      <c r="H41" s="201">
        <v>0</v>
      </c>
      <c r="I41" s="201"/>
      <c r="J41" s="201">
        <f t="shared" si="2"/>
        <v>0</v>
      </c>
    </row>
    <row r="42" spans="1:10" ht="24.75" customHeight="1" hidden="1">
      <c r="A42" s="212" t="s">
        <v>203</v>
      </c>
      <c r="B42" s="214" t="s">
        <v>80</v>
      </c>
      <c r="C42" s="215" t="s">
        <v>15</v>
      </c>
      <c r="D42" s="215" t="s">
        <v>19</v>
      </c>
      <c r="E42" s="215" t="s">
        <v>58</v>
      </c>
      <c r="F42" s="215" t="s">
        <v>132</v>
      </c>
      <c r="G42" s="201">
        <v>14.64</v>
      </c>
      <c r="H42" s="201">
        <v>0</v>
      </c>
      <c r="I42" s="201"/>
      <c r="J42" s="201">
        <f t="shared" si="2"/>
        <v>0</v>
      </c>
    </row>
    <row r="43" spans="1:10" ht="41.25" customHeight="1">
      <c r="A43" s="189" t="s">
        <v>424</v>
      </c>
      <c r="B43" s="218">
        <v>801</v>
      </c>
      <c r="C43" s="203" t="s">
        <v>15</v>
      </c>
      <c r="D43" s="203" t="s">
        <v>19</v>
      </c>
      <c r="E43" s="218" t="s">
        <v>333</v>
      </c>
      <c r="F43" s="203" t="s">
        <v>43</v>
      </c>
      <c r="G43" s="217"/>
      <c r="H43" s="196">
        <f>H44+H47+H48</f>
        <v>1152.07</v>
      </c>
      <c r="I43" s="196">
        <f>I44+I47+I48</f>
        <v>0</v>
      </c>
      <c r="J43" s="196">
        <f>J44+J47+J48</f>
        <v>1152.07</v>
      </c>
    </row>
    <row r="44" spans="1:10" ht="41.25" customHeight="1">
      <c r="A44" s="219" t="s">
        <v>425</v>
      </c>
      <c r="B44" s="214">
        <v>801</v>
      </c>
      <c r="C44" s="214" t="s">
        <v>15</v>
      </c>
      <c r="D44" s="214" t="s">
        <v>19</v>
      </c>
      <c r="E44" s="214" t="s">
        <v>369</v>
      </c>
      <c r="F44" s="214" t="s">
        <v>43</v>
      </c>
      <c r="G44" s="220"/>
      <c r="H44" s="201">
        <f>H45+H46</f>
        <v>651</v>
      </c>
      <c r="I44" s="201">
        <f>I45+I46</f>
        <v>0</v>
      </c>
      <c r="J44" s="201">
        <f>J45+J46</f>
        <v>651</v>
      </c>
    </row>
    <row r="45" spans="1:10" ht="26.25" customHeight="1">
      <c r="A45" s="212" t="s">
        <v>381</v>
      </c>
      <c r="B45" s="214" t="s">
        <v>80</v>
      </c>
      <c r="C45" s="214" t="s">
        <v>15</v>
      </c>
      <c r="D45" s="214" t="s">
        <v>19</v>
      </c>
      <c r="E45" s="214" t="s">
        <v>371</v>
      </c>
      <c r="F45" s="214">
        <v>121</v>
      </c>
      <c r="G45" s="220"/>
      <c r="H45" s="201">
        <v>500</v>
      </c>
      <c r="I45" s="201">
        <v>0</v>
      </c>
      <c r="J45" s="201">
        <f>H45+I45</f>
        <v>500</v>
      </c>
    </row>
    <row r="46" spans="1:10" ht="51" customHeight="1">
      <c r="A46" s="197" t="s">
        <v>379</v>
      </c>
      <c r="B46" s="214" t="s">
        <v>80</v>
      </c>
      <c r="C46" s="214" t="s">
        <v>15</v>
      </c>
      <c r="D46" s="214" t="s">
        <v>19</v>
      </c>
      <c r="E46" s="214" t="s">
        <v>371</v>
      </c>
      <c r="F46" s="214">
        <v>129</v>
      </c>
      <c r="G46" s="220"/>
      <c r="H46" s="201">
        <v>151</v>
      </c>
      <c r="I46" s="201">
        <v>0</v>
      </c>
      <c r="J46" s="201">
        <f>H46+I46</f>
        <v>151</v>
      </c>
    </row>
    <row r="47" spans="1:10" ht="24.75" customHeight="1">
      <c r="A47" s="212" t="s">
        <v>381</v>
      </c>
      <c r="B47" s="234" t="s">
        <v>80</v>
      </c>
      <c r="C47" s="215" t="s">
        <v>15</v>
      </c>
      <c r="D47" s="215" t="s">
        <v>19</v>
      </c>
      <c r="E47" s="214" t="s">
        <v>406</v>
      </c>
      <c r="F47" s="215" t="s">
        <v>124</v>
      </c>
      <c r="G47" s="201"/>
      <c r="H47" s="201">
        <v>384.84</v>
      </c>
      <c r="I47" s="201">
        <v>0</v>
      </c>
      <c r="J47" s="201">
        <f>H47+I47</f>
        <v>384.84</v>
      </c>
    </row>
    <row r="48" spans="1:10" ht="24.75" customHeight="1">
      <c r="A48" s="212" t="s">
        <v>381</v>
      </c>
      <c r="B48" s="234" t="s">
        <v>80</v>
      </c>
      <c r="C48" s="215" t="s">
        <v>15</v>
      </c>
      <c r="D48" s="215" t="s">
        <v>19</v>
      </c>
      <c r="E48" s="214" t="s">
        <v>406</v>
      </c>
      <c r="F48" s="215" t="s">
        <v>377</v>
      </c>
      <c r="G48" s="201"/>
      <c r="H48" s="201">
        <v>116.23</v>
      </c>
      <c r="I48" s="201">
        <v>0</v>
      </c>
      <c r="J48" s="201">
        <f>H48+I48</f>
        <v>116.23</v>
      </c>
    </row>
    <row r="49" spans="1:16" s="187" customFormat="1" ht="13.5" customHeight="1">
      <c r="A49" s="236" t="s">
        <v>260</v>
      </c>
      <c r="B49" s="235" t="s">
        <v>80</v>
      </c>
      <c r="C49" s="216" t="s">
        <v>15</v>
      </c>
      <c r="D49" s="216" t="s">
        <v>118</v>
      </c>
      <c r="E49" s="216" t="s">
        <v>373</v>
      </c>
      <c r="F49" s="216" t="s">
        <v>43</v>
      </c>
      <c r="G49" s="196"/>
      <c r="H49" s="196">
        <f>H50</f>
        <v>1</v>
      </c>
      <c r="I49" s="196">
        <f>J49-H49</f>
        <v>0</v>
      </c>
      <c r="J49" s="196">
        <f>J50</f>
        <v>1</v>
      </c>
      <c r="K49" s="190"/>
      <c r="L49" s="190"/>
      <c r="M49" s="190"/>
      <c r="N49" s="190"/>
      <c r="O49" s="190"/>
      <c r="P49" s="190"/>
    </row>
    <row r="50" spans="1:16" s="187" customFormat="1" ht="24" customHeight="1">
      <c r="A50" s="222" t="s">
        <v>261</v>
      </c>
      <c r="B50" s="214" t="s">
        <v>80</v>
      </c>
      <c r="C50" s="215" t="s">
        <v>15</v>
      </c>
      <c r="D50" s="215" t="s">
        <v>118</v>
      </c>
      <c r="E50" s="215" t="s">
        <v>376</v>
      </c>
      <c r="F50" s="215" t="s">
        <v>43</v>
      </c>
      <c r="G50" s="201"/>
      <c r="H50" s="201">
        <f>H51</f>
        <v>1</v>
      </c>
      <c r="I50" s="201">
        <v>0</v>
      </c>
      <c r="J50" s="201">
        <f>J51</f>
        <v>1</v>
      </c>
      <c r="K50" s="190"/>
      <c r="L50" s="190"/>
      <c r="M50" s="190"/>
      <c r="N50" s="190"/>
      <c r="O50" s="190"/>
      <c r="P50" s="190"/>
    </row>
    <row r="51" spans="1:16" s="187" customFormat="1" ht="27" customHeight="1">
      <c r="A51" s="223" t="s">
        <v>45</v>
      </c>
      <c r="B51" s="214" t="s">
        <v>80</v>
      </c>
      <c r="C51" s="215" t="s">
        <v>15</v>
      </c>
      <c r="D51" s="215" t="s">
        <v>118</v>
      </c>
      <c r="E51" s="215" t="s">
        <v>376</v>
      </c>
      <c r="F51" s="215" t="s">
        <v>135</v>
      </c>
      <c r="G51" s="201"/>
      <c r="H51" s="201">
        <v>1</v>
      </c>
      <c r="I51" s="201">
        <v>0</v>
      </c>
      <c r="J51" s="201">
        <f>H51+I51</f>
        <v>1</v>
      </c>
      <c r="K51" s="190"/>
      <c r="L51" s="190"/>
      <c r="M51" s="190"/>
      <c r="N51" s="190"/>
      <c r="O51" s="190"/>
      <c r="P51" s="190"/>
    </row>
    <row r="52" spans="1:10" s="187" customFormat="1" ht="13.5" customHeight="1" hidden="1">
      <c r="A52" s="212" t="s">
        <v>207</v>
      </c>
      <c r="B52" s="214"/>
      <c r="C52" s="215"/>
      <c r="D52" s="215"/>
      <c r="E52" s="215"/>
      <c r="F52" s="215"/>
      <c r="G52" s="201"/>
      <c r="H52" s="201"/>
      <c r="I52" s="201"/>
      <c r="J52" s="201"/>
    </row>
    <row r="53" spans="1:10" s="103" customFormat="1" ht="13.5" customHeight="1" hidden="1">
      <c r="A53" s="221" t="s">
        <v>260</v>
      </c>
      <c r="B53" s="203" t="s">
        <v>80</v>
      </c>
      <c r="C53" s="216" t="s">
        <v>17</v>
      </c>
      <c r="D53" s="216" t="s">
        <v>16</v>
      </c>
      <c r="E53" s="216" t="s">
        <v>305</v>
      </c>
      <c r="F53" s="216" t="s">
        <v>43</v>
      </c>
      <c r="G53" s="196">
        <f>G54</f>
        <v>0</v>
      </c>
      <c r="H53" s="196">
        <f>H54</f>
        <v>60.6</v>
      </c>
      <c r="I53" s="196">
        <f aca="true" t="shared" si="4" ref="I53:I92">J53-H53</f>
        <v>-60.6</v>
      </c>
      <c r="J53" s="201">
        <f>J54</f>
        <v>0</v>
      </c>
    </row>
    <row r="54" spans="1:10" ht="14.25" customHeight="1" hidden="1">
      <c r="A54" s="224" t="s">
        <v>57</v>
      </c>
      <c r="B54" s="214" t="s">
        <v>80</v>
      </c>
      <c r="C54" s="215" t="s">
        <v>17</v>
      </c>
      <c r="D54" s="215" t="s">
        <v>18</v>
      </c>
      <c r="E54" s="215" t="s">
        <v>248</v>
      </c>
      <c r="F54" s="215" t="s">
        <v>43</v>
      </c>
      <c r="G54" s="201">
        <f>G55</f>
        <v>0</v>
      </c>
      <c r="H54" s="201">
        <f>H55</f>
        <v>60.6</v>
      </c>
      <c r="I54" s="196">
        <f t="shared" si="4"/>
        <v>-60.6</v>
      </c>
      <c r="J54" s="201">
        <f>J55</f>
        <v>0</v>
      </c>
    </row>
    <row r="55" spans="1:10" ht="36" customHeight="1" hidden="1">
      <c r="A55" s="223" t="s">
        <v>61</v>
      </c>
      <c r="B55" s="214" t="s">
        <v>80</v>
      </c>
      <c r="C55" s="215" t="s">
        <v>17</v>
      </c>
      <c r="D55" s="215" t="s">
        <v>18</v>
      </c>
      <c r="E55" s="215" t="s">
        <v>304</v>
      </c>
      <c r="F55" s="215" t="s">
        <v>43</v>
      </c>
      <c r="G55" s="201">
        <f>G56+G57</f>
        <v>0</v>
      </c>
      <c r="H55" s="201">
        <f>H56+H57</f>
        <v>60.6</v>
      </c>
      <c r="I55" s="196">
        <f t="shared" si="4"/>
        <v>-60.6</v>
      </c>
      <c r="J55" s="201">
        <f>J56+J57</f>
        <v>0</v>
      </c>
    </row>
    <row r="56" spans="1:10" ht="35.25" customHeight="1" hidden="1">
      <c r="A56" s="197" t="s">
        <v>201</v>
      </c>
      <c r="B56" s="214" t="s">
        <v>80</v>
      </c>
      <c r="C56" s="215" t="s">
        <v>17</v>
      </c>
      <c r="D56" s="215" t="s">
        <v>18</v>
      </c>
      <c r="E56" s="215" t="s">
        <v>304</v>
      </c>
      <c r="F56" s="215" t="s">
        <v>124</v>
      </c>
      <c r="G56" s="201">
        <v>0</v>
      </c>
      <c r="H56" s="201">
        <v>58.2</v>
      </c>
      <c r="I56" s="196">
        <f t="shared" si="4"/>
        <v>-58.2</v>
      </c>
      <c r="J56" s="201">
        <v>0</v>
      </c>
    </row>
    <row r="57" spans="1:10" ht="24.75" customHeight="1" hidden="1">
      <c r="A57" s="212" t="s">
        <v>266</v>
      </c>
      <c r="B57" s="214" t="s">
        <v>80</v>
      </c>
      <c r="C57" s="215" t="s">
        <v>17</v>
      </c>
      <c r="D57" s="215" t="s">
        <v>18</v>
      </c>
      <c r="E57" s="215" t="s">
        <v>304</v>
      </c>
      <c r="F57" s="215" t="s">
        <v>125</v>
      </c>
      <c r="G57" s="201">
        <v>0</v>
      </c>
      <c r="H57" s="201">
        <v>2.4</v>
      </c>
      <c r="I57" s="196">
        <f t="shared" si="4"/>
        <v>-2.4</v>
      </c>
      <c r="J57" s="201">
        <v>0</v>
      </c>
    </row>
    <row r="58" spans="1:14" ht="24.75" customHeight="1">
      <c r="A58" s="237" t="s">
        <v>260</v>
      </c>
      <c r="B58" s="238" t="s">
        <v>80</v>
      </c>
      <c r="C58" s="239" t="s">
        <v>417</v>
      </c>
      <c r="D58" s="239" t="s">
        <v>15</v>
      </c>
      <c r="E58" s="239" t="s">
        <v>373</v>
      </c>
      <c r="F58" s="239" t="s">
        <v>43</v>
      </c>
      <c r="G58" s="240"/>
      <c r="H58" s="240">
        <f>H59</f>
        <v>27</v>
      </c>
      <c r="I58" s="60">
        <f>I60</f>
        <v>0</v>
      </c>
      <c r="J58" s="240">
        <f>J60</f>
        <v>27</v>
      </c>
      <c r="K58" s="245"/>
      <c r="L58" s="245"/>
      <c r="M58" s="245"/>
      <c r="N58" s="246"/>
    </row>
    <row r="59" spans="1:14" ht="24.75" customHeight="1">
      <c r="A59" s="241" t="s">
        <v>261</v>
      </c>
      <c r="B59" s="242" t="s">
        <v>80</v>
      </c>
      <c r="C59" s="243" t="s">
        <v>417</v>
      </c>
      <c r="D59" s="243" t="s">
        <v>15</v>
      </c>
      <c r="E59" s="243" t="s">
        <v>418</v>
      </c>
      <c r="F59" s="243" t="s">
        <v>43</v>
      </c>
      <c r="G59" s="244"/>
      <c r="H59" s="244">
        <f>H60</f>
        <v>27</v>
      </c>
      <c r="I59" s="25">
        <f>I60</f>
        <v>0</v>
      </c>
      <c r="J59" s="244">
        <f>J60</f>
        <v>27</v>
      </c>
      <c r="K59" s="247"/>
      <c r="L59" s="247"/>
      <c r="M59" s="247"/>
      <c r="N59" s="246"/>
    </row>
    <row r="60" spans="1:14" ht="19.5" customHeight="1">
      <c r="A60" s="241" t="s">
        <v>419</v>
      </c>
      <c r="B60" s="242" t="s">
        <v>80</v>
      </c>
      <c r="C60" s="243" t="s">
        <v>417</v>
      </c>
      <c r="D60" s="243" t="s">
        <v>15</v>
      </c>
      <c r="E60" s="243" t="s">
        <v>418</v>
      </c>
      <c r="F60" s="243" t="s">
        <v>420</v>
      </c>
      <c r="G60" s="244"/>
      <c r="H60" s="244">
        <v>27</v>
      </c>
      <c r="I60" s="25">
        <v>0</v>
      </c>
      <c r="J60" s="244">
        <f>H60+I60</f>
        <v>27</v>
      </c>
      <c r="K60" s="247"/>
      <c r="L60" s="247"/>
      <c r="M60" s="247"/>
      <c r="N60" s="246"/>
    </row>
    <row r="61" spans="1:16" s="187" customFormat="1" ht="14.25" customHeight="1">
      <c r="A61" s="189" t="s">
        <v>57</v>
      </c>
      <c r="B61" s="214" t="s">
        <v>80</v>
      </c>
      <c r="C61" s="203" t="s">
        <v>17</v>
      </c>
      <c r="D61" s="203" t="s">
        <v>18</v>
      </c>
      <c r="E61" s="203" t="s">
        <v>382</v>
      </c>
      <c r="F61" s="216" t="s">
        <v>43</v>
      </c>
      <c r="G61" s="196"/>
      <c r="H61" s="196">
        <f>H62</f>
        <v>122.69999999999999</v>
      </c>
      <c r="I61" s="196">
        <f>J61-H61</f>
        <v>0</v>
      </c>
      <c r="J61" s="196">
        <f>J62</f>
        <v>122.69999999999999</v>
      </c>
      <c r="K61" s="190"/>
      <c r="L61" s="190"/>
      <c r="M61" s="190"/>
      <c r="N61" s="190"/>
      <c r="O61" s="190"/>
      <c r="P61" s="190"/>
    </row>
    <row r="62" spans="1:16" s="187" customFormat="1" ht="38.25" customHeight="1">
      <c r="A62" s="219" t="s">
        <v>61</v>
      </c>
      <c r="B62" s="214" t="s">
        <v>80</v>
      </c>
      <c r="C62" s="214" t="s">
        <v>17</v>
      </c>
      <c r="D62" s="214" t="s">
        <v>18</v>
      </c>
      <c r="E62" s="214" t="s">
        <v>383</v>
      </c>
      <c r="F62" s="215" t="s">
        <v>43</v>
      </c>
      <c r="G62" s="201"/>
      <c r="H62" s="201">
        <f>H63+H64</f>
        <v>122.69999999999999</v>
      </c>
      <c r="I62" s="201">
        <f>I63+I64</f>
        <v>0</v>
      </c>
      <c r="J62" s="201">
        <f>J63+J64</f>
        <v>122.69999999999999</v>
      </c>
      <c r="K62" s="190"/>
      <c r="L62" s="190"/>
      <c r="M62" s="190"/>
      <c r="N62" s="190"/>
      <c r="O62" s="190"/>
      <c r="P62" s="190"/>
    </row>
    <row r="63" spans="1:16" s="187" customFormat="1" ht="25.5" customHeight="1">
      <c r="A63" s="219" t="s">
        <v>381</v>
      </c>
      <c r="B63" s="214" t="s">
        <v>80</v>
      </c>
      <c r="C63" s="214" t="s">
        <v>17</v>
      </c>
      <c r="D63" s="214" t="s">
        <v>18</v>
      </c>
      <c r="E63" s="214" t="s">
        <v>383</v>
      </c>
      <c r="F63" s="215" t="s">
        <v>124</v>
      </c>
      <c r="G63" s="201"/>
      <c r="H63" s="201">
        <v>94.24</v>
      </c>
      <c r="I63" s="201">
        <v>0</v>
      </c>
      <c r="J63" s="201">
        <f aca="true" t="shared" si="5" ref="J63:J81">H63+I63</f>
        <v>94.24</v>
      </c>
      <c r="K63" s="190"/>
      <c r="L63" s="190"/>
      <c r="M63" s="190"/>
      <c r="N63" s="190"/>
      <c r="O63" s="190"/>
      <c r="P63" s="190"/>
    </row>
    <row r="64" spans="1:16" s="187" customFormat="1" ht="24.75" customHeight="1">
      <c r="A64" s="197" t="s">
        <v>379</v>
      </c>
      <c r="B64" s="214" t="s">
        <v>80</v>
      </c>
      <c r="C64" s="214" t="s">
        <v>17</v>
      </c>
      <c r="D64" s="214" t="s">
        <v>18</v>
      </c>
      <c r="E64" s="214" t="s">
        <v>383</v>
      </c>
      <c r="F64" s="215" t="s">
        <v>377</v>
      </c>
      <c r="G64" s="201"/>
      <c r="H64" s="201">
        <v>28.46</v>
      </c>
      <c r="I64" s="201">
        <v>0</v>
      </c>
      <c r="J64" s="201">
        <f t="shared" si="5"/>
        <v>28.46</v>
      </c>
      <c r="K64" s="190"/>
      <c r="L64" s="190"/>
      <c r="M64" s="190"/>
      <c r="N64" s="190"/>
      <c r="O64" s="190"/>
      <c r="P64" s="190"/>
    </row>
    <row r="65" spans="1:16" ht="12.75" customHeight="1" hidden="1">
      <c r="A65" s="213" t="s">
        <v>210</v>
      </c>
      <c r="B65" s="203" t="s">
        <v>80</v>
      </c>
      <c r="C65" s="216" t="s">
        <v>17</v>
      </c>
      <c r="D65" s="216" t="s">
        <v>16</v>
      </c>
      <c r="E65" s="216" t="s">
        <v>42</v>
      </c>
      <c r="F65" s="216" t="s">
        <v>43</v>
      </c>
      <c r="G65" s="196">
        <f>G66</f>
        <v>54.400000000000006</v>
      </c>
      <c r="H65" s="196">
        <f>H66</f>
        <v>0</v>
      </c>
      <c r="I65" s="201">
        <f t="shared" si="4"/>
        <v>0</v>
      </c>
      <c r="J65" s="201">
        <f t="shared" si="5"/>
        <v>0</v>
      </c>
      <c r="K65" s="190"/>
      <c r="L65" s="190"/>
      <c r="M65" s="190"/>
      <c r="N65" s="190"/>
      <c r="O65" s="190"/>
      <c r="P65" s="190"/>
    </row>
    <row r="66" spans="1:16" ht="17.25" customHeight="1" hidden="1">
      <c r="A66" s="225" t="s">
        <v>57</v>
      </c>
      <c r="B66" s="214" t="s">
        <v>80</v>
      </c>
      <c r="C66" s="215" t="s">
        <v>17</v>
      </c>
      <c r="D66" s="215" t="s">
        <v>18</v>
      </c>
      <c r="E66" s="215" t="s">
        <v>306</v>
      </c>
      <c r="F66" s="215" t="s">
        <v>43</v>
      </c>
      <c r="G66" s="201">
        <f>G67</f>
        <v>54.400000000000006</v>
      </c>
      <c r="H66" s="201">
        <f>H67</f>
        <v>0</v>
      </c>
      <c r="I66" s="201">
        <f t="shared" si="4"/>
        <v>0</v>
      </c>
      <c r="J66" s="201">
        <f t="shared" si="5"/>
        <v>0</v>
      </c>
      <c r="K66" s="190"/>
      <c r="L66" s="190"/>
      <c r="M66" s="190"/>
      <c r="N66" s="190"/>
      <c r="O66" s="190"/>
      <c r="P66" s="190"/>
    </row>
    <row r="67" spans="1:16" ht="39.75" customHeight="1" hidden="1">
      <c r="A67" s="226" t="s">
        <v>61</v>
      </c>
      <c r="B67" s="214" t="s">
        <v>80</v>
      </c>
      <c r="C67" s="215" t="s">
        <v>17</v>
      </c>
      <c r="D67" s="215" t="s">
        <v>18</v>
      </c>
      <c r="E67" s="215" t="s">
        <v>307</v>
      </c>
      <c r="F67" s="215" t="s">
        <v>43</v>
      </c>
      <c r="G67" s="201">
        <f>G71+G72</f>
        <v>54.400000000000006</v>
      </c>
      <c r="H67" s="201">
        <f>H71+H72</f>
        <v>0</v>
      </c>
      <c r="I67" s="201">
        <f t="shared" si="4"/>
        <v>0</v>
      </c>
      <c r="J67" s="201">
        <f t="shared" si="5"/>
        <v>0</v>
      </c>
      <c r="K67" s="190"/>
      <c r="L67" s="190"/>
      <c r="M67" s="190"/>
      <c r="N67" s="190"/>
      <c r="O67" s="190"/>
      <c r="P67" s="190"/>
    </row>
    <row r="68" spans="1:16" ht="25.5" customHeight="1" hidden="1">
      <c r="A68" s="217" t="s">
        <v>70</v>
      </c>
      <c r="B68" s="214" t="s">
        <v>80</v>
      </c>
      <c r="C68" s="215" t="s">
        <v>19</v>
      </c>
      <c r="D68" s="215" t="s">
        <v>56</v>
      </c>
      <c r="E68" s="215" t="s">
        <v>42</v>
      </c>
      <c r="F68" s="215" t="s">
        <v>43</v>
      </c>
      <c r="G68" s="196">
        <f>G69</f>
        <v>0</v>
      </c>
      <c r="H68" s="196">
        <f>H69</f>
        <v>0</v>
      </c>
      <c r="I68" s="201">
        <f t="shared" si="4"/>
        <v>0</v>
      </c>
      <c r="J68" s="201">
        <f t="shared" si="5"/>
        <v>0</v>
      </c>
      <c r="K68" s="190"/>
      <c r="L68" s="190"/>
      <c r="M68" s="190"/>
      <c r="N68" s="190"/>
      <c r="O68" s="190"/>
      <c r="P68" s="190"/>
    </row>
    <row r="69" spans="1:16" ht="25.5" customHeight="1" hidden="1">
      <c r="A69" s="212" t="s">
        <v>112</v>
      </c>
      <c r="B69" s="214" t="s">
        <v>80</v>
      </c>
      <c r="C69" s="215" t="s">
        <v>19</v>
      </c>
      <c r="D69" s="215" t="s">
        <v>56</v>
      </c>
      <c r="E69" s="215" t="s">
        <v>102</v>
      </c>
      <c r="F69" s="215" t="s">
        <v>43</v>
      </c>
      <c r="G69" s="201">
        <f>G70</f>
        <v>0</v>
      </c>
      <c r="H69" s="201">
        <f>H70</f>
        <v>0</v>
      </c>
      <c r="I69" s="201">
        <f t="shared" si="4"/>
        <v>0</v>
      </c>
      <c r="J69" s="201">
        <f t="shared" si="5"/>
        <v>0</v>
      </c>
      <c r="K69" s="190"/>
      <c r="L69" s="190"/>
      <c r="M69" s="190"/>
      <c r="N69" s="190"/>
      <c r="O69" s="190"/>
      <c r="P69" s="190"/>
    </row>
    <row r="70" spans="1:16" ht="25.5" customHeight="1" hidden="1">
      <c r="A70" s="212" t="s">
        <v>111</v>
      </c>
      <c r="B70" s="214" t="s">
        <v>80</v>
      </c>
      <c r="C70" s="215" t="s">
        <v>19</v>
      </c>
      <c r="D70" s="215" t="s">
        <v>56</v>
      </c>
      <c r="E70" s="215" t="s">
        <v>102</v>
      </c>
      <c r="F70" s="215" t="s">
        <v>59</v>
      </c>
      <c r="G70" s="201">
        <v>0</v>
      </c>
      <c r="H70" s="201">
        <v>0</v>
      </c>
      <c r="I70" s="201">
        <f t="shared" si="4"/>
        <v>0</v>
      </c>
      <c r="J70" s="201">
        <f t="shared" si="5"/>
        <v>0</v>
      </c>
      <c r="K70" s="190"/>
      <c r="L70" s="190"/>
      <c r="M70" s="190"/>
      <c r="N70" s="190"/>
      <c r="O70" s="190"/>
      <c r="P70" s="190"/>
    </row>
    <row r="71" spans="1:16" ht="12.75" customHeight="1" hidden="1">
      <c r="A71" s="212" t="s">
        <v>201</v>
      </c>
      <c r="B71" s="214" t="s">
        <v>80</v>
      </c>
      <c r="C71" s="215" t="s">
        <v>17</v>
      </c>
      <c r="D71" s="215" t="s">
        <v>18</v>
      </c>
      <c r="E71" s="215" t="s">
        <v>307</v>
      </c>
      <c r="F71" s="215" t="s">
        <v>124</v>
      </c>
      <c r="G71" s="201">
        <v>52.2</v>
      </c>
      <c r="H71" s="201">
        <v>0</v>
      </c>
      <c r="I71" s="201">
        <f t="shared" si="4"/>
        <v>0</v>
      </c>
      <c r="J71" s="201">
        <f t="shared" si="5"/>
        <v>0</v>
      </c>
      <c r="K71" s="190"/>
      <c r="L71" s="190"/>
      <c r="M71" s="190"/>
      <c r="N71" s="190"/>
      <c r="O71" s="190"/>
      <c r="P71" s="190"/>
    </row>
    <row r="72" spans="1:16" ht="12.75" customHeight="1" hidden="1">
      <c r="A72" s="212" t="s">
        <v>202</v>
      </c>
      <c r="B72" s="214" t="s">
        <v>80</v>
      </c>
      <c r="C72" s="215" t="s">
        <v>17</v>
      </c>
      <c r="D72" s="215" t="s">
        <v>18</v>
      </c>
      <c r="E72" s="215" t="s">
        <v>307</v>
      </c>
      <c r="F72" s="215" t="s">
        <v>125</v>
      </c>
      <c r="G72" s="201">
        <v>2.2</v>
      </c>
      <c r="H72" s="201">
        <v>0</v>
      </c>
      <c r="I72" s="201">
        <f t="shared" si="4"/>
        <v>0</v>
      </c>
      <c r="J72" s="201">
        <f t="shared" si="5"/>
        <v>0</v>
      </c>
      <c r="K72" s="190"/>
      <c r="L72" s="190"/>
      <c r="M72" s="190"/>
      <c r="N72" s="190"/>
      <c r="O72" s="190"/>
      <c r="P72" s="190"/>
    </row>
    <row r="73" spans="1:16" ht="12.75" customHeight="1" hidden="1">
      <c r="A73" s="217" t="s">
        <v>215</v>
      </c>
      <c r="B73" s="203" t="s">
        <v>80</v>
      </c>
      <c r="C73" s="216" t="s">
        <v>19</v>
      </c>
      <c r="D73" s="216" t="s">
        <v>16</v>
      </c>
      <c r="E73" s="216" t="s">
        <v>42</v>
      </c>
      <c r="F73" s="216" t="s">
        <v>43</v>
      </c>
      <c r="G73" s="196">
        <f aca="true" t="shared" si="6" ref="G73:H76">G74</f>
        <v>477.8</v>
      </c>
      <c r="H73" s="196">
        <f t="shared" si="6"/>
        <v>0</v>
      </c>
      <c r="I73" s="201">
        <f t="shared" si="4"/>
        <v>0</v>
      </c>
      <c r="J73" s="201">
        <f t="shared" si="5"/>
        <v>0</v>
      </c>
      <c r="K73" s="190"/>
      <c r="L73" s="190"/>
      <c r="M73" s="190"/>
      <c r="N73" s="190"/>
      <c r="O73" s="190"/>
      <c r="P73" s="190"/>
    </row>
    <row r="74" spans="1:16" ht="12.75" customHeight="1" hidden="1">
      <c r="A74" s="212" t="s">
        <v>187</v>
      </c>
      <c r="B74" s="214" t="s">
        <v>80</v>
      </c>
      <c r="C74" s="215" t="s">
        <v>19</v>
      </c>
      <c r="D74" s="215" t="s">
        <v>186</v>
      </c>
      <c r="E74" s="215" t="s">
        <v>42</v>
      </c>
      <c r="F74" s="215" t="s">
        <v>43</v>
      </c>
      <c r="G74" s="201">
        <f t="shared" si="6"/>
        <v>477.8</v>
      </c>
      <c r="H74" s="201">
        <f t="shared" si="6"/>
        <v>0</v>
      </c>
      <c r="I74" s="201">
        <f t="shared" si="4"/>
        <v>0</v>
      </c>
      <c r="J74" s="201">
        <f t="shared" si="5"/>
        <v>0</v>
      </c>
      <c r="K74" s="190"/>
      <c r="L74" s="190"/>
      <c r="M74" s="190"/>
      <c r="N74" s="190"/>
      <c r="O74" s="190"/>
      <c r="P74" s="190"/>
    </row>
    <row r="75" spans="1:16" ht="12.75" customHeight="1" hidden="1">
      <c r="A75" s="212" t="s">
        <v>214</v>
      </c>
      <c r="B75" s="214" t="s">
        <v>80</v>
      </c>
      <c r="C75" s="215" t="s">
        <v>19</v>
      </c>
      <c r="D75" s="215" t="s">
        <v>186</v>
      </c>
      <c r="E75" s="215" t="s">
        <v>213</v>
      </c>
      <c r="F75" s="215" t="s">
        <v>43</v>
      </c>
      <c r="G75" s="201">
        <f t="shared" si="6"/>
        <v>477.8</v>
      </c>
      <c r="H75" s="201">
        <f t="shared" si="6"/>
        <v>0</v>
      </c>
      <c r="I75" s="201">
        <f t="shared" si="4"/>
        <v>0</v>
      </c>
      <c r="J75" s="201">
        <f t="shared" si="5"/>
        <v>0</v>
      </c>
      <c r="K75" s="190"/>
      <c r="L75" s="190"/>
      <c r="M75" s="190"/>
      <c r="N75" s="190"/>
      <c r="O75" s="190"/>
      <c r="P75" s="190"/>
    </row>
    <row r="76" spans="1:16" ht="12.75" customHeight="1" hidden="1">
      <c r="A76" s="212" t="s">
        <v>212</v>
      </c>
      <c r="B76" s="214" t="s">
        <v>80</v>
      </c>
      <c r="C76" s="215" t="s">
        <v>19</v>
      </c>
      <c r="D76" s="215" t="s">
        <v>186</v>
      </c>
      <c r="E76" s="215" t="s">
        <v>211</v>
      </c>
      <c r="F76" s="215" t="s">
        <v>43</v>
      </c>
      <c r="G76" s="201">
        <f t="shared" si="6"/>
        <v>477.8</v>
      </c>
      <c r="H76" s="201">
        <f t="shared" si="6"/>
        <v>0</v>
      </c>
      <c r="I76" s="201">
        <f t="shared" si="4"/>
        <v>0</v>
      </c>
      <c r="J76" s="201">
        <f t="shared" si="5"/>
        <v>0</v>
      </c>
      <c r="K76" s="190"/>
      <c r="L76" s="190"/>
      <c r="M76" s="190"/>
      <c r="N76" s="190"/>
      <c r="O76" s="190"/>
      <c r="P76" s="190"/>
    </row>
    <row r="77" spans="1:16" ht="48.75" customHeight="1" hidden="1">
      <c r="A77" s="212" t="s">
        <v>202</v>
      </c>
      <c r="B77" s="214" t="s">
        <v>80</v>
      </c>
      <c r="C77" s="215" t="s">
        <v>19</v>
      </c>
      <c r="D77" s="215" t="s">
        <v>186</v>
      </c>
      <c r="E77" s="215" t="s">
        <v>211</v>
      </c>
      <c r="F77" s="215" t="s">
        <v>125</v>
      </c>
      <c r="G77" s="201">
        <v>477.8</v>
      </c>
      <c r="H77" s="201">
        <v>0</v>
      </c>
      <c r="I77" s="201">
        <f t="shared" si="4"/>
        <v>0</v>
      </c>
      <c r="J77" s="201">
        <f t="shared" si="5"/>
        <v>0</v>
      </c>
      <c r="K77" s="190"/>
      <c r="L77" s="190"/>
      <c r="M77" s="190"/>
      <c r="N77" s="190"/>
      <c r="O77" s="190"/>
      <c r="P77" s="190"/>
    </row>
    <row r="78" spans="1:16" ht="12.75" customHeight="1" hidden="1">
      <c r="A78" s="217" t="s">
        <v>46</v>
      </c>
      <c r="B78" s="214" t="s">
        <v>80</v>
      </c>
      <c r="C78" s="215" t="s">
        <v>20</v>
      </c>
      <c r="D78" s="215" t="s">
        <v>20</v>
      </c>
      <c r="E78" s="215" t="s">
        <v>42</v>
      </c>
      <c r="F78" s="215" t="s">
        <v>43</v>
      </c>
      <c r="G78" s="196">
        <f>G79</f>
        <v>93.03999999999999</v>
      </c>
      <c r="H78" s="196">
        <f>H80+H81</f>
        <v>83.64</v>
      </c>
      <c r="I78" s="201">
        <f t="shared" si="4"/>
        <v>0</v>
      </c>
      <c r="J78" s="201">
        <f t="shared" si="5"/>
        <v>167.28</v>
      </c>
      <c r="K78" s="190"/>
      <c r="L78" s="190"/>
      <c r="M78" s="190"/>
      <c r="N78" s="190"/>
      <c r="O78" s="190"/>
      <c r="P78" s="190"/>
    </row>
    <row r="79" spans="1:16" ht="25.5" customHeight="1" hidden="1">
      <c r="A79" s="212" t="s">
        <v>47</v>
      </c>
      <c r="B79" s="214" t="s">
        <v>80</v>
      </c>
      <c r="C79" s="215" t="s">
        <v>20</v>
      </c>
      <c r="D79" s="215" t="s">
        <v>20</v>
      </c>
      <c r="E79" s="215" t="s">
        <v>90</v>
      </c>
      <c r="F79" s="215" t="s">
        <v>43</v>
      </c>
      <c r="G79" s="201">
        <f>G80+G81</f>
        <v>93.03999999999999</v>
      </c>
      <c r="H79" s="201">
        <f>H80+H81</f>
        <v>83.64</v>
      </c>
      <c r="I79" s="201">
        <f t="shared" si="4"/>
        <v>0</v>
      </c>
      <c r="J79" s="201">
        <f t="shared" si="5"/>
        <v>167.28</v>
      </c>
      <c r="K79" s="190"/>
      <c r="L79" s="190"/>
      <c r="M79" s="190"/>
      <c r="N79" s="190"/>
      <c r="O79" s="190"/>
      <c r="P79" s="190"/>
    </row>
    <row r="80" spans="1:16" ht="12.75" customHeight="1" hidden="1">
      <c r="A80" s="212" t="s">
        <v>126</v>
      </c>
      <c r="B80" s="214" t="s">
        <v>80</v>
      </c>
      <c r="C80" s="215" t="s">
        <v>20</v>
      </c>
      <c r="D80" s="215" t="s">
        <v>20</v>
      </c>
      <c r="E80" s="215" t="s">
        <v>90</v>
      </c>
      <c r="F80" s="215" t="s">
        <v>124</v>
      </c>
      <c r="G80" s="201">
        <v>78.97</v>
      </c>
      <c r="H80" s="201">
        <v>81.14</v>
      </c>
      <c r="I80" s="201">
        <f t="shared" si="4"/>
        <v>0</v>
      </c>
      <c r="J80" s="201">
        <f t="shared" si="5"/>
        <v>162.28</v>
      </c>
      <c r="K80" s="190"/>
      <c r="L80" s="190"/>
      <c r="M80" s="190"/>
      <c r="N80" s="190"/>
      <c r="O80" s="190"/>
      <c r="P80" s="190"/>
    </row>
    <row r="81" spans="1:16" ht="25.5" customHeight="1" hidden="1">
      <c r="A81" s="212" t="s">
        <v>127</v>
      </c>
      <c r="B81" s="214" t="s">
        <v>80</v>
      </c>
      <c r="C81" s="215" t="s">
        <v>20</v>
      </c>
      <c r="D81" s="215" t="s">
        <v>20</v>
      </c>
      <c r="E81" s="215" t="s">
        <v>90</v>
      </c>
      <c r="F81" s="215" t="s">
        <v>125</v>
      </c>
      <c r="G81" s="201">
        <v>14.07</v>
      </c>
      <c r="H81" s="201">
        <v>2.5</v>
      </c>
      <c r="I81" s="201">
        <f t="shared" si="4"/>
        <v>0</v>
      </c>
      <c r="J81" s="201">
        <f t="shared" si="5"/>
        <v>5</v>
      </c>
      <c r="K81" s="190"/>
      <c r="L81" s="190"/>
      <c r="M81" s="190"/>
      <c r="N81" s="190"/>
      <c r="O81" s="190"/>
      <c r="P81" s="190"/>
    </row>
    <row r="82" spans="1:16" ht="12.75" customHeight="1" hidden="1">
      <c r="A82" s="227" t="s">
        <v>63</v>
      </c>
      <c r="B82" s="203" t="s">
        <v>80</v>
      </c>
      <c r="C82" s="203" t="s">
        <v>23</v>
      </c>
      <c r="D82" s="203" t="s">
        <v>16</v>
      </c>
      <c r="E82" s="203" t="s">
        <v>42</v>
      </c>
      <c r="F82" s="203" t="s">
        <v>43</v>
      </c>
      <c r="G82" s="196">
        <f>G83+G110+G92</f>
        <v>524.72</v>
      </c>
      <c r="H82" s="196">
        <f>H83+H110+H92</f>
        <v>946.44</v>
      </c>
      <c r="I82" s="201">
        <f t="shared" si="4"/>
        <v>0</v>
      </c>
      <c r="J82" s="201">
        <f aca="true" t="shared" si="7" ref="J82:J171">H82+I82</f>
        <v>0</v>
      </c>
      <c r="K82" s="191"/>
      <c r="L82" s="190"/>
      <c r="M82" s="190"/>
      <c r="N82" s="190"/>
      <c r="O82" s="190"/>
      <c r="P82" s="190"/>
    </row>
    <row r="83" spans="1:16" ht="12.75" customHeight="1" hidden="1">
      <c r="A83" s="228" t="s">
        <v>220</v>
      </c>
      <c r="B83" s="214" t="s">
        <v>80</v>
      </c>
      <c r="C83" s="214" t="s">
        <v>23</v>
      </c>
      <c r="D83" s="214" t="s">
        <v>17</v>
      </c>
      <c r="E83" s="214" t="s">
        <v>42</v>
      </c>
      <c r="F83" s="214" t="s">
        <v>43</v>
      </c>
      <c r="G83" s="201">
        <f>G84</f>
        <v>424.6</v>
      </c>
      <c r="H83" s="201">
        <f>H84</f>
        <v>0</v>
      </c>
      <c r="I83" s="201">
        <f t="shared" si="4"/>
        <v>0</v>
      </c>
      <c r="J83" s="201">
        <f t="shared" si="7"/>
        <v>0</v>
      </c>
      <c r="K83" s="191"/>
      <c r="L83" s="190"/>
      <c r="M83" s="190"/>
      <c r="N83" s="190"/>
      <c r="O83" s="190"/>
      <c r="P83" s="190"/>
    </row>
    <row r="84" spans="1:16" ht="13.5" customHeight="1" hidden="1">
      <c r="A84" s="228" t="s">
        <v>218</v>
      </c>
      <c r="B84" s="214" t="s">
        <v>80</v>
      </c>
      <c r="C84" s="214" t="s">
        <v>23</v>
      </c>
      <c r="D84" s="214" t="s">
        <v>17</v>
      </c>
      <c r="E84" s="214" t="s">
        <v>219</v>
      </c>
      <c r="F84" s="214" t="s">
        <v>43</v>
      </c>
      <c r="G84" s="201">
        <f>G85</f>
        <v>424.6</v>
      </c>
      <c r="H84" s="201">
        <f>H85</f>
        <v>0</v>
      </c>
      <c r="I84" s="201">
        <f t="shared" si="4"/>
        <v>0</v>
      </c>
      <c r="J84" s="201">
        <f t="shared" si="7"/>
        <v>0</v>
      </c>
      <c r="K84" s="191"/>
      <c r="L84" s="190"/>
      <c r="M84" s="190"/>
      <c r="N84" s="190"/>
      <c r="O84" s="190"/>
      <c r="P84" s="190"/>
    </row>
    <row r="85" spans="1:16" ht="26.25" customHeight="1" hidden="1">
      <c r="A85" s="228" t="s">
        <v>217</v>
      </c>
      <c r="B85" s="214" t="s">
        <v>80</v>
      </c>
      <c r="C85" s="214" t="s">
        <v>23</v>
      </c>
      <c r="D85" s="214" t="s">
        <v>17</v>
      </c>
      <c r="E85" s="214" t="s">
        <v>91</v>
      </c>
      <c r="F85" s="214" t="s">
        <v>43</v>
      </c>
      <c r="G85" s="201">
        <f>G86+G87</f>
        <v>424.6</v>
      </c>
      <c r="H85" s="201">
        <f>H86+H87</f>
        <v>0</v>
      </c>
      <c r="I85" s="201">
        <f t="shared" si="4"/>
        <v>0</v>
      </c>
      <c r="J85" s="201">
        <f t="shared" si="7"/>
        <v>0</v>
      </c>
      <c r="K85" s="191"/>
      <c r="L85" s="190"/>
      <c r="M85" s="190"/>
      <c r="N85" s="190"/>
      <c r="O85" s="190"/>
      <c r="P85" s="190"/>
    </row>
    <row r="86" spans="1:16" ht="38.25" customHeight="1" hidden="1">
      <c r="A86" s="212" t="s">
        <v>201</v>
      </c>
      <c r="B86" s="214" t="s">
        <v>80</v>
      </c>
      <c r="C86" s="214" t="s">
        <v>23</v>
      </c>
      <c r="D86" s="214" t="s">
        <v>17</v>
      </c>
      <c r="E86" s="214" t="s">
        <v>91</v>
      </c>
      <c r="F86" s="214" t="s">
        <v>124</v>
      </c>
      <c r="G86" s="201">
        <v>252.14</v>
      </c>
      <c r="H86" s="201">
        <v>0</v>
      </c>
      <c r="I86" s="201">
        <f t="shared" si="4"/>
        <v>0</v>
      </c>
      <c r="J86" s="201">
        <f t="shared" si="7"/>
        <v>0</v>
      </c>
      <c r="K86" s="191"/>
      <c r="L86" s="190"/>
      <c r="M86" s="190"/>
      <c r="N86" s="190"/>
      <c r="O86" s="190"/>
      <c r="P86" s="190"/>
    </row>
    <row r="87" spans="1:16" ht="36" customHeight="1" hidden="1">
      <c r="A87" s="212" t="s">
        <v>202</v>
      </c>
      <c r="B87" s="214" t="s">
        <v>80</v>
      </c>
      <c r="C87" s="214" t="s">
        <v>23</v>
      </c>
      <c r="D87" s="214" t="s">
        <v>17</v>
      </c>
      <c r="E87" s="214" t="s">
        <v>91</v>
      </c>
      <c r="F87" s="214" t="s">
        <v>125</v>
      </c>
      <c r="G87" s="201">
        <v>172.46</v>
      </c>
      <c r="H87" s="201">
        <v>0</v>
      </c>
      <c r="I87" s="201">
        <f t="shared" si="4"/>
        <v>0</v>
      </c>
      <c r="J87" s="201">
        <f t="shared" si="7"/>
        <v>0</v>
      </c>
      <c r="K87" s="191"/>
      <c r="L87" s="190"/>
      <c r="M87" s="190"/>
      <c r="N87" s="190"/>
      <c r="O87" s="190"/>
      <c r="P87" s="190"/>
    </row>
    <row r="88" spans="1:16" ht="25.5" customHeight="1" hidden="1">
      <c r="A88" s="212" t="s">
        <v>170</v>
      </c>
      <c r="B88" s="214" t="s">
        <v>80</v>
      </c>
      <c r="C88" s="214" t="s">
        <v>23</v>
      </c>
      <c r="D88" s="214" t="s">
        <v>17</v>
      </c>
      <c r="E88" s="214" t="s">
        <v>168</v>
      </c>
      <c r="F88" s="214" t="s">
        <v>43</v>
      </c>
      <c r="G88" s="201"/>
      <c r="H88" s="201">
        <f>H89</f>
        <v>30</v>
      </c>
      <c r="I88" s="201">
        <f t="shared" si="4"/>
        <v>0</v>
      </c>
      <c r="J88" s="201">
        <f t="shared" si="7"/>
        <v>61</v>
      </c>
      <c r="K88" s="191"/>
      <c r="L88" s="190"/>
      <c r="M88" s="190"/>
      <c r="N88" s="190"/>
      <c r="O88" s="190"/>
      <c r="P88" s="190"/>
    </row>
    <row r="89" spans="1:16" ht="25.5" customHeight="1" hidden="1">
      <c r="A89" s="212" t="s">
        <v>171</v>
      </c>
      <c r="B89" s="214" t="s">
        <v>169</v>
      </c>
      <c r="C89" s="214" t="s">
        <v>23</v>
      </c>
      <c r="D89" s="214" t="s">
        <v>17</v>
      </c>
      <c r="E89" s="214" t="s">
        <v>168</v>
      </c>
      <c r="F89" s="214" t="s">
        <v>125</v>
      </c>
      <c r="G89" s="201"/>
      <c r="H89" s="201">
        <v>30</v>
      </c>
      <c r="I89" s="201">
        <f t="shared" si="4"/>
        <v>0</v>
      </c>
      <c r="J89" s="201">
        <f t="shared" si="7"/>
        <v>61</v>
      </c>
      <c r="K89" s="191"/>
      <c r="L89" s="190"/>
      <c r="M89" s="190"/>
      <c r="N89" s="190"/>
      <c r="O89" s="190"/>
      <c r="P89" s="190"/>
    </row>
    <row r="90" spans="1:16" ht="12.75" customHeight="1" hidden="1">
      <c r="A90" s="229" t="s">
        <v>63</v>
      </c>
      <c r="B90" s="214" t="s">
        <v>80</v>
      </c>
      <c r="C90" s="215" t="s">
        <v>23</v>
      </c>
      <c r="D90" s="215" t="s">
        <v>16</v>
      </c>
      <c r="E90" s="215" t="s">
        <v>42</v>
      </c>
      <c r="F90" s="215" t="s">
        <v>43</v>
      </c>
      <c r="G90" s="196">
        <f>G113</f>
        <v>100.12</v>
      </c>
      <c r="H90" s="196">
        <f>H113</f>
        <v>0</v>
      </c>
      <c r="I90" s="201">
        <f t="shared" si="4"/>
        <v>0</v>
      </c>
      <c r="J90" s="201">
        <f t="shared" si="7"/>
        <v>0</v>
      </c>
      <c r="K90" s="190"/>
      <c r="L90" s="190"/>
      <c r="M90" s="190"/>
      <c r="N90" s="190"/>
      <c r="O90" s="190"/>
      <c r="P90" s="190"/>
    </row>
    <row r="91" spans="1:16" ht="12.75" customHeight="1" hidden="1">
      <c r="A91" s="212"/>
      <c r="B91" s="214" t="s">
        <v>80</v>
      </c>
      <c r="C91" s="215" t="s">
        <v>23</v>
      </c>
      <c r="D91" s="215" t="s">
        <v>18</v>
      </c>
      <c r="E91" s="215" t="s">
        <v>121</v>
      </c>
      <c r="F91" s="215" t="s">
        <v>43</v>
      </c>
      <c r="G91" s="201" t="e">
        <f>#REF!</f>
        <v>#REF!</v>
      </c>
      <c r="H91" s="201" t="e">
        <f>#REF!</f>
        <v>#REF!</v>
      </c>
      <c r="I91" s="201">
        <f t="shared" si="4"/>
        <v>0</v>
      </c>
      <c r="J91" s="201" t="e">
        <f t="shared" si="7"/>
        <v>#REF!</v>
      </c>
      <c r="K91" s="190"/>
      <c r="L91" s="190"/>
      <c r="M91" s="190"/>
      <c r="N91" s="190"/>
      <c r="O91" s="190"/>
      <c r="P91" s="190"/>
    </row>
    <row r="92" spans="1:16" s="146" customFormat="1" ht="36.75" customHeight="1" hidden="1">
      <c r="A92" s="222" t="s">
        <v>303</v>
      </c>
      <c r="B92" s="214" t="s">
        <v>80</v>
      </c>
      <c r="C92" s="215" t="s">
        <v>23</v>
      </c>
      <c r="D92" s="215" t="s">
        <v>18</v>
      </c>
      <c r="E92" s="215" t="s">
        <v>297</v>
      </c>
      <c r="F92" s="215" t="s">
        <v>43</v>
      </c>
      <c r="G92" s="201">
        <f>G107</f>
        <v>0</v>
      </c>
      <c r="H92" s="201">
        <f>H107</f>
        <v>473.22</v>
      </c>
      <c r="I92" s="201">
        <f t="shared" si="4"/>
        <v>0</v>
      </c>
      <c r="J92" s="201">
        <f t="shared" si="7"/>
        <v>0</v>
      </c>
      <c r="K92" s="192"/>
      <c r="L92" s="192"/>
      <c r="M92" s="192"/>
      <c r="N92" s="192"/>
      <c r="O92" s="192"/>
      <c r="P92" s="192"/>
    </row>
    <row r="93" spans="1:16" s="103" customFormat="1" ht="36.75" customHeight="1">
      <c r="A93" s="237" t="s">
        <v>459</v>
      </c>
      <c r="B93" s="238" t="s">
        <v>80</v>
      </c>
      <c r="C93" s="239" t="s">
        <v>18</v>
      </c>
      <c r="D93" s="239" t="s">
        <v>16</v>
      </c>
      <c r="E93" s="239" t="s">
        <v>382</v>
      </c>
      <c r="F93" s="239" t="s">
        <v>43</v>
      </c>
      <c r="G93" s="196"/>
      <c r="H93" s="196">
        <f>H94+H97</f>
        <v>0</v>
      </c>
      <c r="I93" s="196">
        <f>I94+I97+I99</f>
        <v>159</v>
      </c>
      <c r="J93" s="196">
        <f t="shared" si="7"/>
        <v>159</v>
      </c>
      <c r="K93" s="251"/>
      <c r="L93" s="251"/>
      <c r="M93" s="251"/>
      <c r="N93" s="251"/>
      <c r="O93" s="251"/>
      <c r="P93" s="251"/>
    </row>
    <row r="94" spans="1:16" s="146" customFormat="1" ht="40.5" customHeight="1">
      <c r="A94" s="241" t="s">
        <v>424</v>
      </c>
      <c r="B94" s="242" t="s">
        <v>80</v>
      </c>
      <c r="C94" s="243" t="s">
        <v>18</v>
      </c>
      <c r="D94" s="243" t="s">
        <v>186</v>
      </c>
      <c r="E94" s="243" t="s">
        <v>351</v>
      </c>
      <c r="F94" s="243" t="s">
        <v>43</v>
      </c>
      <c r="G94" s="244"/>
      <c r="H94" s="244">
        <f>H95</f>
        <v>0</v>
      </c>
      <c r="I94" s="25">
        <f>I95</f>
        <v>4</v>
      </c>
      <c r="J94" s="244">
        <f>H94+I94</f>
        <v>4</v>
      </c>
      <c r="K94" s="192"/>
      <c r="L94" s="192"/>
      <c r="M94" s="192"/>
      <c r="N94" s="192"/>
      <c r="O94" s="192"/>
      <c r="P94" s="192"/>
    </row>
    <row r="95" spans="1:16" s="146" customFormat="1" ht="101.25" customHeight="1">
      <c r="A95" s="241" t="s">
        <v>462</v>
      </c>
      <c r="B95" s="242" t="s">
        <v>80</v>
      </c>
      <c r="C95" s="243" t="s">
        <v>18</v>
      </c>
      <c r="D95" s="243" t="s">
        <v>186</v>
      </c>
      <c r="E95" s="243" t="s">
        <v>351</v>
      </c>
      <c r="F95" s="243" t="s">
        <v>43</v>
      </c>
      <c r="G95" s="244"/>
      <c r="H95" s="244">
        <f>H96</f>
        <v>0</v>
      </c>
      <c r="I95" s="25">
        <f>I96</f>
        <v>4</v>
      </c>
      <c r="J95" s="244">
        <f>H95+I95</f>
        <v>4</v>
      </c>
      <c r="K95" s="192"/>
      <c r="L95" s="192"/>
      <c r="M95" s="192"/>
      <c r="N95" s="192"/>
      <c r="O95" s="192"/>
      <c r="P95" s="192"/>
    </row>
    <row r="96" spans="1:16" s="146" customFormat="1" ht="79.5" customHeight="1">
      <c r="A96" s="241" t="s">
        <v>460</v>
      </c>
      <c r="B96" s="242" t="s">
        <v>80</v>
      </c>
      <c r="C96" s="243" t="s">
        <v>18</v>
      </c>
      <c r="D96" s="243" t="s">
        <v>186</v>
      </c>
      <c r="E96" s="243" t="s">
        <v>351</v>
      </c>
      <c r="F96" s="243" t="s">
        <v>461</v>
      </c>
      <c r="G96" s="244"/>
      <c r="H96" s="244">
        <v>0</v>
      </c>
      <c r="I96" s="25">
        <v>4</v>
      </c>
      <c r="J96" s="244">
        <f>H96+I96</f>
        <v>4</v>
      </c>
      <c r="K96" s="192"/>
      <c r="L96" s="192"/>
      <c r="M96" s="192"/>
      <c r="N96" s="192"/>
      <c r="O96" s="192"/>
      <c r="P96" s="192"/>
    </row>
    <row r="97" spans="1:16" s="146" customFormat="1" ht="30.75" customHeight="1">
      <c r="A97" s="241" t="s">
        <v>464</v>
      </c>
      <c r="B97" s="242" t="s">
        <v>80</v>
      </c>
      <c r="C97" s="243" t="s">
        <v>18</v>
      </c>
      <c r="D97" s="243" t="s">
        <v>186</v>
      </c>
      <c r="E97" s="243" t="s">
        <v>463</v>
      </c>
      <c r="F97" s="243" t="s">
        <v>43</v>
      </c>
      <c r="G97" s="244"/>
      <c r="H97" s="244">
        <f>H98</f>
        <v>0</v>
      </c>
      <c r="I97" s="25">
        <f>I98</f>
        <v>30</v>
      </c>
      <c r="J97" s="244">
        <f>J98</f>
        <v>30</v>
      </c>
      <c r="K97" s="192"/>
      <c r="L97" s="192"/>
      <c r="M97" s="192"/>
      <c r="N97" s="192"/>
      <c r="O97" s="192"/>
      <c r="P97" s="192"/>
    </row>
    <row r="98" spans="1:16" s="146" customFormat="1" ht="39" customHeight="1">
      <c r="A98" s="241" t="s">
        <v>266</v>
      </c>
      <c r="B98" s="242" t="s">
        <v>80</v>
      </c>
      <c r="C98" s="243" t="s">
        <v>18</v>
      </c>
      <c r="D98" s="243" t="s">
        <v>186</v>
      </c>
      <c r="E98" s="243" t="s">
        <v>463</v>
      </c>
      <c r="F98" s="243" t="s">
        <v>125</v>
      </c>
      <c r="G98" s="244"/>
      <c r="H98" s="244">
        <v>0</v>
      </c>
      <c r="I98" s="25">
        <v>30</v>
      </c>
      <c r="J98" s="244">
        <f>H98+I98</f>
        <v>30</v>
      </c>
      <c r="K98" s="192"/>
      <c r="L98" s="192"/>
      <c r="M98" s="192"/>
      <c r="N98" s="192"/>
      <c r="O98" s="192"/>
      <c r="P98" s="192"/>
    </row>
    <row r="99" spans="1:16" s="146" customFormat="1" ht="39" customHeight="1">
      <c r="A99" s="241" t="s">
        <v>424</v>
      </c>
      <c r="B99" s="242" t="s">
        <v>80</v>
      </c>
      <c r="C99" s="243" t="s">
        <v>18</v>
      </c>
      <c r="D99" s="243" t="s">
        <v>417</v>
      </c>
      <c r="E99" s="243" t="s">
        <v>343</v>
      </c>
      <c r="F99" s="243" t="s">
        <v>43</v>
      </c>
      <c r="G99" s="244"/>
      <c r="H99" s="244">
        <f>H100</f>
        <v>0</v>
      </c>
      <c r="I99" s="25">
        <f>I100</f>
        <v>125</v>
      </c>
      <c r="J99" s="244">
        <f>J100</f>
        <v>125</v>
      </c>
      <c r="K99" s="192"/>
      <c r="L99" s="192"/>
      <c r="M99" s="192"/>
      <c r="N99" s="192"/>
      <c r="O99" s="192"/>
      <c r="P99" s="192"/>
    </row>
    <row r="100" spans="1:16" s="146" customFormat="1" ht="75.75" customHeight="1">
      <c r="A100" s="241" t="s">
        <v>465</v>
      </c>
      <c r="B100" s="242" t="s">
        <v>80</v>
      </c>
      <c r="C100" s="243" t="s">
        <v>18</v>
      </c>
      <c r="D100" s="243" t="s">
        <v>417</v>
      </c>
      <c r="E100" s="243" t="s">
        <v>347</v>
      </c>
      <c r="F100" s="243" t="s">
        <v>43</v>
      </c>
      <c r="G100" s="244"/>
      <c r="H100" s="244">
        <f>H101</f>
        <v>0</v>
      </c>
      <c r="I100" s="25">
        <f>I101</f>
        <v>125</v>
      </c>
      <c r="J100" s="244">
        <f>H100+I100</f>
        <v>125</v>
      </c>
      <c r="K100" s="192"/>
      <c r="L100" s="192"/>
      <c r="M100" s="192"/>
      <c r="N100" s="192"/>
      <c r="O100" s="192"/>
      <c r="P100" s="192"/>
    </row>
    <row r="101" spans="1:16" s="146" customFormat="1" ht="39" customHeight="1">
      <c r="A101" s="241" t="s">
        <v>266</v>
      </c>
      <c r="B101" s="242" t="s">
        <v>80</v>
      </c>
      <c r="C101" s="243" t="s">
        <v>18</v>
      </c>
      <c r="D101" s="243" t="s">
        <v>417</v>
      </c>
      <c r="E101" s="243" t="s">
        <v>347</v>
      </c>
      <c r="F101" s="243" t="s">
        <v>125</v>
      </c>
      <c r="G101" s="244"/>
      <c r="H101" s="244">
        <v>0</v>
      </c>
      <c r="I101" s="25">
        <v>125</v>
      </c>
      <c r="J101" s="244">
        <f>H101+I101</f>
        <v>125</v>
      </c>
      <c r="K101" s="192"/>
      <c r="L101" s="192"/>
      <c r="M101" s="192"/>
      <c r="N101" s="192"/>
      <c r="O101" s="192"/>
      <c r="P101" s="192"/>
    </row>
    <row r="102" spans="1:16" s="146" customFormat="1" ht="31.5" customHeight="1">
      <c r="A102" s="83" t="s">
        <v>215</v>
      </c>
      <c r="B102" s="68" t="s">
        <v>80</v>
      </c>
      <c r="C102" s="94" t="s">
        <v>19</v>
      </c>
      <c r="D102" s="94" t="s">
        <v>16</v>
      </c>
      <c r="E102" s="94" t="s">
        <v>382</v>
      </c>
      <c r="F102" s="94" t="s">
        <v>43</v>
      </c>
      <c r="G102" s="201"/>
      <c r="H102" s="196">
        <f>H105+H103</f>
        <v>758.4699999999999</v>
      </c>
      <c r="I102" s="196">
        <f>I105+I103</f>
        <v>0</v>
      </c>
      <c r="J102" s="196">
        <f t="shared" si="7"/>
        <v>758.4699999999999</v>
      </c>
      <c r="K102" s="192"/>
      <c r="L102" s="192"/>
      <c r="M102" s="192"/>
      <c r="N102" s="192"/>
      <c r="O102" s="192"/>
      <c r="P102" s="192"/>
    </row>
    <row r="103" spans="1:16" s="146" customFormat="1" ht="78" customHeight="1">
      <c r="A103" s="73" t="s">
        <v>466</v>
      </c>
      <c r="B103" s="214" t="s">
        <v>80</v>
      </c>
      <c r="C103" s="215" t="s">
        <v>19</v>
      </c>
      <c r="D103" s="215" t="s">
        <v>186</v>
      </c>
      <c r="E103" s="215" t="s">
        <v>347</v>
      </c>
      <c r="F103" s="215" t="s">
        <v>43</v>
      </c>
      <c r="G103" s="201"/>
      <c r="H103" s="201">
        <f>H104</f>
        <v>69.67</v>
      </c>
      <c r="I103" s="201">
        <f>I104</f>
        <v>0</v>
      </c>
      <c r="J103" s="201">
        <f t="shared" si="7"/>
        <v>69.67</v>
      </c>
      <c r="K103" s="192"/>
      <c r="L103" s="192"/>
      <c r="M103" s="192"/>
      <c r="N103" s="192"/>
      <c r="O103" s="192"/>
      <c r="P103" s="192"/>
    </row>
    <row r="104" spans="1:16" s="146" customFormat="1" ht="36.75" customHeight="1">
      <c r="A104" s="73" t="s">
        <v>266</v>
      </c>
      <c r="B104" s="214" t="s">
        <v>80</v>
      </c>
      <c r="C104" s="215" t="s">
        <v>19</v>
      </c>
      <c r="D104" s="215" t="s">
        <v>186</v>
      </c>
      <c r="E104" s="215" t="s">
        <v>347</v>
      </c>
      <c r="F104" s="215" t="s">
        <v>125</v>
      </c>
      <c r="G104" s="201"/>
      <c r="H104" s="201">
        <v>69.67</v>
      </c>
      <c r="I104" s="201">
        <v>0</v>
      </c>
      <c r="J104" s="201">
        <f t="shared" si="7"/>
        <v>69.67</v>
      </c>
      <c r="K104" s="192"/>
      <c r="L104" s="192"/>
      <c r="M104" s="192"/>
      <c r="N104" s="192"/>
      <c r="O104" s="192"/>
      <c r="P104" s="192"/>
    </row>
    <row r="105" spans="1:16" s="188" customFormat="1" ht="51.75" customHeight="1">
      <c r="A105" s="189" t="s">
        <v>426</v>
      </c>
      <c r="B105" s="203" t="s">
        <v>80</v>
      </c>
      <c r="C105" s="203" t="s">
        <v>19</v>
      </c>
      <c r="D105" s="203" t="s">
        <v>56</v>
      </c>
      <c r="E105" s="203" t="s">
        <v>335</v>
      </c>
      <c r="F105" s="203" t="s">
        <v>43</v>
      </c>
      <c r="G105" s="201"/>
      <c r="H105" s="196">
        <f>H106</f>
        <v>688.8</v>
      </c>
      <c r="I105" s="196">
        <f>I106</f>
        <v>0</v>
      </c>
      <c r="J105" s="196">
        <f>H105+I105</f>
        <v>688.8</v>
      </c>
      <c r="K105" s="192"/>
      <c r="L105" s="192"/>
      <c r="M105" s="192"/>
      <c r="N105" s="192"/>
      <c r="O105" s="192"/>
      <c r="P105" s="192"/>
    </row>
    <row r="106" spans="1:16" s="188" customFormat="1" ht="90.75" customHeight="1">
      <c r="A106" s="219" t="s">
        <v>427</v>
      </c>
      <c r="B106" s="214" t="s">
        <v>80</v>
      </c>
      <c r="C106" s="214" t="s">
        <v>19</v>
      </c>
      <c r="D106" s="214" t="s">
        <v>56</v>
      </c>
      <c r="E106" s="214" t="s">
        <v>441</v>
      </c>
      <c r="F106" s="214" t="s">
        <v>43</v>
      </c>
      <c r="G106" s="201"/>
      <c r="H106" s="201">
        <f>H114+H115</f>
        <v>688.8</v>
      </c>
      <c r="I106" s="201">
        <f>J106-H106</f>
        <v>0</v>
      </c>
      <c r="J106" s="201">
        <f>J114+J115</f>
        <v>688.8</v>
      </c>
      <c r="K106" s="192"/>
      <c r="L106" s="192"/>
      <c r="M106" s="192"/>
      <c r="N106" s="192"/>
      <c r="O106" s="192"/>
      <c r="P106" s="192"/>
    </row>
    <row r="107" spans="1:10" ht="26.25" customHeight="1" hidden="1">
      <c r="A107" s="230" t="s">
        <v>428</v>
      </c>
      <c r="B107" s="203" t="s">
        <v>80</v>
      </c>
      <c r="C107" s="216" t="s">
        <v>23</v>
      </c>
      <c r="D107" s="216" t="s">
        <v>16</v>
      </c>
      <c r="E107" s="216" t="s">
        <v>42</v>
      </c>
      <c r="F107" s="216" t="s">
        <v>43</v>
      </c>
      <c r="G107" s="196">
        <f>G108</f>
        <v>0</v>
      </c>
      <c r="H107" s="196">
        <f>H108</f>
        <v>473.22</v>
      </c>
      <c r="I107" s="201">
        <f aca="true" t="shared" si="8" ref="I107:I113">J107-H107</f>
        <v>-473.22</v>
      </c>
      <c r="J107" s="196">
        <f>J108</f>
        <v>0</v>
      </c>
    </row>
    <row r="108" spans="1:10" ht="26.25" customHeight="1" hidden="1">
      <c r="A108" s="208" t="s">
        <v>429</v>
      </c>
      <c r="B108" s="214" t="s">
        <v>80</v>
      </c>
      <c r="C108" s="215" t="s">
        <v>23</v>
      </c>
      <c r="D108" s="215" t="s">
        <v>18</v>
      </c>
      <c r="E108" s="215" t="s">
        <v>42</v>
      </c>
      <c r="F108" s="215" t="s">
        <v>43</v>
      </c>
      <c r="G108" s="201">
        <f>G109</f>
        <v>0</v>
      </c>
      <c r="H108" s="201">
        <f>H109</f>
        <v>473.22</v>
      </c>
      <c r="I108" s="201">
        <f t="shared" si="8"/>
        <v>-473.22</v>
      </c>
      <c r="J108" s="201">
        <f>J109</f>
        <v>0</v>
      </c>
    </row>
    <row r="109" spans="1:10" ht="25.5" customHeight="1" hidden="1">
      <c r="A109" s="212" t="s">
        <v>285</v>
      </c>
      <c r="B109" s="214" t="s">
        <v>80</v>
      </c>
      <c r="C109" s="215" t="s">
        <v>23</v>
      </c>
      <c r="D109" s="215" t="s">
        <v>18</v>
      </c>
      <c r="E109" s="215" t="s">
        <v>308</v>
      </c>
      <c r="F109" s="215" t="s">
        <v>43</v>
      </c>
      <c r="G109" s="201">
        <v>0</v>
      </c>
      <c r="H109" s="201">
        <f>H110</f>
        <v>473.22</v>
      </c>
      <c r="I109" s="201">
        <f t="shared" si="8"/>
        <v>-473.22</v>
      </c>
      <c r="J109" s="201">
        <f>J110</f>
        <v>0</v>
      </c>
    </row>
    <row r="110" spans="1:10" ht="12.75" customHeight="1" hidden="1">
      <c r="A110" s="212" t="s">
        <v>120</v>
      </c>
      <c r="B110" s="214" t="s">
        <v>80</v>
      </c>
      <c r="C110" s="215" t="s">
        <v>23</v>
      </c>
      <c r="D110" s="215" t="s">
        <v>18</v>
      </c>
      <c r="E110" s="215" t="s">
        <v>308</v>
      </c>
      <c r="F110" s="215" t="s">
        <v>125</v>
      </c>
      <c r="G110" s="201">
        <f aca="true" t="shared" si="9" ref="G110:H112">G111</f>
        <v>100.12</v>
      </c>
      <c r="H110" s="201">
        <v>473.22</v>
      </c>
      <c r="I110" s="201">
        <f t="shared" si="8"/>
        <v>-473.22</v>
      </c>
      <c r="J110" s="201">
        <v>0</v>
      </c>
    </row>
    <row r="111" spans="1:10" ht="12.75" customHeight="1" hidden="1">
      <c r="A111" s="212" t="s">
        <v>120</v>
      </c>
      <c r="B111" s="214" t="s">
        <v>80</v>
      </c>
      <c r="C111" s="215" t="s">
        <v>23</v>
      </c>
      <c r="D111" s="215" t="s">
        <v>18</v>
      </c>
      <c r="E111" s="215" t="s">
        <v>216</v>
      </c>
      <c r="F111" s="215" t="s">
        <v>43</v>
      </c>
      <c r="G111" s="201">
        <f t="shared" si="9"/>
        <v>100.12</v>
      </c>
      <c r="H111" s="201">
        <f t="shared" si="9"/>
        <v>0</v>
      </c>
      <c r="I111" s="201">
        <f t="shared" si="8"/>
        <v>0</v>
      </c>
      <c r="J111" s="201">
        <f t="shared" si="7"/>
        <v>0</v>
      </c>
    </row>
    <row r="112" spans="1:10" ht="22.5" customHeight="1" hidden="1">
      <c r="A112" s="212" t="s">
        <v>234</v>
      </c>
      <c r="B112" s="214" t="s">
        <v>80</v>
      </c>
      <c r="C112" s="215" t="s">
        <v>23</v>
      </c>
      <c r="D112" s="215" t="s">
        <v>18</v>
      </c>
      <c r="E112" s="215" t="s">
        <v>121</v>
      </c>
      <c r="F112" s="215" t="s">
        <v>43</v>
      </c>
      <c r="G112" s="201">
        <f t="shared" si="9"/>
        <v>100.12</v>
      </c>
      <c r="H112" s="201">
        <f t="shared" si="9"/>
        <v>0</v>
      </c>
      <c r="I112" s="201">
        <f t="shared" si="8"/>
        <v>0</v>
      </c>
      <c r="J112" s="201">
        <f t="shared" si="7"/>
        <v>0</v>
      </c>
    </row>
    <row r="113" spans="1:10" ht="36.75" customHeight="1" hidden="1">
      <c r="A113" s="212" t="s">
        <v>202</v>
      </c>
      <c r="B113" s="214" t="s">
        <v>80</v>
      </c>
      <c r="C113" s="215" t="s">
        <v>23</v>
      </c>
      <c r="D113" s="215" t="s">
        <v>18</v>
      </c>
      <c r="E113" s="215" t="s">
        <v>121</v>
      </c>
      <c r="F113" s="215" t="s">
        <v>125</v>
      </c>
      <c r="G113" s="201">
        <v>100.12</v>
      </c>
      <c r="H113" s="201">
        <v>0</v>
      </c>
      <c r="I113" s="201">
        <f t="shared" si="8"/>
        <v>0</v>
      </c>
      <c r="J113" s="201">
        <f t="shared" si="7"/>
        <v>0</v>
      </c>
    </row>
    <row r="114" spans="1:10" ht="36.75" customHeight="1">
      <c r="A114" s="212" t="s">
        <v>266</v>
      </c>
      <c r="B114" s="214" t="s">
        <v>80</v>
      </c>
      <c r="C114" s="215" t="s">
        <v>19</v>
      </c>
      <c r="D114" s="215" t="s">
        <v>56</v>
      </c>
      <c r="E114" s="215" t="s">
        <v>441</v>
      </c>
      <c r="F114" s="215" t="s">
        <v>125</v>
      </c>
      <c r="G114" s="201"/>
      <c r="H114" s="201">
        <v>687.8</v>
      </c>
      <c r="I114" s="201">
        <v>0</v>
      </c>
      <c r="J114" s="201">
        <f>H114+I114</f>
        <v>687.8</v>
      </c>
    </row>
    <row r="115" spans="1:10" ht="27" customHeight="1">
      <c r="A115" s="212" t="s">
        <v>422</v>
      </c>
      <c r="B115" s="214" t="s">
        <v>80</v>
      </c>
      <c r="C115" s="215" t="s">
        <v>19</v>
      </c>
      <c r="D115" s="215" t="s">
        <v>56</v>
      </c>
      <c r="E115" s="215" t="s">
        <v>441</v>
      </c>
      <c r="F115" s="215" t="s">
        <v>236</v>
      </c>
      <c r="G115" s="201"/>
      <c r="H115" s="201">
        <v>1</v>
      </c>
      <c r="I115" s="201">
        <v>0</v>
      </c>
      <c r="J115" s="201">
        <f>H115+I115</f>
        <v>1</v>
      </c>
    </row>
    <row r="116" spans="1:10" ht="39" customHeight="1" hidden="1">
      <c r="A116" s="189" t="s">
        <v>430</v>
      </c>
      <c r="B116" s="203" t="s">
        <v>80</v>
      </c>
      <c r="C116" s="216" t="s">
        <v>20</v>
      </c>
      <c r="D116" s="216" t="s">
        <v>16</v>
      </c>
      <c r="E116" s="216" t="s">
        <v>42</v>
      </c>
      <c r="F116" s="216" t="s">
        <v>43</v>
      </c>
      <c r="G116" s="196">
        <f>G117+G122</f>
        <v>89.2</v>
      </c>
      <c r="H116" s="196">
        <f>H117+H122</f>
        <v>89.2</v>
      </c>
      <c r="I116" s="196">
        <f aca="true" t="shared" si="10" ref="I116:I121">J116-H116</f>
        <v>-89.2</v>
      </c>
      <c r="J116" s="201">
        <f>J118</f>
        <v>0</v>
      </c>
    </row>
    <row r="117" spans="1:10" ht="39" customHeight="1" hidden="1">
      <c r="A117" s="222" t="s">
        <v>303</v>
      </c>
      <c r="B117" s="214" t="s">
        <v>80</v>
      </c>
      <c r="C117" s="215" t="s">
        <v>20</v>
      </c>
      <c r="D117" s="215" t="s">
        <v>16</v>
      </c>
      <c r="E117" s="215" t="s">
        <v>297</v>
      </c>
      <c r="F117" s="215" t="s">
        <v>43</v>
      </c>
      <c r="G117" s="201">
        <f>G118</f>
        <v>0</v>
      </c>
      <c r="H117" s="201">
        <f>H118</f>
        <v>89.2</v>
      </c>
      <c r="I117" s="196">
        <f t="shared" si="10"/>
        <v>-91.2</v>
      </c>
      <c r="J117" s="201">
        <f t="shared" si="7"/>
        <v>91.2</v>
      </c>
    </row>
    <row r="118" spans="1:10" ht="63.75" customHeight="1" hidden="1">
      <c r="A118" s="219" t="s">
        <v>431</v>
      </c>
      <c r="B118" s="214" t="s">
        <v>80</v>
      </c>
      <c r="C118" s="215" t="s">
        <v>20</v>
      </c>
      <c r="D118" s="215" t="s">
        <v>20</v>
      </c>
      <c r="E118" s="215" t="s">
        <v>42</v>
      </c>
      <c r="F118" s="215" t="s">
        <v>43</v>
      </c>
      <c r="G118" s="201">
        <f>G119</f>
        <v>0</v>
      </c>
      <c r="H118" s="201">
        <f>H119</f>
        <v>89.2</v>
      </c>
      <c r="I118" s="201">
        <f t="shared" si="10"/>
        <v>-89.2</v>
      </c>
      <c r="J118" s="201">
        <f>J119</f>
        <v>0</v>
      </c>
    </row>
    <row r="119" spans="1:10" ht="39.75" customHeight="1" hidden="1">
      <c r="A119" s="219" t="s">
        <v>201</v>
      </c>
      <c r="B119" s="214" t="s">
        <v>80</v>
      </c>
      <c r="C119" s="215" t="s">
        <v>20</v>
      </c>
      <c r="D119" s="215" t="s">
        <v>20</v>
      </c>
      <c r="E119" s="215" t="s">
        <v>310</v>
      </c>
      <c r="F119" s="215" t="s">
        <v>43</v>
      </c>
      <c r="G119" s="201">
        <f>G120+G121</f>
        <v>0</v>
      </c>
      <c r="H119" s="201">
        <f>H120+H121</f>
        <v>89.2</v>
      </c>
      <c r="I119" s="201">
        <f t="shared" si="10"/>
        <v>-89.2</v>
      </c>
      <c r="J119" s="201">
        <f>J120+J121</f>
        <v>0</v>
      </c>
    </row>
    <row r="120" spans="1:10" ht="37.5" customHeight="1" hidden="1">
      <c r="A120" s="219" t="s">
        <v>201</v>
      </c>
      <c r="B120" s="214" t="s">
        <v>80</v>
      </c>
      <c r="C120" s="215" t="s">
        <v>20</v>
      </c>
      <c r="D120" s="215" t="s">
        <v>20</v>
      </c>
      <c r="E120" s="215" t="s">
        <v>310</v>
      </c>
      <c r="F120" s="215" t="s">
        <v>124</v>
      </c>
      <c r="G120" s="201">
        <v>0</v>
      </c>
      <c r="H120" s="201">
        <v>88.2</v>
      </c>
      <c r="I120" s="201">
        <f t="shared" si="10"/>
        <v>-88.2</v>
      </c>
      <c r="J120" s="201">
        <v>0</v>
      </c>
    </row>
    <row r="121" spans="1:10" ht="36" customHeight="1" hidden="1">
      <c r="A121" s="212" t="s">
        <v>266</v>
      </c>
      <c r="B121" s="214" t="s">
        <v>80</v>
      </c>
      <c r="C121" s="215" t="s">
        <v>20</v>
      </c>
      <c r="D121" s="215" t="s">
        <v>20</v>
      </c>
      <c r="E121" s="215" t="s">
        <v>310</v>
      </c>
      <c r="F121" s="215" t="s">
        <v>125</v>
      </c>
      <c r="G121" s="201">
        <v>0</v>
      </c>
      <c r="H121" s="201">
        <v>1</v>
      </c>
      <c r="I121" s="201">
        <f t="shared" si="10"/>
        <v>-1</v>
      </c>
      <c r="J121" s="201">
        <v>0</v>
      </c>
    </row>
    <row r="122" spans="1:10" ht="14.25" customHeight="1" hidden="1">
      <c r="A122" s="212" t="s">
        <v>46</v>
      </c>
      <c r="B122" s="214" t="s">
        <v>80</v>
      </c>
      <c r="C122" s="215" t="s">
        <v>20</v>
      </c>
      <c r="D122" s="215" t="s">
        <v>20</v>
      </c>
      <c r="E122" s="215" t="s">
        <v>42</v>
      </c>
      <c r="F122" s="215" t="s">
        <v>43</v>
      </c>
      <c r="G122" s="201">
        <f aca="true" t="shared" si="11" ref="G122:I123">G123</f>
        <v>89.2</v>
      </c>
      <c r="H122" s="201">
        <f t="shared" si="11"/>
        <v>0</v>
      </c>
      <c r="I122" s="201">
        <f t="shared" si="11"/>
        <v>0</v>
      </c>
      <c r="J122" s="201">
        <f t="shared" si="7"/>
        <v>0</v>
      </c>
    </row>
    <row r="123" spans="1:10" ht="24.75" customHeight="1" hidden="1">
      <c r="A123" s="212" t="s">
        <v>223</v>
      </c>
      <c r="B123" s="214" t="s">
        <v>80</v>
      </c>
      <c r="C123" s="215" t="s">
        <v>20</v>
      </c>
      <c r="D123" s="215" t="s">
        <v>20</v>
      </c>
      <c r="E123" s="215" t="s">
        <v>222</v>
      </c>
      <c r="F123" s="215" t="s">
        <v>43</v>
      </c>
      <c r="G123" s="201">
        <f t="shared" si="11"/>
        <v>89.2</v>
      </c>
      <c r="H123" s="201">
        <f t="shared" si="11"/>
        <v>0</v>
      </c>
      <c r="I123" s="201">
        <f t="shared" si="11"/>
        <v>0</v>
      </c>
      <c r="J123" s="201">
        <f t="shared" si="7"/>
        <v>0</v>
      </c>
    </row>
    <row r="124" spans="1:10" ht="13.5" customHeight="1" hidden="1">
      <c r="A124" s="212" t="s">
        <v>221</v>
      </c>
      <c r="B124" s="214" t="s">
        <v>80</v>
      </c>
      <c r="C124" s="215" t="s">
        <v>20</v>
      </c>
      <c r="D124" s="215" t="s">
        <v>20</v>
      </c>
      <c r="E124" s="215" t="s">
        <v>90</v>
      </c>
      <c r="F124" s="215" t="s">
        <v>43</v>
      </c>
      <c r="G124" s="201">
        <f>G125+G126</f>
        <v>89.2</v>
      </c>
      <c r="H124" s="201">
        <f>H125+H126</f>
        <v>0</v>
      </c>
      <c r="I124" s="201">
        <f>I125+I126</f>
        <v>0</v>
      </c>
      <c r="J124" s="201">
        <f t="shared" si="7"/>
        <v>0</v>
      </c>
    </row>
    <row r="125" spans="1:10" ht="36.75" customHeight="1" hidden="1">
      <c r="A125" s="212" t="s">
        <v>201</v>
      </c>
      <c r="B125" s="214" t="s">
        <v>80</v>
      </c>
      <c r="C125" s="215" t="s">
        <v>20</v>
      </c>
      <c r="D125" s="215" t="s">
        <v>20</v>
      </c>
      <c r="E125" s="215" t="s">
        <v>90</v>
      </c>
      <c r="F125" s="215" t="s">
        <v>124</v>
      </c>
      <c r="G125" s="201">
        <v>88.2</v>
      </c>
      <c r="H125" s="201">
        <v>0</v>
      </c>
      <c r="I125" s="201"/>
      <c r="J125" s="201">
        <f t="shared" si="7"/>
        <v>0</v>
      </c>
    </row>
    <row r="126" spans="1:10" ht="36" customHeight="1" hidden="1">
      <c r="A126" s="212" t="s">
        <v>202</v>
      </c>
      <c r="B126" s="214" t="s">
        <v>80</v>
      </c>
      <c r="C126" s="215" t="s">
        <v>20</v>
      </c>
      <c r="D126" s="215" t="s">
        <v>20</v>
      </c>
      <c r="E126" s="215" t="s">
        <v>90</v>
      </c>
      <c r="F126" s="215" t="s">
        <v>125</v>
      </c>
      <c r="G126" s="201">
        <v>1</v>
      </c>
      <c r="H126" s="201">
        <v>0</v>
      </c>
      <c r="I126" s="201"/>
      <c r="J126" s="201">
        <f t="shared" si="7"/>
        <v>0</v>
      </c>
    </row>
    <row r="127" spans="1:10" s="103" customFormat="1" ht="30" customHeight="1">
      <c r="A127" s="217" t="s">
        <v>428</v>
      </c>
      <c r="B127" s="203" t="s">
        <v>80</v>
      </c>
      <c r="C127" s="203" t="s">
        <v>23</v>
      </c>
      <c r="D127" s="203" t="s">
        <v>16</v>
      </c>
      <c r="E127" s="216" t="s">
        <v>382</v>
      </c>
      <c r="F127" s="216" t="s">
        <v>43</v>
      </c>
      <c r="G127" s="196"/>
      <c r="H127" s="196">
        <f aca="true" t="shared" si="12" ref="H127:J128">H128</f>
        <v>0</v>
      </c>
      <c r="I127" s="196">
        <f t="shared" si="12"/>
        <v>32.3</v>
      </c>
      <c r="J127" s="196">
        <f t="shared" si="12"/>
        <v>32.3</v>
      </c>
    </row>
    <row r="128" spans="1:10" ht="30" customHeight="1">
      <c r="A128" s="250" t="s">
        <v>467</v>
      </c>
      <c r="B128" s="214" t="s">
        <v>80</v>
      </c>
      <c r="C128" s="214" t="s">
        <v>23</v>
      </c>
      <c r="D128" s="214" t="s">
        <v>18</v>
      </c>
      <c r="E128" s="215" t="s">
        <v>345</v>
      </c>
      <c r="F128" s="215" t="s">
        <v>43</v>
      </c>
      <c r="G128" s="201"/>
      <c r="H128" s="201">
        <f t="shared" si="12"/>
        <v>0</v>
      </c>
      <c r="I128" s="201">
        <f t="shared" si="12"/>
        <v>32.3</v>
      </c>
      <c r="J128" s="201">
        <f t="shared" si="12"/>
        <v>32.3</v>
      </c>
    </row>
    <row r="129" spans="1:10" ht="26.25" customHeight="1">
      <c r="A129" s="219" t="s">
        <v>285</v>
      </c>
      <c r="B129" s="214" t="s">
        <v>80</v>
      </c>
      <c r="C129" s="214" t="s">
        <v>23</v>
      </c>
      <c r="D129" s="214" t="s">
        <v>18</v>
      </c>
      <c r="E129" s="215" t="s">
        <v>345</v>
      </c>
      <c r="F129" s="215" t="s">
        <v>125</v>
      </c>
      <c r="G129" s="201"/>
      <c r="H129" s="201">
        <v>0</v>
      </c>
      <c r="I129" s="201">
        <v>32.3</v>
      </c>
      <c r="J129" s="201">
        <f>H129+I129</f>
        <v>32.3</v>
      </c>
    </row>
    <row r="130" spans="1:16" s="187" customFormat="1" ht="57" customHeight="1">
      <c r="A130" s="189" t="s">
        <v>432</v>
      </c>
      <c r="B130" s="203" t="s">
        <v>80</v>
      </c>
      <c r="C130" s="216" t="s">
        <v>20</v>
      </c>
      <c r="D130" s="216" t="s">
        <v>16</v>
      </c>
      <c r="E130" s="216" t="s">
        <v>382</v>
      </c>
      <c r="F130" s="216" t="s">
        <v>43</v>
      </c>
      <c r="G130" s="196"/>
      <c r="H130" s="196">
        <f aca="true" t="shared" si="13" ref="H130:J131">H131</f>
        <v>10</v>
      </c>
      <c r="I130" s="196">
        <f t="shared" si="13"/>
        <v>0</v>
      </c>
      <c r="J130" s="196">
        <f t="shared" si="13"/>
        <v>10</v>
      </c>
      <c r="K130" s="190"/>
      <c r="L130" s="190"/>
      <c r="M130" s="190"/>
      <c r="N130" s="190"/>
      <c r="O130" s="190"/>
      <c r="P130" s="190"/>
    </row>
    <row r="131" spans="1:16" s="187" customFormat="1" ht="65.25" customHeight="1">
      <c r="A131" s="219" t="s">
        <v>433</v>
      </c>
      <c r="B131" s="214" t="s">
        <v>80</v>
      </c>
      <c r="C131" s="215" t="s">
        <v>20</v>
      </c>
      <c r="D131" s="215" t="s">
        <v>20</v>
      </c>
      <c r="E131" s="215" t="s">
        <v>357</v>
      </c>
      <c r="F131" s="215" t="s">
        <v>43</v>
      </c>
      <c r="G131" s="201"/>
      <c r="H131" s="201">
        <f t="shared" si="13"/>
        <v>10</v>
      </c>
      <c r="I131" s="201">
        <f t="shared" si="13"/>
        <v>0</v>
      </c>
      <c r="J131" s="201">
        <f t="shared" si="13"/>
        <v>10</v>
      </c>
      <c r="K131" s="190"/>
      <c r="L131" s="190"/>
      <c r="M131" s="190"/>
      <c r="N131" s="190"/>
      <c r="O131" s="190"/>
      <c r="P131" s="190"/>
    </row>
    <row r="132" spans="1:16" s="187" customFormat="1" ht="36" customHeight="1">
      <c r="A132" s="212" t="s">
        <v>266</v>
      </c>
      <c r="B132" s="214" t="s">
        <v>80</v>
      </c>
      <c r="C132" s="215" t="s">
        <v>20</v>
      </c>
      <c r="D132" s="215" t="s">
        <v>20</v>
      </c>
      <c r="E132" s="215" t="s">
        <v>357</v>
      </c>
      <c r="F132" s="215" t="s">
        <v>125</v>
      </c>
      <c r="G132" s="201"/>
      <c r="H132" s="201">
        <v>10</v>
      </c>
      <c r="I132" s="201">
        <v>0</v>
      </c>
      <c r="J132" s="201">
        <f>H132+I132</f>
        <v>10</v>
      </c>
      <c r="K132" s="190"/>
      <c r="L132" s="190"/>
      <c r="M132" s="190"/>
      <c r="N132" s="190"/>
      <c r="O132" s="190"/>
      <c r="P132" s="190"/>
    </row>
    <row r="133" spans="1:10" ht="12.75" customHeight="1" hidden="1">
      <c r="A133" s="227" t="s">
        <v>227</v>
      </c>
      <c r="B133" s="203" t="s">
        <v>80</v>
      </c>
      <c r="C133" s="203" t="s">
        <v>24</v>
      </c>
      <c r="D133" s="203" t="s">
        <v>16</v>
      </c>
      <c r="E133" s="203" t="s">
        <v>42</v>
      </c>
      <c r="F133" s="203" t="s">
        <v>43</v>
      </c>
      <c r="G133" s="196">
        <f>G135+G147+G155</f>
        <v>364.90999999999997</v>
      </c>
      <c r="H133" s="196">
        <f>H135+H147+H155</f>
        <v>435.57</v>
      </c>
      <c r="I133" s="196">
        <f>I135+I147+I155</f>
        <v>-435.57</v>
      </c>
      <c r="J133" s="201">
        <f t="shared" si="7"/>
        <v>0</v>
      </c>
    </row>
    <row r="134" spans="1:10" ht="12.75" customHeight="1" hidden="1">
      <c r="A134" s="212" t="s">
        <v>226</v>
      </c>
      <c r="B134" s="214" t="s">
        <v>80</v>
      </c>
      <c r="C134" s="215" t="s">
        <v>24</v>
      </c>
      <c r="D134" s="215" t="s">
        <v>16</v>
      </c>
      <c r="E134" s="215" t="s">
        <v>42</v>
      </c>
      <c r="F134" s="215" t="s">
        <v>43</v>
      </c>
      <c r="G134" s="201">
        <f>G135</f>
        <v>236.57</v>
      </c>
      <c r="H134" s="201">
        <f>H135</f>
        <v>435.57</v>
      </c>
      <c r="I134" s="201">
        <f>I135</f>
        <v>-435.57</v>
      </c>
      <c r="J134" s="201">
        <f t="shared" si="7"/>
        <v>0</v>
      </c>
    </row>
    <row r="135" spans="1:10" s="103" customFormat="1" ht="12.75" customHeight="1" hidden="1">
      <c r="A135" s="217" t="s">
        <v>48</v>
      </c>
      <c r="B135" s="203" t="s">
        <v>80</v>
      </c>
      <c r="C135" s="216" t="s">
        <v>24</v>
      </c>
      <c r="D135" s="216" t="s">
        <v>15</v>
      </c>
      <c r="E135" s="216" t="s">
        <v>42</v>
      </c>
      <c r="F135" s="216" t="s">
        <v>43</v>
      </c>
      <c r="G135" s="196">
        <f>G141+G136</f>
        <v>236.57</v>
      </c>
      <c r="H135" s="196">
        <f>H141+H136</f>
        <v>435.57</v>
      </c>
      <c r="I135" s="196">
        <f>I141+I136</f>
        <v>-435.57</v>
      </c>
      <c r="J135" s="201">
        <f t="shared" si="7"/>
        <v>0</v>
      </c>
    </row>
    <row r="136" spans="1:10" s="103" customFormat="1" ht="38.25" customHeight="1" hidden="1">
      <c r="A136" s="222" t="s">
        <v>303</v>
      </c>
      <c r="B136" s="214" t="s">
        <v>80</v>
      </c>
      <c r="C136" s="214" t="s">
        <v>24</v>
      </c>
      <c r="D136" s="214" t="s">
        <v>15</v>
      </c>
      <c r="E136" s="214" t="s">
        <v>297</v>
      </c>
      <c r="F136" s="214" t="s">
        <v>43</v>
      </c>
      <c r="G136" s="201">
        <f>G137</f>
        <v>0</v>
      </c>
      <c r="H136" s="201">
        <f>H137</f>
        <v>435.57</v>
      </c>
      <c r="I136" s="201">
        <f>I137</f>
        <v>-435.57</v>
      </c>
      <c r="J136" s="201">
        <f t="shared" si="7"/>
        <v>0</v>
      </c>
    </row>
    <row r="137" spans="1:10" s="103" customFormat="1" ht="38.25" customHeight="1" hidden="1">
      <c r="A137" s="189" t="s">
        <v>430</v>
      </c>
      <c r="B137" s="203" t="s">
        <v>80</v>
      </c>
      <c r="C137" s="203" t="s">
        <v>24</v>
      </c>
      <c r="D137" s="203" t="s">
        <v>15</v>
      </c>
      <c r="E137" s="203" t="s">
        <v>42</v>
      </c>
      <c r="F137" s="203" t="s">
        <v>43</v>
      </c>
      <c r="G137" s="196">
        <f>G138</f>
        <v>0</v>
      </c>
      <c r="H137" s="196">
        <f>H138</f>
        <v>435.57</v>
      </c>
      <c r="I137" s="196">
        <f>J137-H137</f>
        <v>-435.57</v>
      </c>
      <c r="J137" s="196">
        <f>J138</f>
        <v>0</v>
      </c>
    </row>
    <row r="138" spans="1:10" s="103" customFormat="1" ht="65.25" customHeight="1" hidden="1">
      <c r="A138" s="212" t="s">
        <v>434</v>
      </c>
      <c r="B138" s="214" t="s">
        <v>80</v>
      </c>
      <c r="C138" s="214" t="s">
        <v>24</v>
      </c>
      <c r="D138" s="214" t="s">
        <v>15</v>
      </c>
      <c r="E138" s="214" t="s">
        <v>313</v>
      </c>
      <c r="F138" s="214" t="s">
        <v>43</v>
      </c>
      <c r="G138" s="201">
        <f>G139+G140</f>
        <v>0</v>
      </c>
      <c r="H138" s="201">
        <f>H139+H140</f>
        <v>435.57</v>
      </c>
      <c r="I138" s="201">
        <f>J138-H138</f>
        <v>-435.57</v>
      </c>
      <c r="J138" s="201">
        <f>J139+J140</f>
        <v>0</v>
      </c>
    </row>
    <row r="139" spans="1:10" s="103" customFormat="1" ht="41.25" customHeight="1" hidden="1">
      <c r="A139" s="212" t="s">
        <v>266</v>
      </c>
      <c r="B139" s="214" t="s">
        <v>80</v>
      </c>
      <c r="C139" s="214" t="s">
        <v>24</v>
      </c>
      <c r="D139" s="214" t="s">
        <v>15</v>
      </c>
      <c r="E139" s="214" t="s">
        <v>313</v>
      </c>
      <c r="F139" s="214" t="s">
        <v>125</v>
      </c>
      <c r="G139" s="201">
        <v>0</v>
      </c>
      <c r="H139" s="201">
        <v>425.57</v>
      </c>
      <c r="I139" s="201">
        <f>J139-H139</f>
        <v>-425.57</v>
      </c>
      <c r="J139" s="201">
        <v>0</v>
      </c>
    </row>
    <row r="140" spans="1:10" s="103" customFormat="1" ht="41.25" customHeight="1" hidden="1">
      <c r="A140" s="228" t="s">
        <v>235</v>
      </c>
      <c r="B140" s="214" t="s">
        <v>80</v>
      </c>
      <c r="C140" s="214" t="s">
        <v>24</v>
      </c>
      <c r="D140" s="214" t="s">
        <v>15</v>
      </c>
      <c r="E140" s="214" t="s">
        <v>313</v>
      </c>
      <c r="F140" s="214" t="s">
        <v>236</v>
      </c>
      <c r="G140" s="201">
        <v>0</v>
      </c>
      <c r="H140" s="201">
        <v>10</v>
      </c>
      <c r="I140" s="201">
        <f>J140-H140</f>
        <v>-10</v>
      </c>
      <c r="J140" s="201">
        <v>0</v>
      </c>
    </row>
    <row r="141" spans="1:10" ht="26.25" customHeight="1" hidden="1">
      <c r="A141" s="212" t="s">
        <v>49</v>
      </c>
      <c r="B141" s="214" t="s">
        <v>80</v>
      </c>
      <c r="C141" s="215" t="s">
        <v>24</v>
      </c>
      <c r="D141" s="215" t="s">
        <v>15</v>
      </c>
      <c r="E141" s="215" t="s">
        <v>225</v>
      </c>
      <c r="F141" s="215" t="s">
        <v>43</v>
      </c>
      <c r="G141" s="201">
        <f>G142</f>
        <v>236.57</v>
      </c>
      <c r="H141" s="201">
        <f>H142</f>
        <v>0</v>
      </c>
      <c r="I141" s="201">
        <f>I142</f>
        <v>0</v>
      </c>
      <c r="J141" s="201">
        <f t="shared" si="7"/>
        <v>0</v>
      </c>
    </row>
    <row r="142" spans="1:10" ht="24.75" customHeight="1" hidden="1">
      <c r="A142" s="212" t="s">
        <v>47</v>
      </c>
      <c r="B142" s="214" t="s">
        <v>80</v>
      </c>
      <c r="C142" s="215" t="s">
        <v>24</v>
      </c>
      <c r="D142" s="215" t="s">
        <v>15</v>
      </c>
      <c r="E142" s="215" t="s">
        <v>64</v>
      </c>
      <c r="F142" s="215" t="s">
        <v>43</v>
      </c>
      <c r="G142" s="201">
        <f>G143+G144</f>
        <v>236.57</v>
      </c>
      <c r="H142" s="201">
        <f>H143+H144+H146</f>
        <v>0</v>
      </c>
      <c r="I142" s="201">
        <f>I143+I144+I146</f>
        <v>0</v>
      </c>
      <c r="J142" s="201">
        <f t="shared" si="7"/>
        <v>0</v>
      </c>
    </row>
    <row r="143" spans="1:10" ht="12.75" customHeight="1" hidden="1">
      <c r="A143" s="212" t="s">
        <v>201</v>
      </c>
      <c r="B143" s="214" t="s">
        <v>80</v>
      </c>
      <c r="C143" s="215" t="s">
        <v>24</v>
      </c>
      <c r="D143" s="215" t="s">
        <v>15</v>
      </c>
      <c r="E143" s="215" t="s">
        <v>64</v>
      </c>
      <c r="F143" s="215" t="s">
        <v>124</v>
      </c>
      <c r="G143" s="201">
        <v>0</v>
      </c>
      <c r="H143" s="201">
        <v>0</v>
      </c>
      <c r="I143" s="201">
        <v>0</v>
      </c>
      <c r="J143" s="201">
        <f t="shared" si="7"/>
        <v>0</v>
      </c>
    </row>
    <row r="144" spans="1:10" ht="12.75" customHeight="1" hidden="1">
      <c r="A144" s="212" t="s">
        <v>202</v>
      </c>
      <c r="B144" s="214" t="s">
        <v>80</v>
      </c>
      <c r="C144" s="215" t="s">
        <v>24</v>
      </c>
      <c r="D144" s="215" t="s">
        <v>15</v>
      </c>
      <c r="E144" s="215" t="s">
        <v>64</v>
      </c>
      <c r="F144" s="215" t="s">
        <v>125</v>
      </c>
      <c r="G144" s="201">
        <v>236.57</v>
      </c>
      <c r="H144" s="201">
        <v>0</v>
      </c>
      <c r="I144" s="201"/>
      <c r="J144" s="201">
        <f t="shared" si="7"/>
        <v>0</v>
      </c>
    </row>
    <row r="145" spans="1:10" ht="12.75" customHeight="1" hidden="1">
      <c r="A145" s="227" t="s">
        <v>227</v>
      </c>
      <c r="B145" s="203" t="s">
        <v>80</v>
      </c>
      <c r="C145" s="203" t="s">
        <v>24</v>
      </c>
      <c r="D145" s="203" t="s">
        <v>16</v>
      </c>
      <c r="E145" s="203" t="s">
        <v>42</v>
      </c>
      <c r="F145" s="203" t="s">
        <v>43</v>
      </c>
      <c r="G145" s="196">
        <f>G147</f>
        <v>12.18</v>
      </c>
      <c r="H145" s="196">
        <f>H147</f>
        <v>0</v>
      </c>
      <c r="I145" s="196">
        <f>I147</f>
        <v>0</v>
      </c>
      <c r="J145" s="201">
        <f t="shared" si="7"/>
        <v>0</v>
      </c>
    </row>
    <row r="146" spans="1:10" ht="27.75" customHeight="1" hidden="1">
      <c r="A146" s="228" t="s">
        <v>235</v>
      </c>
      <c r="B146" s="214" t="s">
        <v>80</v>
      </c>
      <c r="C146" s="214" t="s">
        <v>24</v>
      </c>
      <c r="D146" s="214" t="s">
        <v>15</v>
      </c>
      <c r="E146" s="214" t="s">
        <v>64</v>
      </c>
      <c r="F146" s="214" t="s">
        <v>236</v>
      </c>
      <c r="G146" s="201">
        <v>0</v>
      </c>
      <c r="H146" s="201">
        <v>0</v>
      </c>
      <c r="I146" s="201"/>
      <c r="J146" s="201">
        <f t="shared" si="7"/>
        <v>0</v>
      </c>
    </row>
    <row r="147" spans="1:10" s="103" customFormat="1" ht="12.75" customHeight="1" hidden="1">
      <c r="A147" s="217" t="s">
        <v>48</v>
      </c>
      <c r="B147" s="203" t="s">
        <v>80</v>
      </c>
      <c r="C147" s="216" t="s">
        <v>24</v>
      </c>
      <c r="D147" s="216" t="s">
        <v>15</v>
      </c>
      <c r="E147" s="216" t="s">
        <v>42</v>
      </c>
      <c r="F147" s="216" t="s">
        <v>43</v>
      </c>
      <c r="G147" s="196">
        <f aca="true" t="shared" si="14" ref="G147:I148">G148</f>
        <v>12.18</v>
      </c>
      <c r="H147" s="196">
        <f t="shared" si="14"/>
        <v>0</v>
      </c>
      <c r="I147" s="196">
        <f t="shared" si="14"/>
        <v>0</v>
      </c>
      <c r="J147" s="201">
        <f t="shared" si="7"/>
        <v>0</v>
      </c>
    </row>
    <row r="148" spans="1:10" s="103" customFormat="1" ht="13.5" customHeight="1" hidden="1">
      <c r="A148" s="231" t="s">
        <v>230</v>
      </c>
      <c r="B148" s="203" t="s">
        <v>80</v>
      </c>
      <c r="C148" s="216" t="s">
        <v>24</v>
      </c>
      <c r="D148" s="216" t="s">
        <v>15</v>
      </c>
      <c r="E148" s="216" t="s">
        <v>229</v>
      </c>
      <c r="F148" s="216" t="s">
        <v>43</v>
      </c>
      <c r="G148" s="196">
        <f t="shared" si="14"/>
        <v>12.18</v>
      </c>
      <c r="H148" s="196">
        <f t="shared" si="14"/>
        <v>0</v>
      </c>
      <c r="I148" s="196">
        <f t="shared" si="14"/>
        <v>0</v>
      </c>
      <c r="J148" s="201">
        <f t="shared" si="7"/>
        <v>0</v>
      </c>
    </row>
    <row r="149" spans="1:10" ht="12.75" customHeight="1" hidden="1">
      <c r="A149" s="212" t="s">
        <v>47</v>
      </c>
      <c r="B149" s="214" t="s">
        <v>80</v>
      </c>
      <c r="C149" s="215" t="s">
        <v>24</v>
      </c>
      <c r="D149" s="215" t="s">
        <v>15</v>
      </c>
      <c r="E149" s="215" t="s">
        <v>122</v>
      </c>
      <c r="F149" s="215" t="s">
        <v>43</v>
      </c>
      <c r="G149" s="201">
        <f>G150+G151</f>
        <v>12.18</v>
      </c>
      <c r="H149" s="201">
        <f>H150+H151</f>
        <v>0</v>
      </c>
      <c r="I149" s="201">
        <f>I150+I151</f>
        <v>0</v>
      </c>
      <c r="J149" s="201">
        <f t="shared" si="7"/>
        <v>0</v>
      </c>
    </row>
    <row r="150" spans="1:10" ht="39.75" customHeight="1" hidden="1">
      <c r="A150" s="212" t="s">
        <v>201</v>
      </c>
      <c r="B150" s="214" t="s">
        <v>80</v>
      </c>
      <c r="C150" s="215" t="s">
        <v>24</v>
      </c>
      <c r="D150" s="215" t="s">
        <v>15</v>
      </c>
      <c r="E150" s="215" t="s">
        <v>122</v>
      </c>
      <c r="F150" s="215" t="s">
        <v>124</v>
      </c>
      <c r="G150" s="201">
        <v>0</v>
      </c>
      <c r="H150" s="201">
        <v>0</v>
      </c>
      <c r="I150" s="201">
        <v>0</v>
      </c>
      <c r="J150" s="201">
        <f t="shared" si="7"/>
        <v>0</v>
      </c>
    </row>
    <row r="151" spans="1:10" ht="36" customHeight="1" hidden="1">
      <c r="A151" s="212" t="s">
        <v>202</v>
      </c>
      <c r="B151" s="214" t="s">
        <v>80</v>
      </c>
      <c r="C151" s="215" t="s">
        <v>24</v>
      </c>
      <c r="D151" s="215" t="s">
        <v>15</v>
      </c>
      <c r="E151" s="215" t="s">
        <v>122</v>
      </c>
      <c r="F151" s="215" t="s">
        <v>125</v>
      </c>
      <c r="G151" s="201">
        <v>12.18</v>
      </c>
      <c r="H151" s="201">
        <v>0</v>
      </c>
      <c r="I151" s="201"/>
      <c r="J151" s="201">
        <f t="shared" si="7"/>
        <v>0</v>
      </c>
    </row>
    <row r="152" spans="1:10" ht="12.75" customHeight="1" hidden="1">
      <c r="A152" s="227"/>
      <c r="B152" s="203"/>
      <c r="C152" s="216"/>
      <c r="D152" s="216"/>
      <c r="E152" s="216"/>
      <c r="F152" s="216"/>
      <c r="G152" s="196">
        <f>G154</f>
        <v>116.16</v>
      </c>
      <c r="H152" s="196">
        <f>H154</f>
        <v>0</v>
      </c>
      <c r="I152" s="196">
        <f>I154</f>
        <v>0</v>
      </c>
      <c r="J152" s="201">
        <f t="shared" si="7"/>
        <v>0</v>
      </c>
    </row>
    <row r="153" spans="1:10" ht="12.75" customHeight="1" hidden="1">
      <c r="A153" s="228"/>
      <c r="B153" s="214"/>
      <c r="C153" s="214"/>
      <c r="D153" s="214"/>
      <c r="E153" s="214"/>
      <c r="F153" s="214"/>
      <c r="G153" s="201">
        <v>0</v>
      </c>
      <c r="H153" s="201">
        <v>4</v>
      </c>
      <c r="I153" s="201">
        <v>5</v>
      </c>
      <c r="J153" s="201">
        <f t="shared" si="7"/>
        <v>9</v>
      </c>
    </row>
    <row r="154" spans="1:10" s="103" customFormat="1" ht="12.75" customHeight="1" hidden="1">
      <c r="A154" s="231" t="s">
        <v>27</v>
      </c>
      <c r="B154" s="203" t="s">
        <v>80</v>
      </c>
      <c r="C154" s="216" t="s">
        <v>24</v>
      </c>
      <c r="D154" s="216" t="s">
        <v>15</v>
      </c>
      <c r="E154" s="216" t="s">
        <v>42</v>
      </c>
      <c r="F154" s="216" t="s">
        <v>43</v>
      </c>
      <c r="G154" s="196">
        <f aca="true" t="shared" si="15" ref="G154:I155">G155</f>
        <v>116.16</v>
      </c>
      <c r="H154" s="196">
        <f t="shared" si="15"/>
        <v>0</v>
      </c>
      <c r="I154" s="196">
        <f t="shared" si="15"/>
        <v>0</v>
      </c>
      <c r="J154" s="201">
        <f t="shared" si="7"/>
        <v>0</v>
      </c>
    </row>
    <row r="155" spans="1:10" s="103" customFormat="1" ht="12.75" customHeight="1" hidden="1">
      <c r="A155" s="217" t="s">
        <v>50</v>
      </c>
      <c r="B155" s="203" t="s">
        <v>80</v>
      </c>
      <c r="C155" s="216" t="s">
        <v>24</v>
      </c>
      <c r="D155" s="216" t="s">
        <v>15</v>
      </c>
      <c r="E155" s="216" t="s">
        <v>228</v>
      </c>
      <c r="F155" s="216" t="s">
        <v>43</v>
      </c>
      <c r="G155" s="196">
        <f t="shared" si="15"/>
        <v>116.16</v>
      </c>
      <c r="H155" s="196">
        <f t="shared" si="15"/>
        <v>0</v>
      </c>
      <c r="I155" s="196">
        <f t="shared" si="15"/>
        <v>0</v>
      </c>
      <c r="J155" s="201">
        <f t="shared" si="7"/>
        <v>0</v>
      </c>
    </row>
    <row r="156" spans="1:10" ht="26.25" customHeight="1" hidden="1">
      <c r="A156" s="212" t="s">
        <v>47</v>
      </c>
      <c r="B156" s="214" t="s">
        <v>80</v>
      </c>
      <c r="C156" s="215" t="s">
        <v>24</v>
      </c>
      <c r="D156" s="215" t="s">
        <v>15</v>
      </c>
      <c r="E156" s="215" t="s">
        <v>65</v>
      </c>
      <c r="F156" s="215" t="s">
        <v>43</v>
      </c>
      <c r="G156" s="201">
        <f>G157+G158</f>
        <v>116.16</v>
      </c>
      <c r="H156" s="201">
        <f>H157+H158+H159</f>
        <v>0</v>
      </c>
      <c r="I156" s="201">
        <f>I157+I158+I159</f>
        <v>0</v>
      </c>
      <c r="J156" s="201">
        <f t="shared" si="7"/>
        <v>0</v>
      </c>
    </row>
    <row r="157" spans="1:10" ht="12.75" customHeight="1" hidden="1">
      <c r="A157" s="212" t="s">
        <v>201</v>
      </c>
      <c r="B157" s="214" t="s">
        <v>80</v>
      </c>
      <c r="C157" s="215" t="s">
        <v>24</v>
      </c>
      <c r="D157" s="215" t="s">
        <v>15</v>
      </c>
      <c r="E157" s="215" t="s">
        <v>65</v>
      </c>
      <c r="F157" s="215" t="s">
        <v>124</v>
      </c>
      <c r="G157" s="201">
        <v>0</v>
      </c>
      <c r="H157" s="201">
        <v>0</v>
      </c>
      <c r="I157" s="201">
        <v>0</v>
      </c>
      <c r="J157" s="201">
        <f t="shared" si="7"/>
        <v>0</v>
      </c>
    </row>
    <row r="158" spans="1:10" ht="36.75" customHeight="1" hidden="1">
      <c r="A158" s="212" t="s">
        <v>202</v>
      </c>
      <c r="B158" s="214" t="s">
        <v>80</v>
      </c>
      <c r="C158" s="215" t="s">
        <v>24</v>
      </c>
      <c r="D158" s="215" t="s">
        <v>15</v>
      </c>
      <c r="E158" s="215" t="s">
        <v>65</v>
      </c>
      <c r="F158" s="215" t="s">
        <v>125</v>
      </c>
      <c r="G158" s="201">
        <v>116.16</v>
      </c>
      <c r="H158" s="201">
        <v>0</v>
      </c>
      <c r="I158" s="201"/>
      <c r="J158" s="201">
        <f t="shared" si="7"/>
        <v>0</v>
      </c>
    </row>
    <row r="159" spans="1:10" ht="28.5" customHeight="1" hidden="1">
      <c r="A159" s="228" t="s">
        <v>235</v>
      </c>
      <c r="B159" s="214" t="s">
        <v>80</v>
      </c>
      <c r="C159" s="214" t="s">
        <v>24</v>
      </c>
      <c r="D159" s="214" t="s">
        <v>15</v>
      </c>
      <c r="E159" s="214" t="s">
        <v>65</v>
      </c>
      <c r="F159" s="214" t="s">
        <v>236</v>
      </c>
      <c r="G159" s="201">
        <v>0</v>
      </c>
      <c r="H159" s="201">
        <v>0</v>
      </c>
      <c r="I159" s="201"/>
      <c r="J159" s="201">
        <f t="shared" si="7"/>
        <v>0</v>
      </c>
    </row>
    <row r="160" spans="1:16" s="187" customFormat="1" ht="50.25" customHeight="1">
      <c r="A160" s="189" t="s">
        <v>432</v>
      </c>
      <c r="B160" s="203" t="s">
        <v>80</v>
      </c>
      <c r="C160" s="203" t="s">
        <v>24</v>
      </c>
      <c r="D160" s="203" t="s">
        <v>15</v>
      </c>
      <c r="E160" s="203" t="s">
        <v>382</v>
      </c>
      <c r="F160" s="203" t="s">
        <v>43</v>
      </c>
      <c r="G160" s="201"/>
      <c r="H160" s="196">
        <f>H161</f>
        <v>591.96</v>
      </c>
      <c r="I160" s="196">
        <f>I161</f>
        <v>70.12</v>
      </c>
      <c r="J160" s="196">
        <f>J161</f>
        <v>662.08</v>
      </c>
      <c r="K160" s="190"/>
      <c r="L160" s="190"/>
      <c r="M160" s="190"/>
      <c r="N160" s="190"/>
      <c r="O160" s="190"/>
      <c r="P160" s="190"/>
    </row>
    <row r="161" spans="1:16" s="187" customFormat="1" ht="63.75" customHeight="1">
      <c r="A161" s="212" t="s">
        <v>435</v>
      </c>
      <c r="B161" s="214" t="s">
        <v>80</v>
      </c>
      <c r="C161" s="214" t="s">
        <v>24</v>
      </c>
      <c r="D161" s="214" t="s">
        <v>15</v>
      </c>
      <c r="E161" s="214" t="s">
        <v>359</v>
      </c>
      <c r="F161" s="214" t="s">
        <v>43</v>
      </c>
      <c r="G161" s="201"/>
      <c r="H161" s="201">
        <f>H162+H163+H173+H174+H175</f>
        <v>591.96</v>
      </c>
      <c r="I161" s="201">
        <f>I162+I163+I173+I174</f>
        <v>70.12</v>
      </c>
      <c r="J161" s="201">
        <f>H161+I161</f>
        <v>662.08</v>
      </c>
      <c r="K161" s="190"/>
      <c r="L161" s="190"/>
      <c r="M161" s="190"/>
      <c r="N161" s="190"/>
      <c r="O161" s="190"/>
      <c r="P161" s="190"/>
    </row>
    <row r="162" spans="1:16" s="187" customFormat="1" ht="38.25" customHeight="1">
      <c r="A162" s="212" t="s">
        <v>266</v>
      </c>
      <c r="B162" s="214" t="s">
        <v>80</v>
      </c>
      <c r="C162" s="214" t="s">
        <v>24</v>
      </c>
      <c r="D162" s="214" t="s">
        <v>15</v>
      </c>
      <c r="E162" s="214" t="s">
        <v>359</v>
      </c>
      <c r="F162" s="214" t="s">
        <v>125</v>
      </c>
      <c r="G162" s="201"/>
      <c r="H162" s="201">
        <v>557.58</v>
      </c>
      <c r="I162" s="201">
        <v>70.12</v>
      </c>
      <c r="J162" s="201">
        <f>H162+I162</f>
        <v>627.7</v>
      </c>
      <c r="K162" s="190"/>
      <c r="L162" s="190"/>
      <c r="M162" s="190"/>
      <c r="N162" s="190"/>
      <c r="O162" s="190"/>
      <c r="P162" s="190"/>
    </row>
    <row r="163" spans="1:16" s="187" customFormat="1" ht="33" customHeight="1">
      <c r="A163" s="228" t="s">
        <v>384</v>
      </c>
      <c r="B163" s="214" t="s">
        <v>80</v>
      </c>
      <c r="C163" s="214" t="s">
        <v>24</v>
      </c>
      <c r="D163" s="214" t="s">
        <v>15</v>
      </c>
      <c r="E163" s="214" t="s">
        <v>359</v>
      </c>
      <c r="F163" s="214" t="s">
        <v>236</v>
      </c>
      <c r="G163" s="201"/>
      <c r="H163" s="201">
        <v>10</v>
      </c>
      <c r="I163" s="201">
        <v>0</v>
      </c>
      <c r="J163" s="201">
        <f>H163+I163</f>
        <v>10</v>
      </c>
      <c r="K163" s="190"/>
      <c r="L163" s="190"/>
      <c r="M163" s="190"/>
      <c r="N163" s="190"/>
      <c r="O163" s="190"/>
      <c r="P163" s="190"/>
    </row>
    <row r="164" spans="1:10" ht="12.75" customHeight="1" hidden="1">
      <c r="A164" s="217" t="s">
        <v>119</v>
      </c>
      <c r="B164" s="203" t="s">
        <v>80</v>
      </c>
      <c r="C164" s="216" t="s">
        <v>118</v>
      </c>
      <c r="D164" s="216" t="s">
        <v>16</v>
      </c>
      <c r="E164" s="216" t="s">
        <v>42</v>
      </c>
      <c r="F164" s="216" t="s">
        <v>43</v>
      </c>
      <c r="G164" s="196">
        <f>G165</f>
        <v>769.69</v>
      </c>
      <c r="H164" s="196">
        <f>H165</f>
        <v>591.07</v>
      </c>
      <c r="I164" s="196">
        <f>I165</f>
        <v>-591.07</v>
      </c>
      <c r="J164" s="201">
        <f t="shared" si="7"/>
        <v>0</v>
      </c>
    </row>
    <row r="165" spans="1:10" ht="26.25" customHeight="1" hidden="1">
      <c r="A165" s="212" t="s">
        <v>191</v>
      </c>
      <c r="B165" s="214" t="s">
        <v>80</v>
      </c>
      <c r="C165" s="215" t="s">
        <v>118</v>
      </c>
      <c r="D165" s="215" t="s">
        <v>23</v>
      </c>
      <c r="E165" s="215" t="s">
        <v>42</v>
      </c>
      <c r="F165" s="215" t="s">
        <v>43</v>
      </c>
      <c r="G165" s="201">
        <f>G166+G170</f>
        <v>769.69</v>
      </c>
      <c r="H165" s="201">
        <f>H170+H166</f>
        <v>591.07</v>
      </c>
      <c r="I165" s="201">
        <f>I170+I166</f>
        <v>-591.07</v>
      </c>
      <c r="J165" s="201">
        <f t="shared" si="7"/>
        <v>0</v>
      </c>
    </row>
    <row r="166" spans="1:10" ht="36.75" customHeight="1" hidden="1">
      <c r="A166" s="222" t="s">
        <v>303</v>
      </c>
      <c r="B166" s="214" t="s">
        <v>80</v>
      </c>
      <c r="C166" s="215" t="s">
        <v>118</v>
      </c>
      <c r="D166" s="215" t="s">
        <v>23</v>
      </c>
      <c r="E166" s="232" t="s">
        <v>297</v>
      </c>
      <c r="F166" s="215" t="s">
        <v>43</v>
      </c>
      <c r="G166" s="201">
        <f aca="true" t="shared" si="16" ref="G166:I168">G167</f>
        <v>0</v>
      </c>
      <c r="H166" s="201">
        <f t="shared" si="16"/>
        <v>591.07</v>
      </c>
      <c r="I166" s="201">
        <f t="shared" si="16"/>
        <v>-591.07</v>
      </c>
      <c r="J166" s="201">
        <f t="shared" si="7"/>
        <v>0</v>
      </c>
    </row>
    <row r="167" spans="1:10" ht="42" customHeight="1" hidden="1">
      <c r="A167" s="189" t="s">
        <v>430</v>
      </c>
      <c r="B167" s="203" t="s">
        <v>80</v>
      </c>
      <c r="C167" s="216" t="s">
        <v>118</v>
      </c>
      <c r="D167" s="216" t="s">
        <v>23</v>
      </c>
      <c r="E167" s="233" t="s">
        <v>42</v>
      </c>
      <c r="F167" s="216" t="s">
        <v>43</v>
      </c>
      <c r="G167" s="196">
        <f t="shared" si="16"/>
        <v>0</v>
      </c>
      <c r="H167" s="196">
        <f t="shared" si="16"/>
        <v>591.07</v>
      </c>
      <c r="I167" s="196">
        <f>J167-H167</f>
        <v>-591.07</v>
      </c>
      <c r="J167" s="196">
        <f>J168</f>
        <v>0</v>
      </c>
    </row>
    <row r="168" spans="1:10" ht="51" customHeight="1" hidden="1">
      <c r="A168" s="219" t="s">
        <v>436</v>
      </c>
      <c r="B168" s="214" t="s">
        <v>80</v>
      </c>
      <c r="C168" s="215" t="s">
        <v>118</v>
      </c>
      <c r="D168" s="215" t="s">
        <v>23</v>
      </c>
      <c r="E168" s="232" t="s">
        <v>316</v>
      </c>
      <c r="F168" s="215" t="s">
        <v>43</v>
      </c>
      <c r="G168" s="201">
        <f t="shared" si="16"/>
        <v>0</v>
      </c>
      <c r="H168" s="201">
        <f t="shared" si="16"/>
        <v>591.07</v>
      </c>
      <c r="I168" s="201">
        <f>J168-H168</f>
        <v>-591.07</v>
      </c>
      <c r="J168" s="201">
        <f>J169</f>
        <v>0</v>
      </c>
    </row>
    <row r="169" spans="1:10" ht="39.75" customHeight="1" hidden="1">
      <c r="A169" s="219" t="s">
        <v>201</v>
      </c>
      <c r="B169" s="214" t="s">
        <v>80</v>
      </c>
      <c r="C169" s="215" t="s">
        <v>118</v>
      </c>
      <c r="D169" s="215" t="s">
        <v>23</v>
      </c>
      <c r="E169" s="232" t="s">
        <v>316</v>
      </c>
      <c r="F169" s="215" t="s">
        <v>124</v>
      </c>
      <c r="G169" s="201">
        <v>0</v>
      </c>
      <c r="H169" s="201">
        <v>591.07</v>
      </c>
      <c r="I169" s="201">
        <f>J169-H169</f>
        <v>-591.07</v>
      </c>
      <c r="J169" s="201">
        <v>0</v>
      </c>
    </row>
    <row r="170" spans="1:10" ht="77.25" customHeight="1" hidden="1">
      <c r="A170" s="212" t="s">
        <v>233</v>
      </c>
      <c r="B170" s="214" t="s">
        <v>80</v>
      </c>
      <c r="C170" s="215" t="s">
        <v>118</v>
      </c>
      <c r="D170" s="215" t="s">
        <v>23</v>
      </c>
      <c r="E170" s="215" t="s">
        <v>232</v>
      </c>
      <c r="F170" s="215" t="s">
        <v>43</v>
      </c>
      <c r="G170" s="201">
        <f aca="true" t="shared" si="17" ref="G170:I171">G171</f>
        <v>769.69</v>
      </c>
      <c r="H170" s="201">
        <f t="shared" si="17"/>
        <v>0</v>
      </c>
      <c r="I170" s="201">
        <f t="shared" si="17"/>
        <v>0</v>
      </c>
      <c r="J170" s="201">
        <f t="shared" si="7"/>
        <v>0</v>
      </c>
    </row>
    <row r="171" spans="1:10" ht="24" customHeight="1" hidden="1">
      <c r="A171" s="212" t="s">
        <v>47</v>
      </c>
      <c r="B171" s="214" t="s">
        <v>80</v>
      </c>
      <c r="C171" s="215" t="s">
        <v>118</v>
      </c>
      <c r="D171" s="215" t="s">
        <v>23</v>
      </c>
      <c r="E171" s="215" t="s">
        <v>231</v>
      </c>
      <c r="F171" s="215" t="s">
        <v>43</v>
      </c>
      <c r="G171" s="201">
        <f t="shared" si="17"/>
        <v>769.69</v>
      </c>
      <c r="H171" s="201">
        <f t="shared" si="17"/>
        <v>0</v>
      </c>
      <c r="I171" s="201">
        <f t="shared" si="17"/>
        <v>0</v>
      </c>
      <c r="J171" s="201">
        <f t="shared" si="7"/>
        <v>0</v>
      </c>
    </row>
    <row r="172" spans="1:10" ht="12.75" customHeight="1" hidden="1">
      <c r="A172" s="212" t="s">
        <v>201</v>
      </c>
      <c r="B172" s="214" t="s">
        <v>80</v>
      </c>
      <c r="C172" s="215" t="s">
        <v>118</v>
      </c>
      <c r="D172" s="215" t="s">
        <v>23</v>
      </c>
      <c r="E172" s="215" t="s">
        <v>231</v>
      </c>
      <c r="F172" s="215" t="s">
        <v>124</v>
      </c>
      <c r="G172" s="201">
        <v>769.69</v>
      </c>
      <c r="H172" s="201">
        <v>0</v>
      </c>
      <c r="I172" s="201"/>
      <c r="J172" s="201">
        <f>H172+I172</f>
        <v>0</v>
      </c>
    </row>
    <row r="173" spans="1:10" ht="28.5" customHeight="1">
      <c r="A173" s="212" t="s">
        <v>267</v>
      </c>
      <c r="B173" s="214" t="s">
        <v>80</v>
      </c>
      <c r="C173" s="215" t="s">
        <v>24</v>
      </c>
      <c r="D173" s="215" t="s">
        <v>15</v>
      </c>
      <c r="E173" s="215" t="s">
        <v>359</v>
      </c>
      <c r="F173" s="215" t="s">
        <v>133</v>
      </c>
      <c r="G173" s="201"/>
      <c r="H173" s="201">
        <v>5.5</v>
      </c>
      <c r="I173" s="201">
        <v>0</v>
      </c>
      <c r="J173" s="201">
        <f>H173+I173</f>
        <v>5.5</v>
      </c>
    </row>
    <row r="174" spans="1:10" ht="17.25" customHeight="1">
      <c r="A174" s="212" t="s">
        <v>268</v>
      </c>
      <c r="B174" s="214" t="s">
        <v>80</v>
      </c>
      <c r="C174" s="215" t="s">
        <v>24</v>
      </c>
      <c r="D174" s="215" t="s">
        <v>15</v>
      </c>
      <c r="E174" s="215" t="s">
        <v>359</v>
      </c>
      <c r="F174" s="215" t="s">
        <v>132</v>
      </c>
      <c r="G174" s="201"/>
      <c r="H174" s="201">
        <v>10</v>
      </c>
      <c r="I174" s="201">
        <v>0</v>
      </c>
      <c r="J174" s="201">
        <f>H174+I174</f>
        <v>10</v>
      </c>
    </row>
    <row r="175" spans="1:10" ht="17.25" customHeight="1">
      <c r="A175" s="212" t="s">
        <v>387</v>
      </c>
      <c r="B175" s="214" t="s">
        <v>80</v>
      </c>
      <c r="C175" s="215" t="s">
        <v>24</v>
      </c>
      <c r="D175" s="215" t="s">
        <v>15</v>
      </c>
      <c r="E175" s="215" t="s">
        <v>359</v>
      </c>
      <c r="F175" s="215" t="s">
        <v>385</v>
      </c>
      <c r="G175" s="201"/>
      <c r="H175" s="201">
        <v>8.88</v>
      </c>
      <c r="I175" s="201">
        <v>0</v>
      </c>
      <c r="J175" s="201">
        <f>H175+I175</f>
        <v>8.88</v>
      </c>
    </row>
    <row r="176" spans="1:10" ht="54.75" customHeight="1">
      <c r="A176" s="217" t="s">
        <v>437</v>
      </c>
      <c r="B176" s="203" t="s">
        <v>80</v>
      </c>
      <c r="C176" s="216" t="s">
        <v>118</v>
      </c>
      <c r="D176" s="216" t="s">
        <v>23</v>
      </c>
      <c r="E176" s="216" t="s">
        <v>382</v>
      </c>
      <c r="F176" s="216" t="s">
        <v>43</v>
      </c>
      <c r="G176" s="196"/>
      <c r="H176" s="196">
        <f>H177+H183+H189</f>
        <v>2702.34</v>
      </c>
      <c r="I176" s="196">
        <f>J176-H176</f>
        <v>0</v>
      </c>
      <c r="J176" s="196">
        <f>J177+J183+J189</f>
        <v>2702.34</v>
      </c>
    </row>
    <row r="177" spans="1:10" ht="63.75" customHeight="1">
      <c r="A177" s="212" t="s">
        <v>438</v>
      </c>
      <c r="B177" s="214" t="s">
        <v>80</v>
      </c>
      <c r="C177" s="215" t="s">
        <v>118</v>
      </c>
      <c r="D177" s="215" t="s">
        <v>23</v>
      </c>
      <c r="E177" s="215" t="s">
        <v>361</v>
      </c>
      <c r="F177" s="215" t="s">
        <v>43</v>
      </c>
      <c r="G177" s="201"/>
      <c r="H177" s="201">
        <f>H178+H179+H180+H181+H182</f>
        <v>1323.6000000000001</v>
      </c>
      <c r="I177" s="201">
        <f>I178+I179+I180+I181+I182</f>
        <v>0</v>
      </c>
      <c r="J177" s="201">
        <f>J178+J179+J180+J181+J182</f>
        <v>1323.6000000000001</v>
      </c>
    </row>
    <row r="178" spans="1:10" ht="26.25" customHeight="1">
      <c r="A178" s="212" t="s">
        <v>381</v>
      </c>
      <c r="B178" s="214" t="s">
        <v>80</v>
      </c>
      <c r="C178" s="215" t="s">
        <v>118</v>
      </c>
      <c r="D178" s="215" t="s">
        <v>23</v>
      </c>
      <c r="E178" s="215" t="s">
        <v>361</v>
      </c>
      <c r="F178" s="215" t="s">
        <v>124</v>
      </c>
      <c r="G178" s="201"/>
      <c r="H178" s="201">
        <v>500</v>
      </c>
      <c r="I178" s="201">
        <v>0</v>
      </c>
      <c r="J178" s="201">
        <f>H178+I178</f>
        <v>500</v>
      </c>
    </row>
    <row r="179" spans="1:10" ht="51.75" customHeight="1">
      <c r="A179" s="212" t="s">
        <v>379</v>
      </c>
      <c r="B179" s="214" t="s">
        <v>80</v>
      </c>
      <c r="C179" s="215" t="s">
        <v>118</v>
      </c>
      <c r="D179" s="215" t="s">
        <v>23</v>
      </c>
      <c r="E179" s="215" t="s">
        <v>361</v>
      </c>
      <c r="F179" s="215" t="s">
        <v>377</v>
      </c>
      <c r="G179" s="201"/>
      <c r="H179" s="201">
        <v>151</v>
      </c>
      <c r="I179" s="201">
        <v>0</v>
      </c>
      <c r="J179" s="201">
        <f>H179+I179</f>
        <v>151</v>
      </c>
    </row>
    <row r="180" spans="1:10" ht="39" customHeight="1">
      <c r="A180" s="212" t="s">
        <v>266</v>
      </c>
      <c r="B180" s="214" t="s">
        <v>80</v>
      </c>
      <c r="C180" s="215" t="s">
        <v>118</v>
      </c>
      <c r="D180" s="215" t="s">
        <v>23</v>
      </c>
      <c r="E180" s="215" t="s">
        <v>361</v>
      </c>
      <c r="F180" s="215" t="s">
        <v>125</v>
      </c>
      <c r="G180" s="201"/>
      <c r="H180" s="201">
        <v>24</v>
      </c>
      <c r="I180" s="201">
        <v>0</v>
      </c>
      <c r="J180" s="201">
        <f>H180+I180</f>
        <v>24</v>
      </c>
    </row>
    <row r="181" spans="1:10" ht="23.25" customHeight="1">
      <c r="A181" s="212" t="s">
        <v>381</v>
      </c>
      <c r="B181" s="214" t="s">
        <v>80</v>
      </c>
      <c r="C181" s="215" t="s">
        <v>118</v>
      </c>
      <c r="D181" s="215" t="s">
        <v>23</v>
      </c>
      <c r="E181" s="215" t="s">
        <v>407</v>
      </c>
      <c r="F181" s="215" t="s">
        <v>124</v>
      </c>
      <c r="G181" s="201"/>
      <c r="H181" s="201">
        <v>498.16</v>
      </c>
      <c r="I181" s="201">
        <v>0</v>
      </c>
      <c r="J181" s="201">
        <f>H181+I181</f>
        <v>498.16</v>
      </c>
    </row>
    <row r="182" spans="1:10" ht="52.5" customHeight="1">
      <c r="A182" s="212" t="s">
        <v>379</v>
      </c>
      <c r="B182" s="214" t="s">
        <v>80</v>
      </c>
      <c r="C182" s="215" t="s">
        <v>118</v>
      </c>
      <c r="D182" s="215" t="s">
        <v>23</v>
      </c>
      <c r="E182" s="215" t="s">
        <v>407</v>
      </c>
      <c r="F182" s="215" t="s">
        <v>377</v>
      </c>
      <c r="G182" s="201"/>
      <c r="H182" s="201">
        <v>150.44</v>
      </c>
      <c r="I182" s="201">
        <v>0</v>
      </c>
      <c r="J182" s="201">
        <f>H182+I182</f>
        <v>150.44</v>
      </c>
    </row>
    <row r="183" spans="1:16" s="187" customFormat="1" ht="51" customHeight="1">
      <c r="A183" s="189" t="s">
        <v>437</v>
      </c>
      <c r="B183" s="203" t="s">
        <v>80</v>
      </c>
      <c r="C183" s="203" t="s">
        <v>118</v>
      </c>
      <c r="D183" s="203" t="s">
        <v>23</v>
      </c>
      <c r="E183" s="203" t="s">
        <v>382</v>
      </c>
      <c r="F183" s="203" t="s">
        <v>43</v>
      </c>
      <c r="G183" s="201"/>
      <c r="H183" s="196">
        <f>H184</f>
        <v>247.38</v>
      </c>
      <c r="I183" s="196">
        <f>J183-H183</f>
        <v>0</v>
      </c>
      <c r="J183" s="196">
        <f>J184</f>
        <v>247.38</v>
      </c>
      <c r="K183" s="190"/>
      <c r="L183" s="190"/>
      <c r="M183" s="190"/>
      <c r="N183" s="190"/>
      <c r="O183" s="190"/>
      <c r="P183" s="190"/>
    </row>
    <row r="184" spans="1:16" s="187" customFormat="1" ht="57" customHeight="1">
      <c r="A184" s="219" t="s">
        <v>439</v>
      </c>
      <c r="B184" s="214" t="s">
        <v>80</v>
      </c>
      <c r="C184" s="214" t="s">
        <v>118</v>
      </c>
      <c r="D184" s="214" t="s">
        <v>23</v>
      </c>
      <c r="E184" s="214" t="s">
        <v>403</v>
      </c>
      <c r="F184" s="214" t="s">
        <v>43</v>
      </c>
      <c r="G184" s="201"/>
      <c r="H184" s="201">
        <f>H185+H186+H187+H188</f>
        <v>247.38</v>
      </c>
      <c r="I184" s="201">
        <f>J184-H184</f>
        <v>0</v>
      </c>
      <c r="J184" s="201">
        <f>J185+J186+J187+J188</f>
        <v>247.38</v>
      </c>
      <c r="K184" s="190"/>
      <c r="L184" s="190"/>
      <c r="M184" s="190"/>
      <c r="N184" s="190"/>
      <c r="O184" s="190"/>
      <c r="P184" s="190"/>
    </row>
    <row r="185" spans="1:16" s="187" customFormat="1" ht="27" customHeight="1">
      <c r="A185" s="219" t="s">
        <v>381</v>
      </c>
      <c r="B185" s="214" t="s">
        <v>80</v>
      </c>
      <c r="C185" s="214" t="s">
        <v>118</v>
      </c>
      <c r="D185" s="214" t="s">
        <v>23</v>
      </c>
      <c r="E185" s="214" t="s">
        <v>403</v>
      </c>
      <c r="F185" s="214" t="s">
        <v>124</v>
      </c>
      <c r="G185" s="201"/>
      <c r="H185" s="201">
        <v>90</v>
      </c>
      <c r="I185" s="201">
        <v>0</v>
      </c>
      <c r="J185" s="201">
        <f>H185+I185</f>
        <v>90</v>
      </c>
      <c r="K185" s="190"/>
      <c r="L185" s="190"/>
      <c r="M185" s="190"/>
      <c r="N185" s="190"/>
      <c r="O185" s="190"/>
      <c r="P185" s="190"/>
    </row>
    <row r="186" spans="1:16" s="187" customFormat="1" ht="49.5" customHeight="1">
      <c r="A186" s="197" t="s">
        <v>379</v>
      </c>
      <c r="B186" s="214" t="s">
        <v>80</v>
      </c>
      <c r="C186" s="215" t="s">
        <v>118</v>
      </c>
      <c r="D186" s="215" t="s">
        <v>23</v>
      </c>
      <c r="E186" s="214" t="s">
        <v>403</v>
      </c>
      <c r="F186" s="215" t="s">
        <v>377</v>
      </c>
      <c r="G186" s="201"/>
      <c r="H186" s="201">
        <v>27.18</v>
      </c>
      <c r="I186" s="201">
        <v>0</v>
      </c>
      <c r="J186" s="201">
        <f>H186+I186</f>
        <v>27.18</v>
      </c>
      <c r="K186" s="190"/>
      <c r="L186" s="190"/>
      <c r="M186" s="190"/>
      <c r="N186" s="190"/>
      <c r="O186" s="190"/>
      <c r="P186" s="190"/>
    </row>
    <row r="187" spans="1:16" s="187" customFormat="1" ht="32.25" customHeight="1">
      <c r="A187" s="197" t="s">
        <v>381</v>
      </c>
      <c r="B187" s="214" t="s">
        <v>80</v>
      </c>
      <c r="C187" s="215" t="s">
        <v>118</v>
      </c>
      <c r="D187" s="215" t="s">
        <v>23</v>
      </c>
      <c r="E187" s="214" t="s">
        <v>408</v>
      </c>
      <c r="F187" s="215" t="s">
        <v>124</v>
      </c>
      <c r="G187" s="201"/>
      <c r="H187" s="201">
        <v>100</v>
      </c>
      <c r="I187" s="201">
        <v>0</v>
      </c>
      <c r="J187" s="201">
        <f>H187+I187</f>
        <v>100</v>
      </c>
      <c r="K187" s="190"/>
      <c r="L187" s="190"/>
      <c r="M187" s="190"/>
      <c r="N187" s="190"/>
      <c r="O187" s="190"/>
      <c r="P187" s="190"/>
    </row>
    <row r="188" spans="1:16" s="187" customFormat="1" ht="32.25" customHeight="1">
      <c r="A188" s="197" t="s">
        <v>381</v>
      </c>
      <c r="B188" s="214" t="s">
        <v>80</v>
      </c>
      <c r="C188" s="215" t="s">
        <v>118</v>
      </c>
      <c r="D188" s="215" t="s">
        <v>23</v>
      </c>
      <c r="E188" s="214" t="s">
        <v>408</v>
      </c>
      <c r="F188" s="215" t="s">
        <v>377</v>
      </c>
      <c r="G188" s="201"/>
      <c r="H188" s="201">
        <v>30.2</v>
      </c>
      <c r="I188" s="201">
        <v>0</v>
      </c>
      <c r="J188" s="201">
        <f>H188+I188</f>
        <v>30.2</v>
      </c>
      <c r="K188" s="190"/>
      <c r="L188" s="190"/>
      <c r="M188" s="190"/>
      <c r="N188" s="190"/>
      <c r="O188" s="190"/>
      <c r="P188" s="190"/>
    </row>
    <row r="189" spans="1:16" s="187" customFormat="1" ht="41.25" customHeight="1">
      <c r="A189" s="189" t="s">
        <v>437</v>
      </c>
      <c r="B189" s="203" t="s">
        <v>80</v>
      </c>
      <c r="C189" s="203" t="s">
        <v>118</v>
      </c>
      <c r="D189" s="203" t="s">
        <v>23</v>
      </c>
      <c r="E189" s="203" t="s">
        <v>382</v>
      </c>
      <c r="F189" s="203" t="s">
        <v>43</v>
      </c>
      <c r="G189" s="201"/>
      <c r="H189" s="196">
        <f>H190</f>
        <v>1131.36</v>
      </c>
      <c r="I189" s="196">
        <f>J189-H189</f>
        <v>0</v>
      </c>
      <c r="J189" s="196">
        <f>J190</f>
        <v>1131.36</v>
      </c>
      <c r="K189" s="190"/>
      <c r="L189" s="190"/>
      <c r="M189" s="190"/>
      <c r="N189" s="190"/>
      <c r="O189" s="190"/>
      <c r="P189" s="190"/>
    </row>
    <row r="190" spans="1:10" ht="69" customHeight="1">
      <c r="A190" s="219" t="s">
        <v>438</v>
      </c>
      <c r="B190" s="214" t="s">
        <v>80</v>
      </c>
      <c r="C190" s="214" t="s">
        <v>118</v>
      </c>
      <c r="D190" s="214" t="s">
        <v>23</v>
      </c>
      <c r="E190" s="214" t="s">
        <v>404</v>
      </c>
      <c r="F190" s="214" t="s">
        <v>43</v>
      </c>
      <c r="G190" s="201"/>
      <c r="H190" s="201">
        <f>H191+H192+H193+H194+H195</f>
        <v>1131.36</v>
      </c>
      <c r="I190" s="201">
        <f>J190-H190</f>
        <v>0</v>
      </c>
      <c r="J190" s="201">
        <f>J191+J192+J193+J194+J195</f>
        <v>1131.36</v>
      </c>
    </row>
    <row r="191" spans="1:10" ht="25.5">
      <c r="A191" s="219" t="s">
        <v>381</v>
      </c>
      <c r="B191" s="214" t="s">
        <v>80</v>
      </c>
      <c r="C191" s="214" t="s">
        <v>118</v>
      </c>
      <c r="D191" s="214" t="s">
        <v>23</v>
      </c>
      <c r="E191" s="214" t="s">
        <v>404</v>
      </c>
      <c r="F191" s="214" t="s">
        <v>124</v>
      </c>
      <c r="G191" s="201"/>
      <c r="H191" s="201">
        <v>457.93</v>
      </c>
      <c r="I191" s="201">
        <v>0</v>
      </c>
      <c r="J191" s="201">
        <f>H191+I191</f>
        <v>457.93</v>
      </c>
    </row>
    <row r="192" spans="1:10" ht="51">
      <c r="A192" s="197" t="s">
        <v>379</v>
      </c>
      <c r="B192" s="214" t="s">
        <v>80</v>
      </c>
      <c r="C192" s="215" t="s">
        <v>118</v>
      </c>
      <c r="D192" s="215" t="s">
        <v>23</v>
      </c>
      <c r="E192" s="214" t="s">
        <v>404</v>
      </c>
      <c r="F192" s="215" t="s">
        <v>377</v>
      </c>
      <c r="G192" s="201"/>
      <c r="H192" s="201">
        <v>138.3</v>
      </c>
      <c r="I192" s="201">
        <v>0</v>
      </c>
      <c r="J192" s="201">
        <f>H192+I192</f>
        <v>138.3</v>
      </c>
    </row>
    <row r="193" spans="1:10" ht="38.25">
      <c r="A193" s="197" t="s">
        <v>266</v>
      </c>
      <c r="B193" s="214" t="s">
        <v>80</v>
      </c>
      <c r="C193" s="215" t="s">
        <v>118</v>
      </c>
      <c r="D193" s="215" t="s">
        <v>23</v>
      </c>
      <c r="E193" s="214" t="s">
        <v>404</v>
      </c>
      <c r="F193" s="215" t="s">
        <v>125</v>
      </c>
      <c r="G193" s="201"/>
      <c r="H193" s="201">
        <v>308.5</v>
      </c>
      <c r="I193" s="201">
        <v>0</v>
      </c>
      <c r="J193" s="201">
        <f>H193+I193</f>
        <v>308.5</v>
      </c>
    </row>
    <row r="194" spans="1:10" ht="25.5">
      <c r="A194" s="197" t="s">
        <v>381</v>
      </c>
      <c r="B194" s="214" t="s">
        <v>80</v>
      </c>
      <c r="C194" s="215" t="s">
        <v>118</v>
      </c>
      <c r="D194" s="215" t="s">
        <v>23</v>
      </c>
      <c r="E194" s="214" t="s">
        <v>407</v>
      </c>
      <c r="F194" s="215" t="s">
        <v>124</v>
      </c>
      <c r="G194" s="201"/>
      <c r="H194" s="201">
        <v>174.06</v>
      </c>
      <c r="I194" s="201">
        <v>0</v>
      </c>
      <c r="J194" s="201">
        <f>H194+I194</f>
        <v>174.06</v>
      </c>
    </row>
    <row r="195" spans="1:10" ht="25.5">
      <c r="A195" s="197" t="s">
        <v>381</v>
      </c>
      <c r="B195" s="214" t="s">
        <v>80</v>
      </c>
      <c r="C195" s="215" t="s">
        <v>118</v>
      </c>
      <c r="D195" s="215" t="s">
        <v>23</v>
      </c>
      <c r="E195" s="214" t="s">
        <v>407</v>
      </c>
      <c r="F195" s="215" t="s">
        <v>377</v>
      </c>
      <c r="G195" s="201"/>
      <c r="H195" s="201">
        <v>52.57</v>
      </c>
      <c r="I195" s="201">
        <v>0</v>
      </c>
      <c r="J195" s="201">
        <f>H195+I195</f>
        <v>52.57</v>
      </c>
    </row>
    <row r="196" spans="1:10" ht="12.75">
      <c r="A196" s="81" t="s">
        <v>28</v>
      </c>
      <c r="B196" s="68"/>
      <c r="C196" s="68"/>
      <c r="D196" s="68"/>
      <c r="E196" s="68"/>
      <c r="F196" s="68"/>
      <c r="G196" s="60" t="e">
        <f>G164+G133+G116+G82+G73+G65+G9+G53</f>
        <v>#REF!</v>
      </c>
      <c r="H196" s="60">
        <f>H8</f>
        <v>5770.54</v>
      </c>
      <c r="I196" s="60">
        <f>I8</f>
        <v>261.42</v>
      </c>
      <c r="J196" s="60">
        <f>J8</f>
        <v>6031.960000000001</v>
      </c>
    </row>
  </sheetData>
  <sheetProtection/>
  <mergeCells count="14">
    <mergeCell ref="K7:K34"/>
    <mergeCell ref="A4:A5"/>
    <mergeCell ref="B4:B5"/>
    <mergeCell ref="C4:C5"/>
    <mergeCell ref="D4:D5"/>
    <mergeCell ref="E4:E5"/>
    <mergeCell ref="F4:F5"/>
    <mergeCell ref="H4:H5"/>
    <mergeCell ref="I4:I5"/>
    <mergeCell ref="J4:J5"/>
    <mergeCell ref="K2:M2"/>
    <mergeCell ref="F1:J1"/>
    <mergeCell ref="A1:E1"/>
    <mergeCell ref="A2:J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66"/>
  </sheetPr>
  <dimension ref="A1:J112"/>
  <sheetViews>
    <sheetView zoomScalePageLayoutView="0" workbookViewId="0" topLeftCell="A10">
      <selection activeCell="B11" sqref="B11"/>
    </sheetView>
  </sheetViews>
  <sheetFormatPr defaultColWidth="9.00390625" defaultRowHeight="12.75"/>
  <cols>
    <col min="1" max="1" width="3.125" style="0" customWidth="1"/>
    <col min="2" max="2" width="48.125" style="0" customWidth="1"/>
    <col min="3" max="3" width="8.00390625" style="121" customWidth="1"/>
    <col min="4" max="4" width="7.625" style="121" customWidth="1"/>
    <col min="5" max="5" width="8.75390625" style="121" customWidth="1"/>
    <col min="6" max="6" width="10.25390625" style="121" customWidth="1"/>
    <col min="7" max="7" width="9.125" style="121" customWidth="1"/>
    <col min="8" max="8" width="11.625" style="0" customWidth="1"/>
    <col min="9" max="9" width="11.875" style="0" customWidth="1"/>
    <col min="10" max="10" width="12.375" style="0" customWidth="1"/>
  </cols>
  <sheetData>
    <row r="1" spans="6:10" ht="12.75">
      <c r="F1" s="125"/>
      <c r="I1" s="285" t="s">
        <v>245</v>
      </c>
      <c r="J1" s="285"/>
    </row>
    <row r="2" spans="9:10" ht="80.25" customHeight="1">
      <c r="I2" s="285"/>
      <c r="J2" s="285"/>
    </row>
    <row r="3" spans="2:10" ht="12.75">
      <c r="B3" s="284" t="s">
        <v>243</v>
      </c>
      <c r="C3" s="284"/>
      <c r="D3" s="284"/>
      <c r="E3" s="284"/>
      <c r="F3" s="284"/>
      <c r="G3" s="284"/>
      <c r="H3" s="284"/>
      <c r="I3" s="284"/>
      <c r="J3" s="284"/>
    </row>
    <row r="4" spans="2:10" ht="12.75">
      <c r="B4" s="284"/>
      <c r="C4" s="284"/>
      <c r="D4" s="284"/>
      <c r="E4" s="284"/>
      <c r="F4" s="284"/>
      <c r="G4" s="284"/>
      <c r="H4" s="284"/>
      <c r="I4" s="284"/>
      <c r="J4" s="284"/>
    </row>
    <row r="5" spans="2:10" ht="12.75">
      <c r="B5" s="284"/>
      <c r="C5" s="284"/>
      <c r="D5" s="284"/>
      <c r="E5" s="284"/>
      <c r="F5" s="284"/>
      <c r="G5" s="284"/>
      <c r="H5" s="284"/>
      <c r="I5" s="284"/>
      <c r="J5" s="284"/>
    </row>
    <row r="7" spans="1:10" ht="89.25">
      <c r="A7" s="118" t="s">
        <v>251</v>
      </c>
      <c r="B7" s="118" t="s">
        <v>252</v>
      </c>
      <c r="C7" s="122" t="s">
        <v>253</v>
      </c>
      <c r="D7" s="122" t="s">
        <v>254</v>
      </c>
      <c r="E7" s="122" t="s">
        <v>255</v>
      </c>
      <c r="F7" s="122" t="s">
        <v>256</v>
      </c>
      <c r="G7" s="122" t="s">
        <v>257</v>
      </c>
      <c r="H7" s="120" t="s">
        <v>258</v>
      </c>
      <c r="I7" s="120" t="s">
        <v>55</v>
      </c>
      <c r="J7" s="120" t="s">
        <v>294</v>
      </c>
    </row>
    <row r="8" spans="1:10" s="103" customFormat="1" ht="12.75">
      <c r="A8" s="128"/>
      <c r="B8" s="129" t="s">
        <v>259</v>
      </c>
      <c r="C8" s="130">
        <v>801</v>
      </c>
      <c r="D8" s="130">
        <v>1</v>
      </c>
      <c r="E8" s="130">
        <v>0</v>
      </c>
      <c r="F8" s="130">
        <v>0</v>
      </c>
      <c r="G8" s="130">
        <v>0</v>
      </c>
      <c r="H8" s="131">
        <f>H9+H13</f>
        <v>0</v>
      </c>
      <c r="I8" s="131">
        <f aca="true" t="shared" si="0" ref="I8:I15">J8-H8</f>
        <v>980.84</v>
      </c>
      <c r="J8" s="131">
        <f>J9</f>
        <v>980.84</v>
      </c>
    </row>
    <row r="9" spans="1:10" ht="12.75">
      <c r="A9" s="118"/>
      <c r="B9" s="119" t="s">
        <v>260</v>
      </c>
      <c r="C9" s="123">
        <v>801</v>
      </c>
      <c r="D9" s="123">
        <v>1</v>
      </c>
      <c r="E9" s="123">
        <v>2</v>
      </c>
      <c r="F9" s="123">
        <v>9900801</v>
      </c>
      <c r="G9" s="123"/>
      <c r="H9" s="126">
        <f>H10</f>
        <v>0</v>
      </c>
      <c r="I9" s="126">
        <f t="shared" si="0"/>
        <v>980.84</v>
      </c>
      <c r="J9" s="126">
        <f>J10</f>
        <v>980.84</v>
      </c>
    </row>
    <row r="10" spans="1:10" ht="25.5">
      <c r="A10" s="118"/>
      <c r="B10" s="119" t="s">
        <v>261</v>
      </c>
      <c r="C10" s="123">
        <v>801</v>
      </c>
      <c r="D10" s="123">
        <v>1</v>
      </c>
      <c r="E10" s="123">
        <v>2</v>
      </c>
      <c r="F10" s="123">
        <v>9900801</v>
      </c>
      <c r="G10" s="123"/>
      <c r="H10" s="126">
        <f>H11</f>
        <v>0</v>
      </c>
      <c r="I10" s="126">
        <f t="shared" si="0"/>
        <v>980.84</v>
      </c>
      <c r="J10" s="126">
        <f>J11</f>
        <v>980.84</v>
      </c>
    </row>
    <row r="11" spans="1:10" ht="25.5">
      <c r="A11" s="118"/>
      <c r="B11" s="119" t="s">
        <v>262</v>
      </c>
      <c r="C11" s="123">
        <v>801</v>
      </c>
      <c r="D11" s="123">
        <v>1</v>
      </c>
      <c r="E11" s="123">
        <v>2</v>
      </c>
      <c r="F11" s="123">
        <v>9900801</v>
      </c>
      <c r="G11" s="123">
        <v>0</v>
      </c>
      <c r="H11" s="126">
        <f>H12</f>
        <v>0</v>
      </c>
      <c r="I11" s="126">
        <f t="shared" si="0"/>
        <v>980.84</v>
      </c>
      <c r="J11" s="126">
        <f>J12</f>
        <v>980.84</v>
      </c>
    </row>
    <row r="12" spans="1:10" ht="38.25">
      <c r="A12" s="118"/>
      <c r="B12" s="119" t="s">
        <v>201</v>
      </c>
      <c r="C12" s="123">
        <v>801</v>
      </c>
      <c r="D12" s="123">
        <v>1</v>
      </c>
      <c r="E12" s="123">
        <v>2</v>
      </c>
      <c r="F12" s="123">
        <v>9900801</v>
      </c>
      <c r="G12" s="123">
        <v>121</v>
      </c>
      <c r="H12" s="127">
        <v>0</v>
      </c>
      <c r="I12" s="126">
        <f t="shared" si="0"/>
        <v>980.84</v>
      </c>
      <c r="J12" s="126">
        <v>980.84</v>
      </c>
    </row>
    <row r="13" spans="1:10" ht="38.25">
      <c r="A13" s="118"/>
      <c r="B13" s="119" t="s">
        <v>263</v>
      </c>
      <c r="C13" s="123">
        <v>801</v>
      </c>
      <c r="D13" s="123">
        <v>1</v>
      </c>
      <c r="E13" s="123">
        <v>4</v>
      </c>
      <c r="F13" s="123" t="s">
        <v>297</v>
      </c>
      <c r="G13" s="123"/>
      <c r="H13" s="126">
        <f>H14</f>
        <v>0</v>
      </c>
      <c r="I13" s="126">
        <f t="shared" si="0"/>
        <v>1245.7900000000002</v>
      </c>
      <c r="J13" s="126">
        <f>J14</f>
        <v>1245.7900000000002</v>
      </c>
    </row>
    <row r="14" spans="1:10" ht="38.25">
      <c r="A14" s="118"/>
      <c r="B14" s="119" t="s">
        <v>264</v>
      </c>
      <c r="C14" s="123">
        <v>801</v>
      </c>
      <c r="D14" s="123">
        <v>1</v>
      </c>
      <c r="E14" s="123">
        <v>4</v>
      </c>
      <c r="F14" s="123" t="s">
        <v>298</v>
      </c>
      <c r="G14" s="123"/>
      <c r="H14" s="126">
        <f>H15+H16+H17+H18+H19</f>
        <v>0</v>
      </c>
      <c r="I14" s="126">
        <f t="shared" si="0"/>
        <v>1245.7900000000002</v>
      </c>
      <c r="J14" s="126">
        <f>J15+J16+J17+J18+J19</f>
        <v>1245.7900000000002</v>
      </c>
    </row>
    <row r="15" spans="1:10" ht="38.25">
      <c r="A15" s="118"/>
      <c r="B15" s="119" t="s">
        <v>201</v>
      </c>
      <c r="C15" s="123">
        <v>801</v>
      </c>
      <c r="D15" s="123">
        <v>1</v>
      </c>
      <c r="E15" s="123">
        <v>4</v>
      </c>
      <c r="F15" s="123" t="s">
        <v>298</v>
      </c>
      <c r="G15" s="123">
        <v>121</v>
      </c>
      <c r="H15" s="126">
        <v>0</v>
      </c>
      <c r="I15" s="126">
        <f t="shared" si="0"/>
        <v>980.84</v>
      </c>
      <c r="J15" s="126">
        <v>980.84</v>
      </c>
    </row>
    <row r="16" spans="1:10" ht="38.25">
      <c r="A16" s="118"/>
      <c r="B16" s="119" t="s">
        <v>265</v>
      </c>
      <c r="C16" s="123">
        <v>801</v>
      </c>
      <c r="D16" s="123">
        <v>1</v>
      </c>
      <c r="E16" s="123">
        <v>4</v>
      </c>
      <c r="F16" s="123">
        <v>100801</v>
      </c>
      <c r="G16" s="123">
        <v>242</v>
      </c>
      <c r="H16" s="126">
        <v>0</v>
      </c>
      <c r="I16" s="126">
        <f aca="true" t="shared" si="1" ref="I16:I21">J16-H16</f>
        <v>45</v>
      </c>
      <c r="J16" s="126">
        <v>45</v>
      </c>
    </row>
    <row r="17" spans="1:10" ht="38.25">
      <c r="A17" s="118"/>
      <c r="B17" s="119" t="s">
        <v>266</v>
      </c>
      <c r="C17" s="123">
        <v>801</v>
      </c>
      <c r="D17" s="123">
        <v>1</v>
      </c>
      <c r="E17" s="123">
        <v>4</v>
      </c>
      <c r="F17" s="123">
        <v>100801</v>
      </c>
      <c r="G17" s="123">
        <v>244</v>
      </c>
      <c r="H17" s="126">
        <v>0</v>
      </c>
      <c r="I17" s="126">
        <f t="shared" si="1"/>
        <v>171.75</v>
      </c>
      <c r="J17" s="126">
        <v>171.75</v>
      </c>
    </row>
    <row r="18" spans="1:10" ht="25.5">
      <c r="A18" s="118"/>
      <c r="B18" s="119" t="s">
        <v>267</v>
      </c>
      <c r="C18" s="123">
        <v>801</v>
      </c>
      <c r="D18" s="123">
        <v>1</v>
      </c>
      <c r="E18" s="123">
        <v>4</v>
      </c>
      <c r="F18" s="123">
        <v>101000</v>
      </c>
      <c r="G18" s="123">
        <v>851</v>
      </c>
      <c r="H18" s="126">
        <v>0</v>
      </c>
      <c r="I18" s="126">
        <f t="shared" si="1"/>
        <v>33.56</v>
      </c>
      <c r="J18" s="126">
        <v>33.56</v>
      </c>
    </row>
    <row r="19" spans="1:10" ht="12.75">
      <c r="A19" s="118"/>
      <c r="B19" s="119" t="s">
        <v>268</v>
      </c>
      <c r="C19" s="123">
        <v>801</v>
      </c>
      <c r="D19" s="123">
        <v>1</v>
      </c>
      <c r="E19" s="123">
        <v>4</v>
      </c>
      <c r="F19" s="123">
        <v>101000</v>
      </c>
      <c r="G19" s="123">
        <v>852</v>
      </c>
      <c r="H19" s="126">
        <v>0</v>
      </c>
      <c r="I19" s="126">
        <f t="shared" si="1"/>
        <v>14.64</v>
      </c>
      <c r="J19" s="126">
        <v>14.64</v>
      </c>
    </row>
    <row r="20" spans="1:10" ht="51">
      <c r="A20" s="118"/>
      <c r="B20" s="119" t="s">
        <v>189</v>
      </c>
      <c r="C20" s="123">
        <v>801</v>
      </c>
      <c r="D20" s="123" t="s">
        <v>15</v>
      </c>
      <c r="E20" s="123" t="s">
        <v>19</v>
      </c>
      <c r="F20" s="123">
        <v>0</v>
      </c>
      <c r="G20" s="123">
        <v>0</v>
      </c>
      <c r="H20" s="126">
        <f>H21</f>
        <v>727</v>
      </c>
      <c r="I20" s="126">
        <f t="shared" si="1"/>
        <v>-727</v>
      </c>
      <c r="J20" s="126">
        <f>J21</f>
        <v>0</v>
      </c>
    </row>
    <row r="21" spans="1:10" ht="51">
      <c r="A21" s="118"/>
      <c r="B21" s="119" t="s">
        <v>269</v>
      </c>
      <c r="C21" s="123">
        <v>801</v>
      </c>
      <c r="D21" s="123" t="s">
        <v>15</v>
      </c>
      <c r="E21" s="123" t="s">
        <v>19</v>
      </c>
      <c r="F21" s="123">
        <v>20000</v>
      </c>
      <c r="G21" s="123">
        <v>0</v>
      </c>
      <c r="H21" s="126">
        <f>H22</f>
        <v>727</v>
      </c>
      <c r="I21" s="126">
        <f t="shared" si="1"/>
        <v>-727</v>
      </c>
      <c r="J21" s="126">
        <f>J22</f>
        <v>0</v>
      </c>
    </row>
    <row r="22" spans="1:10" ht="25.5">
      <c r="A22" s="118"/>
      <c r="B22" s="119" t="s">
        <v>204</v>
      </c>
      <c r="C22" s="123">
        <v>801</v>
      </c>
      <c r="D22" s="123" t="s">
        <v>15</v>
      </c>
      <c r="E22" s="123" t="s">
        <v>19</v>
      </c>
      <c r="F22" s="123">
        <v>20300</v>
      </c>
      <c r="G22" s="123">
        <v>0</v>
      </c>
      <c r="H22" s="126">
        <f>H23</f>
        <v>727</v>
      </c>
      <c r="I22" s="126">
        <f aca="true" t="shared" si="2" ref="I22:I29">J22-H22</f>
        <v>-727</v>
      </c>
      <c r="J22" s="126">
        <v>0</v>
      </c>
    </row>
    <row r="23" spans="1:10" ht="38.25">
      <c r="A23" s="118"/>
      <c r="B23" s="119" t="s">
        <v>201</v>
      </c>
      <c r="C23" s="123">
        <v>801</v>
      </c>
      <c r="D23" s="123" t="s">
        <v>15</v>
      </c>
      <c r="E23" s="123" t="s">
        <v>19</v>
      </c>
      <c r="F23" s="123">
        <v>20300</v>
      </c>
      <c r="G23" s="123">
        <v>121</v>
      </c>
      <c r="H23" s="126">
        <v>727</v>
      </c>
      <c r="I23" s="126">
        <f t="shared" si="2"/>
        <v>-727</v>
      </c>
      <c r="J23" s="126">
        <v>0</v>
      </c>
    </row>
    <row r="24" spans="1:10" s="103" customFormat="1" ht="12.75">
      <c r="A24" s="128"/>
      <c r="B24" s="129" t="s">
        <v>41</v>
      </c>
      <c r="C24" s="130">
        <v>801</v>
      </c>
      <c r="D24" s="130">
        <v>1</v>
      </c>
      <c r="E24" s="130">
        <v>4</v>
      </c>
      <c r="F24" s="130">
        <v>20400</v>
      </c>
      <c r="G24" s="130">
        <v>0</v>
      </c>
      <c r="H24" s="131">
        <f>H25+H26+H27+H28+H29</f>
        <v>1256.96</v>
      </c>
      <c r="I24" s="131">
        <f t="shared" si="2"/>
        <v>-1256.96</v>
      </c>
      <c r="J24" s="131">
        <f>J25+J26+J27+J28+J29</f>
        <v>0</v>
      </c>
    </row>
    <row r="25" spans="1:10" ht="38.25">
      <c r="A25" s="118"/>
      <c r="B25" s="119" t="s">
        <v>201</v>
      </c>
      <c r="C25" s="123">
        <v>801</v>
      </c>
      <c r="D25" s="123">
        <v>1</v>
      </c>
      <c r="E25" s="123">
        <v>4</v>
      </c>
      <c r="F25" s="123">
        <v>20400</v>
      </c>
      <c r="G25" s="123">
        <v>121</v>
      </c>
      <c r="H25" s="126">
        <v>972.15</v>
      </c>
      <c r="I25" s="126">
        <f t="shared" si="2"/>
        <v>-972.15</v>
      </c>
      <c r="J25" s="126">
        <v>0</v>
      </c>
    </row>
    <row r="26" spans="1:10" ht="38.25">
      <c r="A26" s="118"/>
      <c r="B26" s="119" t="s">
        <v>265</v>
      </c>
      <c r="C26" s="123">
        <v>801</v>
      </c>
      <c r="D26" s="123">
        <v>1</v>
      </c>
      <c r="E26" s="123">
        <v>4</v>
      </c>
      <c r="F26" s="123">
        <v>20400</v>
      </c>
      <c r="G26" s="123">
        <v>242</v>
      </c>
      <c r="H26" s="126">
        <v>45</v>
      </c>
      <c r="I26" s="126">
        <f t="shared" si="2"/>
        <v>-45</v>
      </c>
      <c r="J26" s="126">
        <v>0</v>
      </c>
    </row>
    <row r="27" spans="1:10" ht="38.25">
      <c r="A27" s="118"/>
      <c r="B27" s="119" t="s">
        <v>266</v>
      </c>
      <c r="C27" s="123">
        <v>801</v>
      </c>
      <c r="D27" s="123">
        <v>1</v>
      </c>
      <c r="E27" s="123">
        <v>4</v>
      </c>
      <c r="F27" s="123">
        <v>20400</v>
      </c>
      <c r="G27" s="123">
        <v>244</v>
      </c>
      <c r="H27" s="126">
        <v>191.61</v>
      </c>
      <c r="I27" s="126">
        <f t="shared" si="2"/>
        <v>-191.61</v>
      </c>
      <c r="J27" s="126">
        <v>0</v>
      </c>
    </row>
    <row r="28" spans="1:10" ht="25.5">
      <c r="A28" s="118"/>
      <c r="B28" s="119" t="s">
        <v>267</v>
      </c>
      <c r="C28" s="123">
        <v>801</v>
      </c>
      <c r="D28" s="123">
        <v>1</v>
      </c>
      <c r="E28" s="123">
        <v>4</v>
      </c>
      <c r="F28" s="123">
        <v>20400</v>
      </c>
      <c r="G28" s="123">
        <v>851</v>
      </c>
      <c r="H28" s="126">
        <v>33.56</v>
      </c>
      <c r="I28" s="126">
        <f t="shared" si="2"/>
        <v>-33.56</v>
      </c>
      <c r="J28" s="126">
        <v>0</v>
      </c>
    </row>
    <row r="29" spans="1:10" ht="12.75">
      <c r="A29" s="118"/>
      <c r="B29" s="119" t="s">
        <v>268</v>
      </c>
      <c r="C29" s="123">
        <v>801</v>
      </c>
      <c r="D29" s="123">
        <v>1</v>
      </c>
      <c r="E29" s="123">
        <v>4</v>
      </c>
      <c r="F29" s="123">
        <v>20400</v>
      </c>
      <c r="G29" s="123">
        <v>852</v>
      </c>
      <c r="H29" s="126">
        <v>14.64</v>
      </c>
      <c r="I29" s="126">
        <f t="shared" si="2"/>
        <v>-14.64</v>
      </c>
      <c r="J29" s="126">
        <v>0</v>
      </c>
    </row>
    <row r="30" spans="1:10" ht="12.75">
      <c r="A30" s="118"/>
      <c r="B30" s="119" t="s">
        <v>260</v>
      </c>
      <c r="C30" s="123">
        <v>801</v>
      </c>
      <c r="D30" s="123">
        <v>1</v>
      </c>
      <c r="E30" s="123"/>
      <c r="F30" s="123"/>
      <c r="G30" s="123"/>
      <c r="H30" s="126"/>
      <c r="I30" s="126"/>
      <c r="J30" s="126"/>
    </row>
    <row r="31" spans="1:10" ht="25.5">
      <c r="A31" s="118"/>
      <c r="B31" s="119" t="s">
        <v>261</v>
      </c>
      <c r="C31" s="123">
        <v>801</v>
      </c>
      <c r="D31" s="123">
        <v>1</v>
      </c>
      <c r="E31" s="123">
        <v>11</v>
      </c>
      <c r="F31" s="124" t="s">
        <v>270</v>
      </c>
      <c r="G31" s="123"/>
      <c r="H31" s="126"/>
      <c r="I31" s="126"/>
      <c r="J31" s="126"/>
    </row>
    <row r="32" spans="1:10" ht="25.5">
      <c r="A32" s="118"/>
      <c r="B32" s="119" t="s">
        <v>45</v>
      </c>
      <c r="C32" s="123">
        <v>801</v>
      </c>
      <c r="D32" s="123">
        <v>1</v>
      </c>
      <c r="E32" s="123">
        <v>11</v>
      </c>
      <c r="F32" s="124" t="s">
        <v>270</v>
      </c>
      <c r="G32" s="123">
        <v>0</v>
      </c>
      <c r="H32" s="126"/>
      <c r="I32" s="126"/>
      <c r="J32" s="126"/>
    </row>
    <row r="33" spans="1:10" ht="12.75">
      <c r="A33" s="118"/>
      <c r="B33" s="119" t="s">
        <v>207</v>
      </c>
      <c r="C33" s="123">
        <v>801</v>
      </c>
      <c r="D33" s="123">
        <v>1</v>
      </c>
      <c r="E33" s="123">
        <v>11</v>
      </c>
      <c r="F33" s="124" t="s">
        <v>270</v>
      </c>
      <c r="G33" s="123">
        <v>870</v>
      </c>
      <c r="H33" s="126"/>
      <c r="I33" s="126"/>
      <c r="J33" s="126"/>
    </row>
    <row r="34" spans="1:10" ht="12.75">
      <c r="A34" s="118"/>
      <c r="B34" s="119" t="s">
        <v>271</v>
      </c>
      <c r="C34" s="123">
        <v>801</v>
      </c>
      <c r="D34" s="123">
        <v>1</v>
      </c>
      <c r="E34" s="123">
        <v>11</v>
      </c>
      <c r="F34" s="123">
        <v>0</v>
      </c>
      <c r="G34" s="123">
        <v>0</v>
      </c>
      <c r="H34" s="126"/>
      <c r="I34" s="126"/>
      <c r="J34" s="126"/>
    </row>
    <row r="35" spans="1:10" ht="25.5">
      <c r="A35" s="118"/>
      <c r="B35" s="119" t="s">
        <v>45</v>
      </c>
      <c r="C35" s="123">
        <v>801</v>
      </c>
      <c r="D35" s="123">
        <v>1</v>
      </c>
      <c r="E35" s="123">
        <v>11</v>
      </c>
      <c r="F35" s="123">
        <v>700000</v>
      </c>
      <c r="G35" s="123">
        <v>0</v>
      </c>
      <c r="H35" s="126"/>
      <c r="I35" s="126"/>
      <c r="J35" s="126"/>
    </row>
    <row r="36" spans="1:10" ht="12.75">
      <c r="A36" s="118"/>
      <c r="B36" s="119" t="s">
        <v>207</v>
      </c>
      <c r="C36" s="123">
        <v>801</v>
      </c>
      <c r="D36" s="123">
        <v>1</v>
      </c>
      <c r="E36" s="123">
        <v>11</v>
      </c>
      <c r="F36" s="123">
        <v>700500</v>
      </c>
      <c r="G36" s="123">
        <v>870</v>
      </c>
      <c r="H36" s="126"/>
      <c r="I36" s="126"/>
      <c r="J36" s="126"/>
    </row>
    <row r="37" spans="1:10" ht="12.75">
      <c r="A37" s="118"/>
      <c r="B37" s="119" t="s">
        <v>260</v>
      </c>
      <c r="C37" s="123">
        <v>801</v>
      </c>
      <c r="D37" s="123">
        <v>2</v>
      </c>
      <c r="E37" s="123"/>
      <c r="F37" s="123"/>
      <c r="G37" s="123"/>
      <c r="H37" s="126"/>
      <c r="I37" s="126"/>
      <c r="J37" s="126"/>
    </row>
    <row r="38" spans="1:10" ht="12.75">
      <c r="A38" s="118"/>
      <c r="B38" s="119" t="s">
        <v>57</v>
      </c>
      <c r="C38" s="123">
        <v>801</v>
      </c>
      <c r="D38" s="123">
        <v>2</v>
      </c>
      <c r="E38" s="123">
        <v>3</v>
      </c>
      <c r="F38" s="123">
        <v>990000</v>
      </c>
      <c r="G38" s="123"/>
      <c r="H38" s="126"/>
      <c r="I38" s="126"/>
      <c r="J38" s="126"/>
    </row>
    <row r="39" spans="1:10" ht="25.5">
      <c r="A39" s="118"/>
      <c r="B39" s="119" t="s">
        <v>61</v>
      </c>
      <c r="C39" s="123">
        <v>801</v>
      </c>
      <c r="D39" s="123">
        <v>2</v>
      </c>
      <c r="E39" s="123">
        <v>3</v>
      </c>
      <c r="F39" s="123">
        <v>9905118</v>
      </c>
      <c r="G39" s="123"/>
      <c r="H39" s="126"/>
      <c r="I39" s="126"/>
      <c r="J39" s="126"/>
    </row>
    <row r="40" spans="1:10" ht="38.25">
      <c r="A40" s="118"/>
      <c r="B40" s="119" t="s">
        <v>201</v>
      </c>
      <c r="C40" s="123">
        <v>801</v>
      </c>
      <c r="D40" s="123">
        <v>2</v>
      </c>
      <c r="E40" s="123">
        <v>3</v>
      </c>
      <c r="F40" s="123">
        <v>9905118</v>
      </c>
      <c r="G40" s="123">
        <v>121</v>
      </c>
      <c r="H40" s="126"/>
      <c r="I40" s="126"/>
      <c r="J40" s="126"/>
    </row>
    <row r="41" spans="1:10" ht="38.25">
      <c r="A41" s="118"/>
      <c r="B41" s="119" t="s">
        <v>266</v>
      </c>
      <c r="C41" s="123">
        <v>801</v>
      </c>
      <c r="D41" s="123">
        <v>2</v>
      </c>
      <c r="E41" s="123">
        <v>3</v>
      </c>
      <c r="F41" s="123">
        <v>9905118</v>
      </c>
      <c r="G41" s="123">
        <v>244</v>
      </c>
      <c r="H41" s="126"/>
      <c r="I41" s="126"/>
      <c r="J41" s="126"/>
    </row>
    <row r="42" spans="1:10" ht="12.75">
      <c r="A42" s="118"/>
      <c r="B42" s="119" t="s">
        <v>21</v>
      </c>
      <c r="C42" s="123">
        <v>801</v>
      </c>
      <c r="D42" s="123">
        <v>2</v>
      </c>
      <c r="E42" s="123">
        <v>0</v>
      </c>
      <c r="F42" s="123"/>
      <c r="G42" s="123"/>
      <c r="H42" s="126"/>
      <c r="I42" s="126"/>
      <c r="J42" s="126"/>
    </row>
    <row r="43" spans="1:10" ht="12.75">
      <c r="A43" s="118"/>
      <c r="B43" s="119" t="s">
        <v>57</v>
      </c>
      <c r="C43" s="123">
        <v>801</v>
      </c>
      <c r="D43" s="123">
        <v>2</v>
      </c>
      <c r="E43" s="123">
        <v>3</v>
      </c>
      <c r="F43" s="123">
        <v>1110000</v>
      </c>
      <c r="G43" s="123">
        <v>0</v>
      </c>
      <c r="H43" s="126"/>
      <c r="I43" s="126"/>
      <c r="J43" s="126"/>
    </row>
    <row r="44" spans="1:10" ht="25.5">
      <c r="A44" s="118"/>
      <c r="B44" s="119" t="s">
        <v>61</v>
      </c>
      <c r="C44" s="123">
        <v>801</v>
      </c>
      <c r="D44" s="123">
        <v>2</v>
      </c>
      <c r="E44" s="123">
        <v>3</v>
      </c>
      <c r="F44" s="123">
        <v>1115118</v>
      </c>
      <c r="G44" s="123">
        <v>0</v>
      </c>
      <c r="H44" s="126"/>
      <c r="I44" s="126"/>
      <c r="J44" s="126"/>
    </row>
    <row r="45" spans="1:10" ht="38.25">
      <c r="A45" s="118"/>
      <c r="B45" s="119" t="s">
        <v>201</v>
      </c>
      <c r="C45" s="123">
        <v>801</v>
      </c>
      <c r="D45" s="123">
        <v>2</v>
      </c>
      <c r="E45" s="123">
        <v>3</v>
      </c>
      <c r="F45" s="123">
        <v>1115118</v>
      </c>
      <c r="G45" s="123">
        <v>121</v>
      </c>
      <c r="H45" s="126"/>
      <c r="I45" s="126"/>
      <c r="J45" s="126"/>
    </row>
    <row r="46" spans="1:10" ht="38.25">
      <c r="A46" s="118"/>
      <c r="B46" s="119" t="s">
        <v>266</v>
      </c>
      <c r="C46" s="123">
        <v>801</v>
      </c>
      <c r="D46" s="123">
        <v>2</v>
      </c>
      <c r="E46" s="123">
        <v>3</v>
      </c>
      <c r="F46" s="123">
        <v>1115118</v>
      </c>
      <c r="G46" s="123">
        <v>244</v>
      </c>
      <c r="H46" s="126"/>
      <c r="I46" s="126"/>
      <c r="J46" s="126"/>
    </row>
    <row r="47" spans="1:10" ht="25.5">
      <c r="A47" s="118"/>
      <c r="B47" s="119" t="s">
        <v>272</v>
      </c>
      <c r="C47" s="123">
        <v>801</v>
      </c>
      <c r="D47" s="123">
        <v>3</v>
      </c>
      <c r="E47" s="123">
        <v>0</v>
      </c>
      <c r="F47" s="123">
        <v>0</v>
      </c>
      <c r="G47" s="123">
        <v>0</v>
      </c>
      <c r="H47" s="126"/>
      <c r="I47" s="126"/>
      <c r="J47" s="126"/>
    </row>
    <row r="48" spans="1:10" ht="38.25">
      <c r="A48" s="118"/>
      <c r="B48" s="119" t="s">
        <v>273</v>
      </c>
      <c r="C48" s="123">
        <v>801</v>
      </c>
      <c r="D48" s="123">
        <v>3</v>
      </c>
      <c r="E48" s="123">
        <v>9</v>
      </c>
      <c r="F48" s="123">
        <v>0</v>
      </c>
      <c r="G48" s="123">
        <v>0</v>
      </c>
      <c r="H48" s="126"/>
      <c r="I48" s="126"/>
      <c r="J48" s="126"/>
    </row>
    <row r="49" spans="1:10" ht="38.25">
      <c r="A49" s="118"/>
      <c r="B49" s="119" t="s">
        <v>274</v>
      </c>
      <c r="C49" s="123">
        <v>801</v>
      </c>
      <c r="D49" s="123">
        <v>3</v>
      </c>
      <c r="E49" s="123">
        <v>9</v>
      </c>
      <c r="F49" s="123">
        <v>2180100</v>
      </c>
      <c r="G49" s="123">
        <v>0</v>
      </c>
      <c r="H49" s="126"/>
      <c r="I49" s="126"/>
      <c r="J49" s="126"/>
    </row>
    <row r="50" spans="1:10" ht="38.25">
      <c r="A50" s="118"/>
      <c r="B50" s="119" t="s">
        <v>266</v>
      </c>
      <c r="C50" s="123">
        <v>801</v>
      </c>
      <c r="D50" s="123">
        <v>3</v>
      </c>
      <c r="E50" s="123">
        <v>9</v>
      </c>
      <c r="F50" s="123">
        <v>2180100</v>
      </c>
      <c r="G50" s="123">
        <v>244</v>
      </c>
      <c r="H50" s="126"/>
      <c r="I50" s="126"/>
      <c r="J50" s="126"/>
    </row>
    <row r="51" spans="1:10" ht="25.5">
      <c r="A51" s="118"/>
      <c r="B51" s="119" t="s">
        <v>275</v>
      </c>
      <c r="C51" s="123">
        <v>801</v>
      </c>
      <c r="D51" s="123">
        <v>3</v>
      </c>
      <c r="E51" s="123">
        <v>14</v>
      </c>
      <c r="F51" s="123">
        <v>0</v>
      </c>
      <c r="G51" s="123">
        <v>0</v>
      </c>
      <c r="H51" s="126"/>
      <c r="I51" s="126"/>
      <c r="J51" s="126"/>
    </row>
    <row r="52" spans="1:10" ht="38.25">
      <c r="A52" s="118"/>
      <c r="B52" s="119" t="s">
        <v>276</v>
      </c>
      <c r="C52" s="123">
        <v>801</v>
      </c>
      <c r="D52" s="123">
        <v>3</v>
      </c>
      <c r="E52" s="123">
        <v>14</v>
      </c>
      <c r="F52" s="123">
        <v>2470000</v>
      </c>
      <c r="G52" s="123">
        <v>0</v>
      </c>
      <c r="H52" s="126"/>
      <c r="I52" s="126"/>
      <c r="J52" s="126"/>
    </row>
    <row r="53" spans="1:10" ht="38.25">
      <c r="A53" s="118"/>
      <c r="B53" s="119" t="s">
        <v>266</v>
      </c>
      <c r="C53" s="123">
        <v>801</v>
      </c>
      <c r="D53" s="123">
        <v>3</v>
      </c>
      <c r="E53" s="123">
        <v>14</v>
      </c>
      <c r="F53" s="123">
        <v>2470000</v>
      </c>
      <c r="G53" s="123">
        <v>244</v>
      </c>
      <c r="H53" s="126"/>
      <c r="I53" s="126"/>
      <c r="J53" s="126"/>
    </row>
    <row r="54" spans="1:10" ht="12.75">
      <c r="A54" s="118"/>
      <c r="B54" s="119" t="s">
        <v>22</v>
      </c>
      <c r="C54" s="123">
        <v>801</v>
      </c>
      <c r="D54" s="123">
        <v>4</v>
      </c>
      <c r="E54" s="123">
        <v>0</v>
      </c>
      <c r="F54" s="123"/>
      <c r="G54" s="123"/>
      <c r="H54" s="126"/>
      <c r="I54" s="126"/>
      <c r="J54" s="126"/>
    </row>
    <row r="55" spans="1:10" ht="12.75">
      <c r="A55" s="118"/>
      <c r="B55" s="119" t="s">
        <v>277</v>
      </c>
      <c r="C55" s="123">
        <v>801</v>
      </c>
      <c r="D55" s="123">
        <v>4</v>
      </c>
      <c r="E55" s="123">
        <v>9</v>
      </c>
      <c r="F55" s="123"/>
      <c r="G55" s="123"/>
      <c r="H55" s="126"/>
      <c r="I55" s="126"/>
      <c r="J55" s="126"/>
    </row>
    <row r="56" spans="1:10" ht="12.75">
      <c r="A56" s="118"/>
      <c r="B56" s="119" t="s">
        <v>278</v>
      </c>
      <c r="C56" s="123">
        <v>801</v>
      </c>
      <c r="D56" s="123">
        <v>4</v>
      </c>
      <c r="E56" s="123">
        <v>9</v>
      </c>
      <c r="F56" s="123">
        <v>7950000</v>
      </c>
      <c r="G56" s="123">
        <v>0</v>
      </c>
      <c r="H56" s="126"/>
      <c r="I56" s="126"/>
      <c r="J56" s="126"/>
    </row>
    <row r="57" spans="1:10" ht="38.25">
      <c r="A57" s="118"/>
      <c r="B57" s="119" t="s">
        <v>279</v>
      </c>
      <c r="C57" s="123">
        <v>801</v>
      </c>
      <c r="D57" s="123">
        <v>4</v>
      </c>
      <c r="E57" s="123">
        <v>9</v>
      </c>
      <c r="F57" s="123">
        <v>7950001</v>
      </c>
      <c r="G57" s="123">
        <v>0</v>
      </c>
      <c r="H57" s="126"/>
      <c r="I57" s="126"/>
      <c r="J57" s="126"/>
    </row>
    <row r="58" spans="1:10" ht="38.25">
      <c r="A58" s="118"/>
      <c r="B58" s="119" t="s">
        <v>280</v>
      </c>
      <c r="C58" s="123">
        <v>801</v>
      </c>
      <c r="D58" s="123">
        <v>4</v>
      </c>
      <c r="E58" s="123">
        <v>9</v>
      </c>
      <c r="F58" s="123">
        <v>7950001</v>
      </c>
      <c r="G58" s="123">
        <v>244</v>
      </c>
      <c r="H58" s="126"/>
      <c r="I58" s="126"/>
      <c r="J58" s="126"/>
    </row>
    <row r="59" spans="1:10" ht="12.75">
      <c r="A59" s="118"/>
      <c r="B59" s="119" t="s">
        <v>25</v>
      </c>
      <c r="C59" s="123">
        <v>801</v>
      </c>
      <c r="D59" s="123">
        <v>5</v>
      </c>
      <c r="E59" s="123">
        <v>0</v>
      </c>
      <c r="F59" s="123">
        <v>0</v>
      </c>
      <c r="G59" s="123">
        <v>0</v>
      </c>
      <c r="H59" s="126"/>
      <c r="I59" s="126"/>
      <c r="J59" s="126"/>
    </row>
    <row r="60" spans="1:10" ht="12.75">
      <c r="A60" s="118"/>
      <c r="B60" s="119" t="s">
        <v>71</v>
      </c>
      <c r="C60" s="123">
        <v>801</v>
      </c>
      <c r="D60" s="123">
        <v>5</v>
      </c>
      <c r="E60" s="123">
        <v>2</v>
      </c>
      <c r="F60" s="123">
        <v>0</v>
      </c>
      <c r="G60" s="123">
        <v>0</v>
      </c>
      <c r="H60" s="126"/>
      <c r="I60" s="126"/>
      <c r="J60" s="126"/>
    </row>
    <row r="61" spans="1:10" ht="12.75">
      <c r="A61" s="118"/>
      <c r="B61" s="119" t="s">
        <v>281</v>
      </c>
      <c r="C61" s="123">
        <v>801</v>
      </c>
      <c r="D61" s="123">
        <v>5</v>
      </c>
      <c r="E61" s="123">
        <v>2</v>
      </c>
      <c r="F61" s="123">
        <v>3510500</v>
      </c>
      <c r="G61" s="123">
        <v>0</v>
      </c>
      <c r="H61" s="126"/>
      <c r="I61" s="126"/>
      <c r="J61" s="126"/>
    </row>
    <row r="62" spans="1:10" ht="38.25">
      <c r="A62" s="118"/>
      <c r="B62" s="119" t="s">
        <v>266</v>
      </c>
      <c r="C62" s="123">
        <v>801</v>
      </c>
      <c r="D62" s="123">
        <v>5</v>
      </c>
      <c r="E62" s="123">
        <v>2</v>
      </c>
      <c r="F62" s="123">
        <v>3510500</v>
      </c>
      <c r="G62" s="123">
        <v>244</v>
      </c>
      <c r="H62" s="126"/>
      <c r="I62" s="126"/>
      <c r="J62" s="126"/>
    </row>
    <row r="63" spans="1:10" ht="12.75">
      <c r="A63" s="118"/>
      <c r="B63" s="119" t="s">
        <v>282</v>
      </c>
      <c r="C63" s="123">
        <v>801</v>
      </c>
      <c r="D63" s="123">
        <v>5</v>
      </c>
      <c r="E63" s="123">
        <v>3</v>
      </c>
      <c r="F63" s="123">
        <v>0</v>
      </c>
      <c r="G63" s="123">
        <v>0</v>
      </c>
      <c r="H63" s="126"/>
      <c r="I63" s="126"/>
      <c r="J63" s="126"/>
    </row>
    <row r="64" spans="1:10" ht="38.25">
      <c r="A64" s="118"/>
      <c r="B64" s="119" t="s">
        <v>263</v>
      </c>
      <c r="C64" s="123">
        <v>801</v>
      </c>
      <c r="D64" s="123">
        <v>5</v>
      </c>
      <c r="E64" s="123">
        <v>3</v>
      </c>
      <c r="F64" s="123">
        <v>100000</v>
      </c>
      <c r="G64" s="123"/>
      <c r="H64" s="126"/>
      <c r="I64" s="126"/>
      <c r="J64" s="126"/>
    </row>
    <row r="65" spans="1:10" ht="25.5">
      <c r="A65" s="118"/>
      <c r="B65" s="119" t="s">
        <v>283</v>
      </c>
      <c r="C65" s="123">
        <v>801</v>
      </c>
      <c r="D65" s="123">
        <v>5</v>
      </c>
      <c r="E65" s="123">
        <v>3</v>
      </c>
      <c r="F65" s="123">
        <v>121000</v>
      </c>
      <c r="G65" s="123"/>
      <c r="H65" s="126"/>
      <c r="I65" s="126"/>
      <c r="J65" s="126"/>
    </row>
    <row r="66" spans="1:10" ht="25.5">
      <c r="A66" s="118"/>
      <c r="B66" s="119" t="s">
        <v>284</v>
      </c>
      <c r="C66" s="123">
        <v>801</v>
      </c>
      <c r="D66" s="123">
        <v>5</v>
      </c>
      <c r="E66" s="123">
        <v>3</v>
      </c>
      <c r="F66" s="123">
        <v>121000</v>
      </c>
      <c r="G66" s="123"/>
      <c r="H66" s="126"/>
      <c r="I66" s="126"/>
      <c r="J66" s="126"/>
    </row>
    <row r="67" spans="1:10" ht="25.5">
      <c r="A67" s="118"/>
      <c r="B67" s="119" t="s">
        <v>285</v>
      </c>
      <c r="C67" s="123">
        <v>801</v>
      </c>
      <c r="D67" s="123">
        <v>5</v>
      </c>
      <c r="E67" s="123">
        <v>3</v>
      </c>
      <c r="F67" s="123">
        <v>121000</v>
      </c>
      <c r="G67" s="123">
        <v>244</v>
      </c>
      <c r="H67" s="126"/>
      <c r="I67" s="126"/>
      <c r="J67" s="126"/>
    </row>
    <row r="68" spans="1:10" ht="25.5">
      <c r="A68" s="118"/>
      <c r="B68" s="119" t="s">
        <v>234</v>
      </c>
      <c r="C68" s="123">
        <v>801</v>
      </c>
      <c r="D68" s="123">
        <v>5</v>
      </c>
      <c r="E68" s="123">
        <v>3</v>
      </c>
      <c r="F68" s="123">
        <v>6000500</v>
      </c>
      <c r="G68" s="123">
        <v>0</v>
      </c>
      <c r="H68" s="126"/>
      <c r="I68" s="126"/>
      <c r="J68" s="126"/>
    </row>
    <row r="69" spans="1:10" ht="38.25">
      <c r="A69" s="118"/>
      <c r="B69" s="119" t="s">
        <v>266</v>
      </c>
      <c r="C69" s="123">
        <v>801</v>
      </c>
      <c r="D69" s="123">
        <v>5</v>
      </c>
      <c r="E69" s="123">
        <v>3</v>
      </c>
      <c r="F69" s="123">
        <v>6000500</v>
      </c>
      <c r="G69" s="123">
        <v>244</v>
      </c>
      <c r="H69" s="126"/>
      <c r="I69" s="126"/>
      <c r="J69" s="126"/>
    </row>
    <row r="70" spans="1:10" ht="38.25">
      <c r="A70" s="118"/>
      <c r="B70" s="119" t="s">
        <v>263</v>
      </c>
      <c r="C70" s="123">
        <v>801</v>
      </c>
      <c r="D70" s="123">
        <v>5</v>
      </c>
      <c r="E70" s="123"/>
      <c r="F70" s="123">
        <v>10000</v>
      </c>
      <c r="G70" s="123"/>
      <c r="H70" s="126"/>
      <c r="I70" s="126"/>
      <c r="J70" s="126"/>
    </row>
    <row r="71" spans="1:10" ht="12.75">
      <c r="A71" s="118"/>
      <c r="B71" s="119" t="s">
        <v>26</v>
      </c>
      <c r="C71" s="123">
        <v>801</v>
      </c>
      <c r="D71" s="123">
        <v>7</v>
      </c>
      <c r="E71" s="123">
        <v>0</v>
      </c>
      <c r="F71" s="123">
        <v>0</v>
      </c>
      <c r="G71" s="123">
        <v>0</v>
      </c>
      <c r="H71" s="126"/>
      <c r="I71" s="126"/>
      <c r="J71" s="126"/>
    </row>
    <row r="72" spans="1:10" ht="38.25">
      <c r="A72" s="118"/>
      <c r="B72" s="119" t="s">
        <v>263</v>
      </c>
      <c r="C72" s="123">
        <v>801</v>
      </c>
      <c r="D72" s="123">
        <v>7</v>
      </c>
      <c r="E72" s="123"/>
      <c r="F72" s="123">
        <v>100000</v>
      </c>
      <c r="G72" s="123"/>
      <c r="H72" s="126"/>
      <c r="I72" s="126"/>
      <c r="J72" s="126"/>
    </row>
    <row r="73" spans="1:10" ht="38.25">
      <c r="A73" s="118"/>
      <c r="B73" s="119" t="s">
        <v>286</v>
      </c>
      <c r="C73" s="123">
        <v>801</v>
      </c>
      <c r="D73" s="123">
        <v>7</v>
      </c>
      <c r="E73" s="123">
        <v>7</v>
      </c>
      <c r="F73" s="123">
        <v>130000</v>
      </c>
      <c r="G73" s="123"/>
      <c r="H73" s="126"/>
      <c r="I73" s="126"/>
      <c r="J73" s="126"/>
    </row>
    <row r="74" spans="1:10" ht="63.75">
      <c r="A74" s="118"/>
      <c r="B74" s="119" t="s">
        <v>287</v>
      </c>
      <c r="C74" s="123">
        <v>801</v>
      </c>
      <c r="D74" s="123">
        <v>7</v>
      </c>
      <c r="E74" s="123">
        <v>7</v>
      </c>
      <c r="F74" s="123">
        <v>131000</v>
      </c>
      <c r="G74" s="123">
        <v>0</v>
      </c>
      <c r="H74" s="126"/>
      <c r="I74" s="126"/>
      <c r="J74" s="126"/>
    </row>
    <row r="75" spans="1:10" ht="38.25">
      <c r="A75" s="118"/>
      <c r="B75" s="119" t="s">
        <v>201</v>
      </c>
      <c r="C75" s="123">
        <v>801</v>
      </c>
      <c r="D75" s="123">
        <v>7</v>
      </c>
      <c r="E75" s="123">
        <v>7</v>
      </c>
      <c r="F75" s="123">
        <v>131000</v>
      </c>
      <c r="G75" s="123">
        <v>121</v>
      </c>
      <c r="H75" s="126"/>
      <c r="I75" s="126"/>
      <c r="J75" s="126"/>
    </row>
    <row r="76" spans="1:10" ht="38.25">
      <c r="A76" s="118"/>
      <c r="B76" s="119" t="s">
        <v>266</v>
      </c>
      <c r="C76" s="123">
        <v>801</v>
      </c>
      <c r="D76" s="123">
        <v>7</v>
      </c>
      <c r="E76" s="123">
        <v>7</v>
      </c>
      <c r="F76" s="123">
        <v>131000</v>
      </c>
      <c r="G76" s="123">
        <v>244</v>
      </c>
      <c r="H76" s="126"/>
      <c r="I76" s="126"/>
      <c r="J76" s="126"/>
    </row>
    <row r="77" spans="1:10" ht="12.75">
      <c r="A77" s="118"/>
      <c r="B77" s="119" t="s">
        <v>46</v>
      </c>
      <c r="C77" s="123">
        <v>801</v>
      </c>
      <c r="D77" s="123">
        <v>7</v>
      </c>
      <c r="E77" s="123">
        <v>7</v>
      </c>
      <c r="F77" s="123">
        <v>0</v>
      </c>
      <c r="G77" s="123">
        <v>0</v>
      </c>
      <c r="H77" s="126"/>
      <c r="I77" s="126"/>
      <c r="J77" s="126"/>
    </row>
    <row r="78" spans="1:10" ht="25.5">
      <c r="A78" s="118"/>
      <c r="B78" s="119" t="s">
        <v>223</v>
      </c>
      <c r="C78" s="123">
        <v>801</v>
      </c>
      <c r="D78" s="123">
        <v>7</v>
      </c>
      <c r="E78" s="123">
        <v>7</v>
      </c>
      <c r="F78" s="123">
        <v>4310000</v>
      </c>
      <c r="G78" s="123">
        <v>0</v>
      </c>
      <c r="H78" s="126"/>
      <c r="I78" s="126"/>
      <c r="J78" s="126"/>
    </row>
    <row r="79" spans="1:10" ht="25.5">
      <c r="A79" s="118"/>
      <c r="B79" s="119" t="s">
        <v>288</v>
      </c>
      <c r="C79" s="123">
        <v>801</v>
      </c>
      <c r="D79" s="123">
        <v>7</v>
      </c>
      <c r="E79" s="123">
        <v>7</v>
      </c>
      <c r="F79" s="123">
        <v>4319900</v>
      </c>
      <c r="G79" s="123">
        <v>0</v>
      </c>
      <c r="H79" s="126"/>
      <c r="I79" s="126"/>
      <c r="J79" s="126"/>
    </row>
    <row r="80" spans="1:10" ht="38.25">
      <c r="A80" s="118"/>
      <c r="B80" s="119" t="s">
        <v>201</v>
      </c>
      <c r="C80" s="123">
        <v>801</v>
      </c>
      <c r="D80" s="123">
        <v>7</v>
      </c>
      <c r="E80" s="123">
        <v>7</v>
      </c>
      <c r="F80" s="123">
        <v>4319900</v>
      </c>
      <c r="G80" s="123">
        <v>121</v>
      </c>
      <c r="H80" s="126"/>
      <c r="I80" s="126"/>
      <c r="J80" s="126"/>
    </row>
    <row r="81" spans="1:10" ht="38.25">
      <c r="A81" s="118"/>
      <c r="B81" s="119" t="s">
        <v>266</v>
      </c>
      <c r="C81" s="123">
        <v>801</v>
      </c>
      <c r="D81" s="123">
        <v>7</v>
      </c>
      <c r="E81" s="123">
        <v>7</v>
      </c>
      <c r="F81" s="123">
        <v>4319900</v>
      </c>
      <c r="G81" s="123">
        <v>244</v>
      </c>
      <c r="H81" s="126"/>
      <c r="I81" s="126"/>
      <c r="J81" s="126"/>
    </row>
    <row r="82" spans="1:10" ht="12.75">
      <c r="A82" s="118"/>
      <c r="B82" s="119" t="s">
        <v>190</v>
      </c>
      <c r="C82" s="123">
        <v>801</v>
      </c>
      <c r="D82" s="123">
        <v>8</v>
      </c>
      <c r="E82" s="123">
        <v>0</v>
      </c>
      <c r="F82" s="123">
        <v>0</v>
      </c>
      <c r="G82" s="123">
        <v>0</v>
      </c>
      <c r="H82" s="126"/>
      <c r="I82" s="126"/>
      <c r="J82" s="126"/>
    </row>
    <row r="83" spans="1:10" ht="12.75">
      <c r="A83" s="118"/>
      <c r="B83" s="119" t="s">
        <v>27</v>
      </c>
      <c r="C83" s="123">
        <v>801</v>
      </c>
      <c r="D83" s="123">
        <v>8</v>
      </c>
      <c r="E83" s="123">
        <v>1</v>
      </c>
      <c r="F83" s="123"/>
      <c r="G83" s="123"/>
      <c r="H83" s="126"/>
      <c r="I83" s="126"/>
      <c r="J83" s="126"/>
    </row>
    <row r="84" spans="1:10" ht="38.25">
      <c r="A84" s="118"/>
      <c r="B84" s="119" t="s">
        <v>263</v>
      </c>
      <c r="C84" s="123">
        <v>801</v>
      </c>
      <c r="D84" s="123">
        <v>8</v>
      </c>
      <c r="E84" s="123">
        <v>1</v>
      </c>
      <c r="F84" s="123">
        <v>100000</v>
      </c>
      <c r="G84" s="123"/>
      <c r="H84" s="126"/>
      <c r="I84" s="126"/>
      <c r="J84" s="126"/>
    </row>
    <row r="85" spans="1:10" ht="51">
      <c r="A85" s="118"/>
      <c r="B85" s="119" t="s">
        <v>289</v>
      </c>
      <c r="C85" s="123">
        <v>801</v>
      </c>
      <c r="D85" s="123">
        <v>8</v>
      </c>
      <c r="E85" s="123">
        <v>1</v>
      </c>
      <c r="F85" s="123">
        <v>130000</v>
      </c>
      <c r="G85" s="123">
        <v>0</v>
      </c>
      <c r="H85" s="126"/>
      <c r="I85" s="126"/>
      <c r="J85" s="126"/>
    </row>
    <row r="86" spans="1:10" ht="63.75">
      <c r="A86" s="118"/>
      <c r="B86" s="119" t="s">
        <v>290</v>
      </c>
      <c r="C86" s="123">
        <v>801</v>
      </c>
      <c r="D86" s="123">
        <v>8</v>
      </c>
      <c r="E86" s="123">
        <v>1</v>
      </c>
      <c r="F86" s="123">
        <v>132000</v>
      </c>
      <c r="G86" s="123">
        <v>0</v>
      </c>
      <c r="H86" s="126"/>
      <c r="I86" s="126"/>
      <c r="J86" s="126"/>
    </row>
    <row r="87" spans="1:10" ht="38.25">
      <c r="A87" s="118"/>
      <c r="B87" s="119" t="s">
        <v>266</v>
      </c>
      <c r="C87" s="123">
        <v>801</v>
      </c>
      <c r="D87" s="123">
        <v>8</v>
      </c>
      <c r="E87" s="123">
        <v>1</v>
      </c>
      <c r="F87" s="123">
        <v>132000</v>
      </c>
      <c r="G87" s="123">
        <v>244</v>
      </c>
      <c r="H87" s="126"/>
      <c r="I87" s="126"/>
      <c r="J87" s="126"/>
    </row>
    <row r="88" spans="1:10" ht="25.5">
      <c r="A88" s="118"/>
      <c r="B88" s="119" t="s">
        <v>291</v>
      </c>
      <c r="C88" s="123">
        <v>801</v>
      </c>
      <c r="D88" s="123">
        <v>8</v>
      </c>
      <c r="E88" s="123">
        <v>1</v>
      </c>
      <c r="F88" s="123">
        <v>4400000</v>
      </c>
      <c r="G88" s="123">
        <v>0</v>
      </c>
      <c r="H88" s="126"/>
      <c r="I88" s="126"/>
      <c r="J88" s="126"/>
    </row>
    <row r="89" spans="1:10" ht="25.5">
      <c r="A89" s="118"/>
      <c r="B89" s="119" t="s">
        <v>288</v>
      </c>
      <c r="C89" s="123">
        <v>801</v>
      </c>
      <c r="D89" s="123">
        <v>8</v>
      </c>
      <c r="E89" s="123">
        <v>1</v>
      </c>
      <c r="F89" s="123">
        <v>4409900</v>
      </c>
      <c r="G89" s="123">
        <v>0</v>
      </c>
      <c r="H89" s="126"/>
      <c r="I89" s="126"/>
      <c r="J89" s="126"/>
    </row>
    <row r="90" spans="1:10" ht="38.25">
      <c r="A90" s="118"/>
      <c r="B90" s="119" t="s">
        <v>201</v>
      </c>
      <c r="C90" s="123">
        <v>801</v>
      </c>
      <c r="D90" s="123">
        <v>8</v>
      </c>
      <c r="E90" s="123">
        <v>1</v>
      </c>
      <c r="F90" s="123">
        <v>4409900</v>
      </c>
      <c r="G90" s="123">
        <v>121</v>
      </c>
      <c r="H90" s="126"/>
      <c r="I90" s="126"/>
      <c r="J90" s="126"/>
    </row>
    <row r="91" spans="1:10" ht="38.25">
      <c r="A91" s="118"/>
      <c r="B91" s="119" t="s">
        <v>266</v>
      </c>
      <c r="C91" s="123">
        <v>801</v>
      </c>
      <c r="D91" s="123">
        <v>8</v>
      </c>
      <c r="E91" s="123">
        <v>1</v>
      </c>
      <c r="F91" s="123">
        <v>4409900</v>
      </c>
      <c r="G91" s="123">
        <v>244</v>
      </c>
      <c r="H91" s="126"/>
      <c r="I91" s="126"/>
      <c r="J91" s="126"/>
    </row>
    <row r="92" spans="1:10" ht="12.75">
      <c r="A92" s="118"/>
      <c r="B92" s="119" t="s">
        <v>184</v>
      </c>
      <c r="C92" s="123">
        <v>801</v>
      </c>
      <c r="D92" s="123">
        <v>8</v>
      </c>
      <c r="E92" s="123">
        <v>1</v>
      </c>
      <c r="F92" s="123">
        <v>4409900</v>
      </c>
      <c r="G92" s="123">
        <v>540</v>
      </c>
      <c r="H92" s="126"/>
      <c r="I92" s="126"/>
      <c r="J92" s="126"/>
    </row>
    <row r="93" spans="1:10" ht="25.5">
      <c r="A93" s="118"/>
      <c r="B93" s="119" t="s">
        <v>267</v>
      </c>
      <c r="C93" s="123">
        <v>801</v>
      </c>
      <c r="D93" s="123">
        <v>8</v>
      </c>
      <c r="E93" s="123">
        <v>1</v>
      </c>
      <c r="F93" s="123">
        <v>4409900</v>
      </c>
      <c r="G93" s="123">
        <v>851</v>
      </c>
      <c r="H93" s="126"/>
      <c r="I93" s="126"/>
      <c r="J93" s="126"/>
    </row>
    <row r="94" spans="1:10" ht="12.75">
      <c r="A94" s="118"/>
      <c r="B94" s="119" t="s">
        <v>268</v>
      </c>
      <c r="C94" s="123">
        <v>801</v>
      </c>
      <c r="D94" s="123">
        <v>8</v>
      </c>
      <c r="E94" s="123">
        <v>1</v>
      </c>
      <c r="F94" s="123">
        <v>4409900</v>
      </c>
      <c r="G94" s="123">
        <v>852</v>
      </c>
      <c r="H94" s="126"/>
      <c r="I94" s="126"/>
      <c r="J94" s="126"/>
    </row>
    <row r="95" spans="1:10" ht="12.75">
      <c r="A95" s="118"/>
      <c r="B95" s="119" t="s">
        <v>292</v>
      </c>
      <c r="C95" s="123">
        <v>801</v>
      </c>
      <c r="D95" s="123">
        <v>8</v>
      </c>
      <c r="E95" s="123">
        <v>1</v>
      </c>
      <c r="F95" s="123">
        <v>4420000</v>
      </c>
      <c r="G95" s="123">
        <v>0</v>
      </c>
      <c r="H95" s="126"/>
      <c r="I95" s="126"/>
      <c r="J95" s="126"/>
    </row>
    <row r="96" spans="1:10" ht="25.5">
      <c r="A96" s="118"/>
      <c r="B96" s="119" t="s">
        <v>47</v>
      </c>
      <c r="C96" s="123">
        <v>801</v>
      </c>
      <c r="D96" s="123">
        <v>8</v>
      </c>
      <c r="E96" s="123">
        <v>1</v>
      </c>
      <c r="F96" s="123">
        <v>4429900</v>
      </c>
      <c r="G96" s="123">
        <v>0</v>
      </c>
      <c r="H96" s="126"/>
      <c r="I96" s="126"/>
      <c r="J96" s="126"/>
    </row>
    <row r="97" spans="1:10" ht="38.25">
      <c r="A97" s="118"/>
      <c r="B97" s="119" t="s">
        <v>266</v>
      </c>
      <c r="C97" s="123">
        <v>801</v>
      </c>
      <c r="D97" s="123">
        <v>8</v>
      </c>
      <c r="E97" s="123">
        <v>1</v>
      </c>
      <c r="F97" s="123">
        <v>4429900</v>
      </c>
      <c r="G97" s="123">
        <v>244</v>
      </c>
      <c r="H97" s="126"/>
      <c r="I97" s="126"/>
      <c r="J97" s="126"/>
    </row>
    <row r="98" spans="1:10" ht="25.5">
      <c r="A98" s="118"/>
      <c r="B98" s="119" t="s">
        <v>267</v>
      </c>
      <c r="C98" s="123">
        <v>801</v>
      </c>
      <c r="D98" s="123">
        <v>8</v>
      </c>
      <c r="E98" s="123">
        <v>1</v>
      </c>
      <c r="F98" s="123">
        <v>4429900</v>
      </c>
      <c r="G98" s="123">
        <v>851</v>
      </c>
      <c r="H98" s="126"/>
      <c r="I98" s="126"/>
      <c r="J98" s="126"/>
    </row>
    <row r="99" spans="1:10" ht="12.75">
      <c r="A99" s="118"/>
      <c r="B99" s="119" t="s">
        <v>268</v>
      </c>
      <c r="C99" s="123">
        <v>801</v>
      </c>
      <c r="D99" s="123">
        <v>8</v>
      </c>
      <c r="E99" s="123">
        <v>1</v>
      </c>
      <c r="F99" s="123">
        <v>4429900</v>
      </c>
      <c r="G99" s="123">
        <v>852</v>
      </c>
      <c r="H99" s="126"/>
      <c r="I99" s="126"/>
      <c r="J99" s="126"/>
    </row>
    <row r="100" spans="1:10" ht="12.75">
      <c r="A100" s="118"/>
      <c r="B100" s="119" t="s">
        <v>293</v>
      </c>
      <c r="C100" s="123">
        <v>801</v>
      </c>
      <c r="D100" s="123">
        <v>11</v>
      </c>
      <c r="E100" s="123">
        <v>0</v>
      </c>
      <c r="F100" s="123">
        <v>0</v>
      </c>
      <c r="G100" s="123">
        <v>0</v>
      </c>
      <c r="H100" s="126"/>
      <c r="I100" s="126"/>
      <c r="J100" s="126"/>
    </row>
    <row r="101" spans="1:10" ht="25.5">
      <c r="A101" s="118"/>
      <c r="B101" s="119" t="s">
        <v>191</v>
      </c>
      <c r="C101" s="123">
        <v>801</v>
      </c>
      <c r="D101" s="123">
        <v>11</v>
      </c>
      <c r="E101" s="123">
        <v>5</v>
      </c>
      <c r="F101" s="123">
        <v>0</v>
      </c>
      <c r="G101" s="123">
        <v>0</v>
      </c>
      <c r="H101" s="126"/>
      <c r="I101" s="126"/>
      <c r="J101" s="126"/>
    </row>
    <row r="102" spans="1:10" ht="38.25">
      <c r="A102" s="118"/>
      <c r="B102" s="119" t="s">
        <v>263</v>
      </c>
      <c r="C102" s="123">
        <v>801</v>
      </c>
      <c r="D102" s="123">
        <v>11</v>
      </c>
      <c r="E102" s="123">
        <v>5</v>
      </c>
      <c r="F102" s="123">
        <v>100000</v>
      </c>
      <c r="G102" s="123"/>
      <c r="H102" s="126"/>
      <c r="I102" s="126"/>
      <c r="J102" s="126"/>
    </row>
    <row r="103" spans="1:10" ht="51">
      <c r="A103" s="118"/>
      <c r="B103" s="119" t="s">
        <v>289</v>
      </c>
      <c r="C103" s="123">
        <v>801</v>
      </c>
      <c r="D103" s="123">
        <v>11</v>
      </c>
      <c r="E103" s="123">
        <v>5</v>
      </c>
      <c r="F103" s="123">
        <v>130000</v>
      </c>
      <c r="G103" s="123"/>
      <c r="H103" s="126"/>
      <c r="I103" s="126"/>
      <c r="J103" s="126"/>
    </row>
    <row r="104" spans="1:10" ht="51">
      <c r="A104" s="118"/>
      <c r="B104" s="119" t="s">
        <v>295</v>
      </c>
      <c r="C104" s="123">
        <v>801</v>
      </c>
      <c r="D104" s="123">
        <v>11</v>
      </c>
      <c r="E104" s="123">
        <v>5</v>
      </c>
      <c r="F104" s="123">
        <v>133000</v>
      </c>
      <c r="G104" s="123">
        <v>0</v>
      </c>
      <c r="H104" s="126"/>
      <c r="I104" s="126"/>
      <c r="J104" s="126"/>
    </row>
    <row r="105" spans="1:10" ht="38.25">
      <c r="A105" s="118"/>
      <c r="B105" s="119" t="s">
        <v>201</v>
      </c>
      <c r="C105" s="123">
        <v>801</v>
      </c>
      <c r="D105" s="123">
        <v>11</v>
      </c>
      <c r="E105" s="123">
        <v>5</v>
      </c>
      <c r="F105" s="123">
        <v>133000</v>
      </c>
      <c r="G105" s="123">
        <v>121</v>
      </c>
      <c r="H105" s="126"/>
      <c r="I105" s="126"/>
      <c r="J105" s="126"/>
    </row>
    <row r="106" spans="1:10" ht="38.25">
      <c r="A106" s="118"/>
      <c r="B106" s="119" t="s">
        <v>266</v>
      </c>
      <c r="C106" s="123">
        <v>801</v>
      </c>
      <c r="D106" s="123">
        <v>11</v>
      </c>
      <c r="E106" s="123">
        <v>5</v>
      </c>
      <c r="F106" s="123">
        <v>133000</v>
      </c>
      <c r="G106" s="123">
        <v>244</v>
      </c>
      <c r="H106" s="126"/>
      <c r="I106" s="126"/>
      <c r="J106" s="126"/>
    </row>
    <row r="107" spans="1:10" ht="63.75">
      <c r="A107" s="118"/>
      <c r="B107" s="119" t="s">
        <v>233</v>
      </c>
      <c r="C107" s="123">
        <v>801</v>
      </c>
      <c r="D107" s="123">
        <v>11</v>
      </c>
      <c r="E107" s="123">
        <v>5</v>
      </c>
      <c r="F107" s="123">
        <v>4520000</v>
      </c>
      <c r="G107" s="123">
        <v>0</v>
      </c>
      <c r="H107" s="126"/>
      <c r="I107" s="126"/>
      <c r="J107" s="126"/>
    </row>
    <row r="108" spans="1:10" ht="25.5">
      <c r="A108" s="118"/>
      <c r="B108" s="119" t="s">
        <v>288</v>
      </c>
      <c r="C108" s="123">
        <v>801</v>
      </c>
      <c r="D108" s="123">
        <v>11</v>
      </c>
      <c r="E108" s="123">
        <v>5</v>
      </c>
      <c r="F108" s="123">
        <v>4529900</v>
      </c>
      <c r="G108" s="123">
        <v>0</v>
      </c>
      <c r="H108" s="126"/>
      <c r="I108" s="126"/>
      <c r="J108" s="126"/>
    </row>
    <row r="109" spans="1:10" ht="38.25">
      <c r="A109" s="118"/>
      <c r="B109" s="119" t="s">
        <v>201</v>
      </c>
      <c r="C109" s="123">
        <v>801</v>
      </c>
      <c r="D109" s="123">
        <v>11</v>
      </c>
      <c r="E109" s="123">
        <v>5</v>
      </c>
      <c r="F109" s="123">
        <v>4529900</v>
      </c>
      <c r="G109" s="123">
        <v>121</v>
      </c>
      <c r="H109" s="126"/>
      <c r="I109" s="126"/>
      <c r="J109" s="126"/>
    </row>
    <row r="110" spans="1:10" ht="38.25">
      <c r="A110" s="118"/>
      <c r="B110" s="119" t="s">
        <v>266</v>
      </c>
      <c r="C110" s="123">
        <v>801</v>
      </c>
      <c r="D110" s="123">
        <v>11</v>
      </c>
      <c r="E110" s="123">
        <v>5</v>
      </c>
      <c r="F110" s="123">
        <v>4529900</v>
      </c>
      <c r="G110" s="123">
        <v>244</v>
      </c>
      <c r="H110" s="126"/>
      <c r="I110" s="126"/>
      <c r="J110" s="126"/>
    </row>
    <row r="111" spans="1:10" ht="12.75">
      <c r="A111" s="118"/>
      <c r="B111" s="119" t="s">
        <v>296</v>
      </c>
      <c r="C111" s="123">
        <v>999</v>
      </c>
      <c r="D111" s="123">
        <v>99</v>
      </c>
      <c r="E111" s="123">
        <v>99</v>
      </c>
      <c r="F111" s="123">
        <v>9990000</v>
      </c>
      <c r="G111" s="123">
        <v>999</v>
      </c>
      <c r="H111" s="126"/>
      <c r="I111" s="126"/>
      <c r="J111" s="126"/>
    </row>
    <row r="112" spans="1:10" ht="12.75">
      <c r="A112" s="118"/>
      <c r="B112" s="119" t="s">
        <v>28</v>
      </c>
      <c r="C112" s="123"/>
      <c r="D112" s="123"/>
      <c r="E112" s="123"/>
      <c r="F112" s="123"/>
      <c r="G112" s="123"/>
      <c r="H112" s="126"/>
      <c r="I112" s="126"/>
      <c r="J112" s="126"/>
    </row>
  </sheetData>
  <sheetProtection/>
  <mergeCells count="2">
    <mergeCell ref="B3:J5"/>
    <mergeCell ref="I1:J2"/>
  </mergeCells>
  <printOptions/>
  <pageMargins left="0.7" right="0.7" top="0.75" bottom="0.75" header="0.3" footer="0.3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66"/>
  </sheetPr>
  <dimension ref="A1:K129"/>
  <sheetViews>
    <sheetView view="pageBreakPreview" zoomScaleSheetLayoutView="100" zoomScalePageLayoutView="0" workbookViewId="0" topLeftCell="A20">
      <selection activeCell="I72" sqref="I72:J72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8.00390625" style="0" customWidth="1"/>
    <col min="6" max="6" width="6.00390625" style="0" customWidth="1"/>
    <col min="7" max="7" width="13.00390625" style="23" hidden="1" customWidth="1"/>
    <col min="8" max="8" width="13.875" style="0" customWidth="1"/>
    <col min="9" max="9" width="13.00390625" style="0" customWidth="1"/>
    <col min="10" max="10" width="13.00390625" style="23" customWidth="1"/>
  </cols>
  <sheetData>
    <row r="1" spans="1:11" ht="51" customHeight="1">
      <c r="A1" s="5"/>
      <c r="B1" s="5"/>
      <c r="C1" s="5"/>
      <c r="D1" s="5"/>
      <c r="E1" s="5"/>
      <c r="F1" s="34"/>
      <c r="G1" s="34"/>
      <c r="H1" s="261" t="s">
        <v>323</v>
      </c>
      <c r="I1" s="261"/>
      <c r="J1" s="261"/>
      <c r="K1" s="34"/>
    </row>
    <row r="2" spans="1:10" s="1" customFormat="1" ht="64.5" customHeight="1">
      <c r="A2" s="267" t="s">
        <v>322</v>
      </c>
      <c r="B2" s="267"/>
      <c r="C2" s="267"/>
      <c r="D2" s="267"/>
      <c r="E2" s="267"/>
      <c r="F2" s="267"/>
      <c r="G2" s="267"/>
      <c r="H2" s="267"/>
      <c r="I2" s="267"/>
      <c r="J2" s="267"/>
    </row>
    <row r="3" spans="1:10" s="1" customFormat="1" ht="15.75">
      <c r="A3" s="89"/>
      <c r="B3" s="89"/>
      <c r="C3" s="89"/>
      <c r="D3" s="89"/>
      <c r="E3" s="89"/>
      <c r="F3" s="89"/>
      <c r="G3" s="74"/>
      <c r="H3" s="89"/>
      <c r="I3" s="89"/>
      <c r="J3" s="74" t="s">
        <v>7</v>
      </c>
    </row>
    <row r="4" spans="1:10" s="9" customFormat="1" ht="15.75">
      <c r="A4" s="268" t="s">
        <v>12</v>
      </c>
      <c r="B4" s="268" t="s">
        <v>13</v>
      </c>
      <c r="C4" s="268" t="s">
        <v>8</v>
      </c>
      <c r="D4" s="268" t="s">
        <v>9</v>
      </c>
      <c r="E4" s="268" t="s">
        <v>10</v>
      </c>
      <c r="F4" s="268" t="s">
        <v>11</v>
      </c>
      <c r="G4" s="279" t="s">
        <v>192</v>
      </c>
      <c r="H4" s="279"/>
      <c r="I4" s="279"/>
      <c r="J4" s="66" t="s">
        <v>242</v>
      </c>
    </row>
    <row r="5" spans="1:10" s="9" customFormat="1" ht="38.25">
      <c r="A5" s="269"/>
      <c r="B5" s="269"/>
      <c r="C5" s="269"/>
      <c r="D5" s="269"/>
      <c r="E5" s="269"/>
      <c r="F5" s="269"/>
      <c r="G5" s="66" t="s">
        <v>94</v>
      </c>
      <c r="H5" s="66" t="s">
        <v>55</v>
      </c>
      <c r="I5" s="66" t="s">
        <v>95</v>
      </c>
      <c r="J5" s="21" t="s">
        <v>0</v>
      </c>
    </row>
    <row r="6" spans="1:10" s="9" customFormat="1" ht="15.75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75">
        <v>8</v>
      </c>
      <c r="H6" s="66">
        <v>7</v>
      </c>
      <c r="I6" s="66"/>
      <c r="J6" s="75">
        <v>8</v>
      </c>
    </row>
    <row r="7" spans="1:10" s="9" customFormat="1" ht="17.25" customHeight="1">
      <c r="A7" s="85" t="s">
        <v>321</v>
      </c>
      <c r="B7" s="68" t="s">
        <v>80</v>
      </c>
      <c r="C7" s="68" t="s">
        <v>16</v>
      </c>
      <c r="D7" s="68" t="s">
        <v>16</v>
      </c>
      <c r="E7" s="68" t="s">
        <v>42</v>
      </c>
      <c r="F7" s="68" t="s">
        <v>43</v>
      </c>
      <c r="G7" s="60">
        <f>G8</f>
        <v>2018.8</v>
      </c>
      <c r="H7" s="60">
        <f>I7-G7</f>
        <v>-437.71000000000004</v>
      </c>
      <c r="I7" s="60">
        <f>I8</f>
        <v>1581.09</v>
      </c>
      <c r="J7" s="60">
        <f>J8</f>
        <v>1584.03</v>
      </c>
    </row>
    <row r="8" spans="1:10" ht="15" customHeight="1">
      <c r="A8" s="85" t="s">
        <v>197</v>
      </c>
      <c r="B8" s="68" t="s">
        <v>80</v>
      </c>
      <c r="C8" s="68" t="s">
        <v>15</v>
      </c>
      <c r="D8" s="68" t="s">
        <v>16</v>
      </c>
      <c r="E8" s="68" t="s">
        <v>42</v>
      </c>
      <c r="F8" s="68" t="s">
        <v>43</v>
      </c>
      <c r="G8" s="60">
        <f>G13+G17+G26+G39+G43</f>
        <v>2018.8</v>
      </c>
      <c r="H8" s="25">
        <f aca="true" t="shared" si="0" ref="H8:H55">I8-G8</f>
        <v>-437.71000000000004</v>
      </c>
      <c r="I8" s="60">
        <f>I13+I17+I26+I39+I43</f>
        <v>1581.09</v>
      </c>
      <c r="J8" s="60">
        <f>J13+J17+J26+J39+J43</f>
        <v>1584.03</v>
      </c>
    </row>
    <row r="9" spans="1:10" ht="26.25" customHeight="1" hidden="1">
      <c r="A9" s="67" t="s">
        <v>188</v>
      </c>
      <c r="B9" s="68" t="s">
        <v>80</v>
      </c>
      <c r="C9" s="68" t="s">
        <v>15</v>
      </c>
      <c r="D9" s="68" t="s">
        <v>17</v>
      </c>
      <c r="E9" s="68" t="s">
        <v>42</v>
      </c>
      <c r="F9" s="68" t="s">
        <v>43</v>
      </c>
      <c r="G9" s="60">
        <f>G10</f>
        <v>0</v>
      </c>
      <c r="H9" s="25">
        <f t="shared" si="0"/>
        <v>0</v>
      </c>
      <c r="I9" s="60">
        <f aca="true" t="shared" si="1" ref="I9:J11">I10</f>
        <v>0</v>
      </c>
      <c r="J9" s="60">
        <f t="shared" si="1"/>
        <v>0</v>
      </c>
    </row>
    <row r="10" spans="1:10" ht="25.5" customHeight="1" hidden="1">
      <c r="A10" s="73" t="s">
        <v>199</v>
      </c>
      <c r="B10" s="44" t="s">
        <v>80</v>
      </c>
      <c r="C10" s="70" t="s">
        <v>15</v>
      </c>
      <c r="D10" s="70" t="s">
        <v>17</v>
      </c>
      <c r="E10" s="70" t="s">
        <v>198</v>
      </c>
      <c r="F10" s="70" t="s">
        <v>43</v>
      </c>
      <c r="G10" s="25">
        <f>G11</f>
        <v>0</v>
      </c>
      <c r="H10" s="25">
        <f t="shared" si="0"/>
        <v>0</v>
      </c>
      <c r="I10" s="25">
        <f t="shared" si="1"/>
        <v>0</v>
      </c>
      <c r="J10" s="25">
        <f t="shared" si="1"/>
        <v>0</v>
      </c>
    </row>
    <row r="11" spans="1:10" ht="19.5" customHeight="1" hidden="1">
      <c r="A11" s="73" t="s">
        <v>200</v>
      </c>
      <c r="B11" s="44" t="s">
        <v>80</v>
      </c>
      <c r="C11" s="70" t="s">
        <v>15</v>
      </c>
      <c r="D11" s="70" t="s">
        <v>17</v>
      </c>
      <c r="E11" s="70" t="s">
        <v>60</v>
      </c>
      <c r="F11" s="70" t="s">
        <v>43</v>
      </c>
      <c r="G11" s="25">
        <f>G12</f>
        <v>0</v>
      </c>
      <c r="H11" s="25">
        <f t="shared" si="0"/>
        <v>0</v>
      </c>
      <c r="I11" s="25">
        <f t="shared" si="1"/>
        <v>0</v>
      </c>
      <c r="J11" s="25">
        <f t="shared" si="1"/>
        <v>0</v>
      </c>
    </row>
    <row r="12" spans="1:10" ht="24.75" customHeight="1" hidden="1">
      <c r="A12" s="73" t="s">
        <v>201</v>
      </c>
      <c r="B12" s="44" t="s">
        <v>80</v>
      </c>
      <c r="C12" s="70" t="s">
        <v>15</v>
      </c>
      <c r="D12" s="70" t="s">
        <v>17</v>
      </c>
      <c r="E12" s="70" t="s">
        <v>60</v>
      </c>
      <c r="F12" s="70" t="s">
        <v>124</v>
      </c>
      <c r="G12" s="25">
        <v>0</v>
      </c>
      <c r="H12" s="25">
        <f t="shared" si="0"/>
        <v>0</v>
      </c>
      <c r="I12" s="25">
        <v>0</v>
      </c>
      <c r="J12" s="25">
        <v>0</v>
      </c>
    </row>
    <row r="13" spans="1:10" ht="17.25" customHeight="1">
      <c r="A13" s="58" t="s">
        <v>260</v>
      </c>
      <c r="B13" s="132" t="s">
        <v>80</v>
      </c>
      <c r="C13" s="132" t="s">
        <v>15</v>
      </c>
      <c r="D13" s="132" t="s">
        <v>17</v>
      </c>
      <c r="E13" s="139" t="s">
        <v>299</v>
      </c>
      <c r="F13" s="139" t="s">
        <v>43</v>
      </c>
      <c r="G13" s="25">
        <f>G14</f>
        <v>0</v>
      </c>
      <c r="H13" s="25">
        <f t="shared" si="0"/>
        <v>388.34</v>
      </c>
      <c r="I13" s="25">
        <f aca="true" t="shared" si="2" ref="I13:J15">I14</f>
        <v>388.34</v>
      </c>
      <c r="J13" s="25">
        <f t="shared" si="2"/>
        <v>389.81</v>
      </c>
    </row>
    <row r="14" spans="1:10" ht="24.75" customHeight="1">
      <c r="A14" s="133" t="s">
        <v>261</v>
      </c>
      <c r="B14" s="132" t="s">
        <v>80</v>
      </c>
      <c r="C14" s="132" t="s">
        <v>15</v>
      </c>
      <c r="D14" s="132" t="s">
        <v>17</v>
      </c>
      <c r="E14" s="139" t="s">
        <v>299</v>
      </c>
      <c r="F14" s="139" t="s">
        <v>43</v>
      </c>
      <c r="G14" s="25">
        <f>G15</f>
        <v>0</v>
      </c>
      <c r="H14" s="25">
        <f t="shared" si="0"/>
        <v>388.34</v>
      </c>
      <c r="I14" s="25">
        <f t="shared" si="2"/>
        <v>388.34</v>
      </c>
      <c r="J14" s="25">
        <f t="shared" si="2"/>
        <v>389.81</v>
      </c>
    </row>
    <row r="15" spans="1:10" ht="24.75" customHeight="1">
      <c r="A15" s="34" t="s">
        <v>262</v>
      </c>
      <c r="B15" s="132" t="s">
        <v>80</v>
      </c>
      <c r="C15" s="132" t="s">
        <v>15</v>
      </c>
      <c r="D15" s="132" t="s">
        <v>17</v>
      </c>
      <c r="E15" s="139" t="s">
        <v>299</v>
      </c>
      <c r="F15" s="139" t="s">
        <v>43</v>
      </c>
      <c r="G15" s="25">
        <f>G16</f>
        <v>0</v>
      </c>
      <c r="H15" s="25">
        <f t="shared" si="0"/>
        <v>388.34</v>
      </c>
      <c r="I15" s="25">
        <f t="shared" si="2"/>
        <v>388.34</v>
      </c>
      <c r="J15" s="25">
        <f t="shared" si="2"/>
        <v>389.81</v>
      </c>
    </row>
    <row r="16" spans="1:10" ht="24.75" customHeight="1">
      <c r="A16" s="134" t="s">
        <v>201</v>
      </c>
      <c r="B16" s="132" t="s">
        <v>80</v>
      </c>
      <c r="C16" s="132" t="s">
        <v>15</v>
      </c>
      <c r="D16" s="132" t="s">
        <v>17</v>
      </c>
      <c r="E16" s="139" t="s">
        <v>299</v>
      </c>
      <c r="F16" s="139" t="s">
        <v>124</v>
      </c>
      <c r="G16" s="25">
        <v>0</v>
      </c>
      <c r="H16" s="25">
        <f t="shared" si="0"/>
        <v>388.34</v>
      </c>
      <c r="I16" s="25">
        <v>388.34</v>
      </c>
      <c r="J16" s="25">
        <v>389.81</v>
      </c>
    </row>
    <row r="17" spans="1:10" ht="24.75" customHeight="1">
      <c r="A17" s="140" t="s">
        <v>303</v>
      </c>
      <c r="B17" s="141" t="s">
        <v>80</v>
      </c>
      <c r="C17" s="141" t="s">
        <v>15</v>
      </c>
      <c r="D17" s="141" t="s">
        <v>19</v>
      </c>
      <c r="E17" s="142" t="s">
        <v>297</v>
      </c>
      <c r="F17" s="142" t="s">
        <v>43</v>
      </c>
      <c r="G17" s="60">
        <f>G20+G21+G22+G23+G24</f>
        <v>0</v>
      </c>
      <c r="H17" s="60">
        <f t="shared" si="0"/>
        <v>1177.75</v>
      </c>
      <c r="I17" s="60">
        <f>I19</f>
        <v>1177.75</v>
      </c>
      <c r="J17" s="60">
        <f>J19</f>
        <v>1179.22</v>
      </c>
    </row>
    <row r="18" spans="1:10" ht="24.75" customHeight="1" hidden="1">
      <c r="A18" s="136" t="s">
        <v>318</v>
      </c>
      <c r="B18" s="132" t="s">
        <v>80</v>
      </c>
      <c r="C18" s="132" t="s">
        <v>15</v>
      </c>
      <c r="D18" s="132" t="s">
        <v>19</v>
      </c>
      <c r="E18" s="139" t="s">
        <v>298</v>
      </c>
      <c r="F18" s="139" t="s">
        <v>43</v>
      </c>
      <c r="G18" s="25"/>
      <c r="H18" s="60">
        <f t="shared" si="0"/>
        <v>0</v>
      </c>
      <c r="I18" s="25"/>
      <c r="J18" s="25"/>
    </row>
    <row r="19" spans="1:10" ht="24.75" customHeight="1">
      <c r="A19" s="136" t="s">
        <v>318</v>
      </c>
      <c r="B19" s="132" t="s">
        <v>80</v>
      </c>
      <c r="C19" s="132" t="s">
        <v>15</v>
      </c>
      <c r="D19" s="132" t="s">
        <v>19</v>
      </c>
      <c r="E19" s="139" t="s">
        <v>298</v>
      </c>
      <c r="F19" s="139" t="s">
        <v>43</v>
      </c>
      <c r="G19" s="25"/>
      <c r="H19" s="25">
        <f t="shared" si="0"/>
        <v>1177.75</v>
      </c>
      <c r="I19" s="25">
        <f>I20+I21+I22+I23+I24</f>
        <v>1177.75</v>
      </c>
      <c r="J19" s="25">
        <f>J20+J21+J22+J23+J24</f>
        <v>1179.22</v>
      </c>
    </row>
    <row r="20" spans="1:10" ht="24.75" customHeight="1">
      <c r="A20" s="137" t="s">
        <v>201</v>
      </c>
      <c r="B20" s="132" t="s">
        <v>80</v>
      </c>
      <c r="C20" s="132" t="s">
        <v>15</v>
      </c>
      <c r="D20" s="132" t="s">
        <v>19</v>
      </c>
      <c r="E20" s="139" t="s">
        <v>298</v>
      </c>
      <c r="F20" s="139" t="s">
        <v>124</v>
      </c>
      <c r="G20" s="25">
        <v>0</v>
      </c>
      <c r="H20" s="25">
        <f t="shared" si="0"/>
        <v>862.83</v>
      </c>
      <c r="I20" s="25">
        <v>862.83</v>
      </c>
      <c r="J20" s="25">
        <f>862.86+1.47</f>
        <v>864.33</v>
      </c>
    </row>
    <row r="21" spans="1:10" ht="24.75" customHeight="1">
      <c r="A21" s="73" t="s">
        <v>265</v>
      </c>
      <c r="B21" s="132" t="s">
        <v>80</v>
      </c>
      <c r="C21" s="132" t="s">
        <v>15</v>
      </c>
      <c r="D21" s="132" t="s">
        <v>19</v>
      </c>
      <c r="E21" s="139" t="s">
        <v>298</v>
      </c>
      <c r="F21" s="139" t="s">
        <v>134</v>
      </c>
      <c r="G21" s="25">
        <v>0</v>
      </c>
      <c r="H21" s="25">
        <f t="shared" si="0"/>
        <v>45</v>
      </c>
      <c r="I21" s="25">
        <v>45</v>
      </c>
      <c r="J21" s="25">
        <v>45</v>
      </c>
    </row>
    <row r="22" spans="1:10" ht="24.75" customHeight="1">
      <c r="A22" s="73" t="s">
        <v>266</v>
      </c>
      <c r="B22" s="132" t="s">
        <v>80</v>
      </c>
      <c r="C22" s="132" t="s">
        <v>15</v>
      </c>
      <c r="D22" s="132" t="s">
        <v>19</v>
      </c>
      <c r="E22" s="139" t="s">
        <v>298</v>
      </c>
      <c r="F22" s="139" t="s">
        <v>125</v>
      </c>
      <c r="G22" s="25">
        <v>0</v>
      </c>
      <c r="H22" s="25">
        <f t="shared" si="0"/>
        <v>221.72</v>
      </c>
      <c r="I22" s="25">
        <f>166.75+54.97</f>
        <v>221.72</v>
      </c>
      <c r="J22" s="25">
        <f>166.75+54.94</f>
        <v>221.69</v>
      </c>
    </row>
    <row r="23" spans="1:10" ht="24.75" customHeight="1">
      <c r="A23" s="73" t="s">
        <v>267</v>
      </c>
      <c r="B23" s="132" t="s">
        <v>80</v>
      </c>
      <c r="C23" s="132" t="s">
        <v>15</v>
      </c>
      <c r="D23" s="132" t="s">
        <v>19</v>
      </c>
      <c r="E23" s="139" t="s">
        <v>302</v>
      </c>
      <c r="F23" s="139" t="s">
        <v>133</v>
      </c>
      <c r="G23" s="25">
        <v>0</v>
      </c>
      <c r="H23" s="25">
        <f t="shared" si="0"/>
        <v>33.56</v>
      </c>
      <c r="I23" s="25">
        <v>33.56</v>
      </c>
      <c r="J23" s="25">
        <v>33.56</v>
      </c>
    </row>
    <row r="24" spans="1:10" ht="24.75" customHeight="1">
      <c r="A24" s="73" t="s">
        <v>268</v>
      </c>
      <c r="B24" s="132" t="s">
        <v>80</v>
      </c>
      <c r="C24" s="132" t="s">
        <v>15</v>
      </c>
      <c r="D24" s="132" t="s">
        <v>19</v>
      </c>
      <c r="E24" s="139" t="s">
        <v>302</v>
      </c>
      <c r="F24" s="139" t="s">
        <v>132</v>
      </c>
      <c r="G24" s="25">
        <v>0</v>
      </c>
      <c r="H24" s="25">
        <f t="shared" si="0"/>
        <v>14.64</v>
      </c>
      <c r="I24" s="25">
        <v>14.64</v>
      </c>
      <c r="J24" s="25">
        <v>14.64</v>
      </c>
    </row>
    <row r="25" spans="1:10" ht="24.75" customHeight="1" hidden="1">
      <c r="A25" s="73"/>
      <c r="B25" s="44"/>
      <c r="C25" s="70"/>
      <c r="D25" s="70"/>
      <c r="E25" s="70"/>
      <c r="F25" s="70"/>
      <c r="G25" s="25">
        <v>0</v>
      </c>
      <c r="H25" s="25">
        <f t="shared" si="0"/>
        <v>0</v>
      </c>
      <c r="I25" s="25">
        <v>0</v>
      </c>
      <c r="J25" s="25">
        <v>0</v>
      </c>
    </row>
    <row r="26" spans="1:10" ht="42.75" customHeight="1">
      <c r="A26" s="67" t="s">
        <v>206</v>
      </c>
      <c r="B26" s="68" t="s">
        <v>80</v>
      </c>
      <c r="C26" s="94" t="s">
        <v>15</v>
      </c>
      <c r="D26" s="94" t="s">
        <v>19</v>
      </c>
      <c r="E26" s="94" t="s">
        <v>42</v>
      </c>
      <c r="F26" s="94" t="s">
        <v>43</v>
      </c>
      <c r="G26" s="60">
        <f>G27+G30</f>
        <v>2003.8</v>
      </c>
      <c r="H26" s="60">
        <f t="shared" si="0"/>
        <v>-2003.8</v>
      </c>
      <c r="I26" s="60">
        <f>I27+I30</f>
        <v>0</v>
      </c>
      <c r="J26" s="60">
        <f>J27+J30</f>
        <v>0</v>
      </c>
    </row>
    <row r="27" spans="1:10" ht="51">
      <c r="A27" s="73" t="s">
        <v>205</v>
      </c>
      <c r="B27" s="44" t="s">
        <v>80</v>
      </c>
      <c r="C27" s="70" t="s">
        <v>15</v>
      </c>
      <c r="D27" s="70" t="s">
        <v>19</v>
      </c>
      <c r="E27" s="70" t="s">
        <v>198</v>
      </c>
      <c r="F27" s="70" t="s">
        <v>43</v>
      </c>
      <c r="G27" s="25">
        <f>G28</f>
        <v>727</v>
      </c>
      <c r="H27" s="25">
        <f t="shared" si="0"/>
        <v>-727</v>
      </c>
      <c r="I27" s="25">
        <f>I28</f>
        <v>0</v>
      </c>
      <c r="J27" s="25">
        <f>J28</f>
        <v>0</v>
      </c>
    </row>
    <row r="28" spans="1:10" ht="25.5">
      <c r="A28" s="73" t="s">
        <v>204</v>
      </c>
      <c r="B28" s="44" t="s">
        <v>80</v>
      </c>
      <c r="C28" s="70" t="s">
        <v>15</v>
      </c>
      <c r="D28" s="70" t="s">
        <v>19</v>
      </c>
      <c r="E28" s="70" t="s">
        <v>60</v>
      </c>
      <c r="F28" s="70" t="s">
        <v>43</v>
      </c>
      <c r="G28" s="25">
        <f>G29</f>
        <v>727</v>
      </c>
      <c r="H28" s="25">
        <f t="shared" si="0"/>
        <v>-727</v>
      </c>
      <c r="I28" s="25">
        <f>I29</f>
        <v>0</v>
      </c>
      <c r="J28" s="25">
        <f>J29</f>
        <v>0</v>
      </c>
    </row>
    <row r="29" spans="1:10" ht="38.25">
      <c r="A29" s="73" t="s">
        <v>201</v>
      </c>
      <c r="B29" s="44" t="s">
        <v>80</v>
      </c>
      <c r="C29" s="70" t="s">
        <v>15</v>
      </c>
      <c r="D29" s="70" t="s">
        <v>19</v>
      </c>
      <c r="E29" s="70" t="s">
        <v>60</v>
      </c>
      <c r="F29" s="70" t="s">
        <v>124</v>
      </c>
      <c r="G29" s="25">
        <v>727</v>
      </c>
      <c r="H29" s="25">
        <f t="shared" si="0"/>
        <v>-727</v>
      </c>
      <c r="I29" s="25">
        <v>0</v>
      </c>
      <c r="J29" s="25">
        <v>0</v>
      </c>
    </row>
    <row r="30" spans="1:10" ht="12.75">
      <c r="A30" s="83" t="s">
        <v>41</v>
      </c>
      <c r="B30" s="68" t="s">
        <v>80</v>
      </c>
      <c r="C30" s="94" t="s">
        <v>15</v>
      </c>
      <c r="D30" s="94" t="s">
        <v>19</v>
      </c>
      <c r="E30" s="94" t="s">
        <v>58</v>
      </c>
      <c r="F30" s="94" t="s">
        <v>43</v>
      </c>
      <c r="G30" s="60">
        <f>G32+G33+G34+G35+G38</f>
        <v>1276.8</v>
      </c>
      <c r="H30" s="60">
        <f t="shared" si="0"/>
        <v>-1276.8</v>
      </c>
      <c r="I30" s="60">
        <f>I32+I33+I34+I35+I38</f>
        <v>0</v>
      </c>
      <c r="J30" s="60">
        <f>J32+J33+J34+J35+J38</f>
        <v>0</v>
      </c>
    </row>
    <row r="31" spans="1:10" ht="28.5" customHeight="1" hidden="1">
      <c r="A31" s="73" t="s">
        <v>111</v>
      </c>
      <c r="B31" s="44" t="s">
        <v>80</v>
      </c>
      <c r="C31" s="70" t="s">
        <v>15</v>
      </c>
      <c r="D31" s="70" t="s">
        <v>19</v>
      </c>
      <c r="E31" s="70" t="s">
        <v>58</v>
      </c>
      <c r="F31" s="70" t="s">
        <v>43</v>
      </c>
      <c r="G31" s="25"/>
      <c r="H31" s="25">
        <f t="shared" si="0"/>
        <v>46</v>
      </c>
      <c r="I31" s="25">
        <v>46</v>
      </c>
      <c r="J31" s="25">
        <v>46</v>
      </c>
    </row>
    <row r="32" spans="1:10" ht="38.25">
      <c r="A32" s="73" t="s">
        <v>201</v>
      </c>
      <c r="B32" s="44" t="s">
        <v>80</v>
      </c>
      <c r="C32" s="70" t="s">
        <v>15</v>
      </c>
      <c r="D32" s="70" t="s">
        <v>19</v>
      </c>
      <c r="E32" s="70" t="s">
        <v>58</v>
      </c>
      <c r="F32" s="70" t="s">
        <v>124</v>
      </c>
      <c r="G32" s="25">
        <v>991.99</v>
      </c>
      <c r="H32" s="25">
        <f t="shared" si="0"/>
        <v>-991.99</v>
      </c>
      <c r="I32" s="25">
        <v>0</v>
      </c>
      <c r="J32" s="25">
        <v>0</v>
      </c>
    </row>
    <row r="33" spans="1:10" ht="25.5">
      <c r="A33" s="73" t="s">
        <v>136</v>
      </c>
      <c r="B33" s="44" t="s">
        <v>80</v>
      </c>
      <c r="C33" s="70" t="s">
        <v>15</v>
      </c>
      <c r="D33" s="70" t="s">
        <v>19</v>
      </c>
      <c r="E33" s="70" t="s">
        <v>58</v>
      </c>
      <c r="F33" s="70" t="s">
        <v>134</v>
      </c>
      <c r="G33" s="25">
        <v>45</v>
      </c>
      <c r="H33" s="25">
        <f t="shared" si="0"/>
        <v>-45</v>
      </c>
      <c r="I33" s="25">
        <v>0</v>
      </c>
      <c r="J33" s="25">
        <v>0</v>
      </c>
    </row>
    <row r="34" spans="1:10" ht="38.25">
      <c r="A34" s="73" t="s">
        <v>202</v>
      </c>
      <c r="B34" s="44" t="s">
        <v>80</v>
      </c>
      <c r="C34" s="70" t="s">
        <v>15</v>
      </c>
      <c r="D34" s="70" t="s">
        <v>19</v>
      </c>
      <c r="E34" s="70" t="s">
        <v>58</v>
      </c>
      <c r="F34" s="70" t="s">
        <v>125</v>
      </c>
      <c r="G34" s="25">
        <v>191.61</v>
      </c>
      <c r="H34" s="25">
        <f t="shared" si="0"/>
        <v>-191.61</v>
      </c>
      <c r="I34" s="25">
        <v>0</v>
      </c>
      <c r="J34" s="25">
        <v>0</v>
      </c>
    </row>
    <row r="35" spans="1:10" ht="24" customHeight="1">
      <c r="A35" s="73" t="s">
        <v>137</v>
      </c>
      <c r="B35" s="44" t="s">
        <v>80</v>
      </c>
      <c r="C35" s="70" t="s">
        <v>15</v>
      </c>
      <c r="D35" s="70" t="s">
        <v>19</v>
      </c>
      <c r="E35" s="70" t="s">
        <v>58</v>
      </c>
      <c r="F35" s="70" t="s">
        <v>133</v>
      </c>
      <c r="G35" s="25">
        <v>33.56</v>
      </c>
      <c r="H35" s="25">
        <f t="shared" si="0"/>
        <v>-33.56</v>
      </c>
      <c r="I35" s="25">
        <v>0</v>
      </c>
      <c r="J35" s="25">
        <v>0</v>
      </c>
    </row>
    <row r="36" spans="1:10" ht="25.5" hidden="1">
      <c r="A36" s="73" t="s">
        <v>203</v>
      </c>
      <c r="B36" s="44" t="s">
        <v>80</v>
      </c>
      <c r="C36" s="70" t="s">
        <v>15</v>
      </c>
      <c r="D36" s="70" t="s">
        <v>19</v>
      </c>
      <c r="E36" s="70" t="s">
        <v>58</v>
      </c>
      <c r="F36" s="70" t="s">
        <v>132</v>
      </c>
      <c r="G36" s="60">
        <f>G37</f>
        <v>360.89</v>
      </c>
      <c r="H36" s="25">
        <f t="shared" si="0"/>
        <v>50.920000000000016</v>
      </c>
      <c r="I36" s="95">
        <f>I37</f>
        <v>411.81</v>
      </c>
      <c r="J36" s="95">
        <f>J37</f>
        <v>436.51</v>
      </c>
    </row>
    <row r="37" spans="1:10" ht="12.75" hidden="1">
      <c r="A37" s="73" t="s">
        <v>126</v>
      </c>
      <c r="B37" s="44" t="s">
        <v>80</v>
      </c>
      <c r="C37" s="70" t="s">
        <v>15</v>
      </c>
      <c r="D37" s="70" t="s">
        <v>17</v>
      </c>
      <c r="E37" s="70" t="s">
        <v>60</v>
      </c>
      <c r="F37" s="70" t="s">
        <v>124</v>
      </c>
      <c r="G37" s="25">
        <v>360.89</v>
      </c>
      <c r="H37" s="25">
        <f t="shared" si="0"/>
        <v>50.920000000000016</v>
      </c>
      <c r="I37" s="71">
        <v>411.81</v>
      </c>
      <c r="J37" s="25">
        <v>436.51</v>
      </c>
    </row>
    <row r="38" spans="1:10" ht="25.5">
      <c r="A38" s="73" t="s">
        <v>203</v>
      </c>
      <c r="B38" s="44" t="s">
        <v>80</v>
      </c>
      <c r="C38" s="70" t="s">
        <v>15</v>
      </c>
      <c r="D38" s="70" t="s">
        <v>19</v>
      </c>
      <c r="E38" s="70" t="s">
        <v>58</v>
      </c>
      <c r="F38" s="70" t="s">
        <v>132</v>
      </c>
      <c r="G38" s="25">
        <v>14.64</v>
      </c>
      <c r="H38" s="25">
        <f t="shared" si="0"/>
        <v>-14.64</v>
      </c>
      <c r="I38" s="71">
        <v>0</v>
      </c>
      <c r="J38" s="25">
        <v>0</v>
      </c>
    </row>
    <row r="39" spans="1:10" ht="12.75">
      <c r="A39" s="14" t="s">
        <v>260</v>
      </c>
      <c r="B39" s="141" t="s">
        <v>80</v>
      </c>
      <c r="C39" s="97" t="s">
        <v>15</v>
      </c>
      <c r="D39" s="97" t="s">
        <v>16</v>
      </c>
      <c r="E39" s="97" t="s">
        <v>42</v>
      </c>
      <c r="F39" s="94" t="s">
        <v>43</v>
      </c>
      <c r="G39" s="25">
        <f>G40</f>
        <v>0</v>
      </c>
      <c r="H39" s="25">
        <f t="shared" si="0"/>
        <v>15</v>
      </c>
      <c r="I39" s="71">
        <f aca="true" t="shared" si="3" ref="I39:J41">I40</f>
        <v>15</v>
      </c>
      <c r="J39" s="71">
        <f t="shared" si="3"/>
        <v>15</v>
      </c>
    </row>
    <row r="40" spans="1:10" ht="25.5">
      <c r="A40" s="143" t="s">
        <v>261</v>
      </c>
      <c r="B40" s="132" t="s">
        <v>80</v>
      </c>
      <c r="C40" s="138" t="s">
        <v>15</v>
      </c>
      <c r="D40" s="138" t="s">
        <v>118</v>
      </c>
      <c r="E40" s="138" t="s">
        <v>270</v>
      </c>
      <c r="F40" s="70" t="s">
        <v>43</v>
      </c>
      <c r="G40" s="25">
        <f>G41</f>
        <v>0</v>
      </c>
      <c r="H40" s="25">
        <f t="shared" si="0"/>
        <v>15</v>
      </c>
      <c r="I40" s="71">
        <f t="shared" si="3"/>
        <v>15</v>
      </c>
      <c r="J40" s="71">
        <f t="shared" si="3"/>
        <v>15</v>
      </c>
    </row>
    <row r="41" spans="1:10" ht="25.5">
      <c r="A41" s="144" t="s">
        <v>45</v>
      </c>
      <c r="B41" s="132" t="s">
        <v>80</v>
      </c>
      <c r="C41" s="138" t="s">
        <v>15</v>
      </c>
      <c r="D41" s="138" t="s">
        <v>118</v>
      </c>
      <c r="E41" s="138" t="s">
        <v>270</v>
      </c>
      <c r="F41" s="70" t="s">
        <v>43</v>
      </c>
      <c r="G41" s="25">
        <f>G42</f>
        <v>0</v>
      </c>
      <c r="H41" s="25">
        <f t="shared" si="0"/>
        <v>15</v>
      </c>
      <c r="I41" s="71">
        <f t="shared" si="3"/>
        <v>15</v>
      </c>
      <c r="J41" s="71">
        <f t="shared" si="3"/>
        <v>15</v>
      </c>
    </row>
    <row r="42" spans="1:10" ht="12.75">
      <c r="A42" s="73" t="s">
        <v>207</v>
      </c>
      <c r="B42" s="132" t="s">
        <v>80</v>
      </c>
      <c r="C42" s="138" t="s">
        <v>15</v>
      </c>
      <c r="D42" s="138" t="s">
        <v>118</v>
      </c>
      <c r="E42" s="138" t="s">
        <v>270</v>
      </c>
      <c r="F42" s="70" t="s">
        <v>135</v>
      </c>
      <c r="G42" s="25">
        <v>0</v>
      </c>
      <c r="H42" s="25">
        <f t="shared" si="0"/>
        <v>15</v>
      </c>
      <c r="I42" s="71">
        <v>15</v>
      </c>
      <c r="J42" s="71">
        <v>15</v>
      </c>
    </row>
    <row r="43" spans="1:10" ht="12.75">
      <c r="A43" s="83" t="s">
        <v>209</v>
      </c>
      <c r="B43" s="68" t="s">
        <v>80</v>
      </c>
      <c r="C43" s="94" t="s">
        <v>15</v>
      </c>
      <c r="D43" s="94" t="s">
        <v>118</v>
      </c>
      <c r="E43" s="94" t="s">
        <v>42</v>
      </c>
      <c r="F43" s="94" t="s">
        <v>43</v>
      </c>
      <c r="G43" s="60">
        <f>G44</f>
        <v>15</v>
      </c>
      <c r="H43" s="60">
        <f t="shared" si="0"/>
        <v>-15</v>
      </c>
      <c r="I43" s="95">
        <f aca="true" t="shared" si="4" ref="I43:J45">I44</f>
        <v>0</v>
      </c>
      <c r="J43" s="95">
        <f t="shared" si="4"/>
        <v>0</v>
      </c>
    </row>
    <row r="44" spans="1:10" ht="12.75">
      <c r="A44" s="73" t="s">
        <v>104</v>
      </c>
      <c r="B44" s="44" t="s">
        <v>80</v>
      </c>
      <c r="C44" s="70" t="s">
        <v>15</v>
      </c>
      <c r="D44" s="70" t="s">
        <v>118</v>
      </c>
      <c r="E44" s="70" t="s">
        <v>208</v>
      </c>
      <c r="F44" s="70" t="s">
        <v>43</v>
      </c>
      <c r="G44" s="25">
        <f>G45</f>
        <v>15</v>
      </c>
      <c r="H44" s="25">
        <f t="shared" si="0"/>
        <v>-15</v>
      </c>
      <c r="I44" s="71">
        <f t="shared" si="4"/>
        <v>0</v>
      </c>
      <c r="J44" s="71">
        <f t="shared" si="4"/>
        <v>0</v>
      </c>
    </row>
    <row r="45" spans="1:10" ht="25.5">
      <c r="A45" s="73" t="s">
        <v>45</v>
      </c>
      <c r="B45" s="44" t="s">
        <v>80</v>
      </c>
      <c r="C45" s="70" t="s">
        <v>15</v>
      </c>
      <c r="D45" s="70" t="s">
        <v>118</v>
      </c>
      <c r="E45" s="70" t="s">
        <v>103</v>
      </c>
      <c r="F45" s="70" t="s">
        <v>43</v>
      </c>
      <c r="G45" s="25">
        <f>G46</f>
        <v>15</v>
      </c>
      <c r="H45" s="25">
        <f t="shared" si="0"/>
        <v>-15</v>
      </c>
      <c r="I45" s="71">
        <f t="shared" si="4"/>
        <v>0</v>
      </c>
      <c r="J45" s="25">
        <f t="shared" si="4"/>
        <v>0</v>
      </c>
    </row>
    <row r="46" spans="1:10" ht="12.75">
      <c r="A46" s="73" t="s">
        <v>207</v>
      </c>
      <c r="B46" s="44" t="s">
        <v>80</v>
      </c>
      <c r="C46" s="70" t="s">
        <v>15</v>
      </c>
      <c r="D46" s="70" t="s">
        <v>118</v>
      </c>
      <c r="E46" s="70" t="s">
        <v>103</v>
      </c>
      <c r="F46" s="70" t="s">
        <v>135</v>
      </c>
      <c r="G46" s="25">
        <v>15</v>
      </c>
      <c r="H46" s="25">
        <f t="shared" si="0"/>
        <v>-15</v>
      </c>
      <c r="I46" s="71">
        <v>0</v>
      </c>
      <c r="J46" s="25">
        <v>0</v>
      </c>
    </row>
    <row r="47" spans="1:10" ht="12.75">
      <c r="A47" s="14" t="s">
        <v>260</v>
      </c>
      <c r="B47" s="141" t="s">
        <v>80</v>
      </c>
      <c r="C47" s="97" t="s">
        <v>17</v>
      </c>
      <c r="D47" s="97" t="s">
        <v>16</v>
      </c>
      <c r="E47" s="97" t="s">
        <v>305</v>
      </c>
      <c r="F47" s="97" t="s">
        <v>43</v>
      </c>
      <c r="G47" s="60">
        <f>G48</f>
        <v>0</v>
      </c>
      <c r="H47" s="60">
        <f t="shared" si="0"/>
        <v>60.6</v>
      </c>
      <c r="I47" s="95">
        <f>I48</f>
        <v>60.6</v>
      </c>
      <c r="J47" s="95">
        <f>J48</f>
        <v>60.6</v>
      </c>
    </row>
    <row r="48" spans="1:10" ht="12.75">
      <c r="A48" s="145" t="s">
        <v>57</v>
      </c>
      <c r="B48" s="132" t="s">
        <v>80</v>
      </c>
      <c r="C48" s="138" t="s">
        <v>17</v>
      </c>
      <c r="D48" s="138" t="s">
        <v>18</v>
      </c>
      <c r="E48" s="138" t="s">
        <v>248</v>
      </c>
      <c r="F48" s="138" t="s">
        <v>43</v>
      </c>
      <c r="G48" s="25">
        <f>G49</f>
        <v>0</v>
      </c>
      <c r="H48" s="25">
        <f t="shared" si="0"/>
        <v>60.6</v>
      </c>
      <c r="I48" s="71">
        <f>I49</f>
        <v>60.6</v>
      </c>
      <c r="J48" s="71">
        <f>J49</f>
        <v>60.6</v>
      </c>
    </row>
    <row r="49" spans="1:10" ht="38.25">
      <c r="A49" s="144" t="s">
        <v>61</v>
      </c>
      <c r="B49" s="132" t="s">
        <v>80</v>
      </c>
      <c r="C49" s="138" t="s">
        <v>17</v>
      </c>
      <c r="D49" s="138" t="s">
        <v>18</v>
      </c>
      <c r="E49" s="138" t="s">
        <v>304</v>
      </c>
      <c r="F49" s="138" t="s">
        <v>43</v>
      </c>
      <c r="G49" s="25">
        <f>G50+G51</f>
        <v>0</v>
      </c>
      <c r="H49" s="25">
        <f t="shared" si="0"/>
        <v>60.6</v>
      </c>
      <c r="I49" s="71">
        <f>I50+I51</f>
        <v>60.6</v>
      </c>
      <c r="J49" s="71">
        <f>J50+J51</f>
        <v>60.6</v>
      </c>
    </row>
    <row r="50" spans="1:10" ht="38.25">
      <c r="A50" s="134" t="s">
        <v>201</v>
      </c>
      <c r="B50" s="132" t="s">
        <v>80</v>
      </c>
      <c r="C50" s="138" t="s">
        <v>17</v>
      </c>
      <c r="D50" s="138" t="s">
        <v>18</v>
      </c>
      <c r="E50" s="138" t="s">
        <v>304</v>
      </c>
      <c r="F50" s="138" t="s">
        <v>124</v>
      </c>
      <c r="G50" s="25">
        <v>0</v>
      </c>
      <c r="H50" s="25">
        <f t="shared" si="0"/>
        <v>58.2</v>
      </c>
      <c r="I50" s="71">
        <v>58.2</v>
      </c>
      <c r="J50" s="71">
        <v>58.2</v>
      </c>
    </row>
    <row r="51" spans="1:10" ht="38.25">
      <c r="A51" s="73" t="s">
        <v>266</v>
      </c>
      <c r="B51" s="132" t="s">
        <v>80</v>
      </c>
      <c r="C51" s="138" t="s">
        <v>17</v>
      </c>
      <c r="D51" s="138" t="s">
        <v>18</v>
      </c>
      <c r="E51" s="138" t="s">
        <v>304</v>
      </c>
      <c r="F51" s="138" t="s">
        <v>125</v>
      </c>
      <c r="G51" s="25">
        <v>0</v>
      </c>
      <c r="H51" s="25">
        <f t="shared" si="0"/>
        <v>2.4</v>
      </c>
      <c r="I51" s="71">
        <v>2.4</v>
      </c>
      <c r="J51" s="71">
        <v>2.4</v>
      </c>
    </row>
    <row r="52" spans="1:10" ht="12.75">
      <c r="A52" s="67" t="s">
        <v>210</v>
      </c>
      <c r="B52" s="68" t="s">
        <v>80</v>
      </c>
      <c r="C52" s="94" t="s">
        <v>17</v>
      </c>
      <c r="D52" s="94" t="s">
        <v>16</v>
      </c>
      <c r="E52" s="94" t="s">
        <v>42</v>
      </c>
      <c r="F52" s="94" t="s">
        <v>43</v>
      </c>
      <c r="G52" s="60">
        <f>G53</f>
        <v>54.400000000000006</v>
      </c>
      <c r="H52" s="60">
        <f t="shared" si="0"/>
        <v>-54.400000000000006</v>
      </c>
      <c r="I52" s="60">
        <f>I53</f>
        <v>0</v>
      </c>
      <c r="J52" s="60">
        <f>J53</f>
        <v>0</v>
      </c>
    </row>
    <row r="53" spans="1:10" ht="16.5" customHeight="1">
      <c r="A53" s="69" t="s">
        <v>57</v>
      </c>
      <c r="B53" s="44" t="s">
        <v>80</v>
      </c>
      <c r="C53" s="70" t="s">
        <v>17</v>
      </c>
      <c r="D53" s="70" t="s">
        <v>18</v>
      </c>
      <c r="E53" s="70" t="s">
        <v>306</v>
      </c>
      <c r="F53" s="70" t="s">
        <v>43</v>
      </c>
      <c r="G53" s="25">
        <f>G54</f>
        <v>54.400000000000006</v>
      </c>
      <c r="H53" s="25">
        <f t="shared" si="0"/>
        <v>-54.400000000000006</v>
      </c>
      <c r="I53" s="71">
        <f>I54</f>
        <v>0</v>
      </c>
      <c r="J53" s="71">
        <f>J54</f>
        <v>0</v>
      </c>
    </row>
    <row r="54" spans="1:10" ht="25.5" customHeight="1">
      <c r="A54" s="88" t="s">
        <v>61</v>
      </c>
      <c r="B54" s="44" t="s">
        <v>80</v>
      </c>
      <c r="C54" s="70" t="s">
        <v>17</v>
      </c>
      <c r="D54" s="70" t="s">
        <v>18</v>
      </c>
      <c r="E54" s="70" t="s">
        <v>307</v>
      </c>
      <c r="F54" s="70" t="s">
        <v>43</v>
      </c>
      <c r="G54" s="25">
        <f>G58+G59</f>
        <v>54.400000000000006</v>
      </c>
      <c r="H54" s="25">
        <f t="shared" si="0"/>
        <v>-54.400000000000006</v>
      </c>
      <c r="I54" s="71">
        <f>I58+I59</f>
        <v>0</v>
      </c>
      <c r="J54" s="25">
        <f>J58+J59</f>
        <v>0</v>
      </c>
    </row>
    <row r="55" spans="1:10" ht="24" customHeight="1" hidden="1">
      <c r="A55" s="83" t="s">
        <v>70</v>
      </c>
      <c r="B55" s="44" t="s">
        <v>80</v>
      </c>
      <c r="C55" s="70" t="s">
        <v>19</v>
      </c>
      <c r="D55" s="70" t="s">
        <v>56</v>
      </c>
      <c r="E55" s="70" t="s">
        <v>42</v>
      </c>
      <c r="F55" s="70" t="s">
        <v>43</v>
      </c>
      <c r="G55" s="25">
        <v>11.08</v>
      </c>
      <c r="H55" s="25">
        <f t="shared" si="0"/>
        <v>3.4000000000000004</v>
      </c>
      <c r="I55" s="71">
        <f>12.08+2.4</f>
        <v>14.48</v>
      </c>
      <c r="J55" s="25">
        <v>14.58</v>
      </c>
    </row>
    <row r="56" spans="1:10" ht="24" customHeight="1" hidden="1">
      <c r="A56" s="73" t="s">
        <v>112</v>
      </c>
      <c r="B56" s="44" t="s">
        <v>80</v>
      </c>
      <c r="C56" s="70" t="s">
        <v>19</v>
      </c>
      <c r="D56" s="70" t="s">
        <v>56</v>
      </c>
      <c r="E56" s="70" t="s">
        <v>102</v>
      </c>
      <c r="F56" s="70" t="s">
        <v>43</v>
      </c>
      <c r="G56" s="25"/>
      <c r="H56" s="25"/>
      <c r="I56" s="71"/>
      <c r="J56" s="25"/>
    </row>
    <row r="57" spans="1:10" ht="25.5" hidden="1">
      <c r="A57" s="73" t="s">
        <v>111</v>
      </c>
      <c r="B57" s="44" t="s">
        <v>80</v>
      </c>
      <c r="C57" s="70" t="s">
        <v>19</v>
      </c>
      <c r="D57" s="70" t="s">
        <v>56</v>
      </c>
      <c r="E57" s="70" t="s">
        <v>102</v>
      </c>
      <c r="F57" s="70" t="s">
        <v>59</v>
      </c>
      <c r="G57" s="60">
        <f>G58</f>
        <v>52.2</v>
      </c>
      <c r="H57" s="60">
        <f aca="true" t="shared" si="5" ref="H57:H69">I57-G57</f>
        <v>-52.2</v>
      </c>
      <c r="I57" s="60">
        <f>I58</f>
        <v>0</v>
      </c>
      <c r="J57" s="60">
        <f>J58</f>
        <v>0</v>
      </c>
    </row>
    <row r="58" spans="1:10" ht="38.25">
      <c r="A58" s="73" t="s">
        <v>201</v>
      </c>
      <c r="B58" s="44" t="s">
        <v>80</v>
      </c>
      <c r="C58" s="70" t="s">
        <v>17</v>
      </c>
      <c r="D58" s="70" t="s">
        <v>18</v>
      </c>
      <c r="E58" s="70" t="s">
        <v>307</v>
      </c>
      <c r="F58" s="70" t="s">
        <v>124</v>
      </c>
      <c r="G58" s="25">
        <v>52.2</v>
      </c>
      <c r="H58" s="25">
        <f t="shared" si="5"/>
        <v>-52.2</v>
      </c>
      <c r="I58" s="25">
        <v>0</v>
      </c>
      <c r="J58" s="25">
        <v>0</v>
      </c>
    </row>
    <row r="59" spans="1:10" ht="38.25">
      <c r="A59" s="73" t="s">
        <v>202</v>
      </c>
      <c r="B59" s="44" t="s">
        <v>80</v>
      </c>
      <c r="C59" s="70" t="s">
        <v>17</v>
      </c>
      <c r="D59" s="70" t="s">
        <v>18</v>
      </c>
      <c r="E59" s="70" t="s">
        <v>307</v>
      </c>
      <c r="F59" s="70" t="s">
        <v>125</v>
      </c>
      <c r="G59" s="25">
        <v>2.2</v>
      </c>
      <c r="H59" s="25">
        <f t="shared" si="5"/>
        <v>-2.2</v>
      </c>
      <c r="I59" s="25">
        <v>0</v>
      </c>
      <c r="J59" s="25">
        <v>0</v>
      </c>
    </row>
    <row r="60" spans="1:10" ht="25.5" hidden="1">
      <c r="A60" s="73" t="s">
        <v>127</v>
      </c>
      <c r="B60" s="44" t="s">
        <v>80</v>
      </c>
      <c r="C60" s="70" t="s">
        <v>20</v>
      </c>
      <c r="D60" s="70" t="s">
        <v>20</v>
      </c>
      <c r="E60" s="70" t="s">
        <v>90</v>
      </c>
      <c r="F60" s="70" t="s">
        <v>125</v>
      </c>
      <c r="G60" s="25">
        <v>14.07</v>
      </c>
      <c r="H60" s="25">
        <f t="shared" si="5"/>
        <v>-11.57</v>
      </c>
      <c r="I60" s="25">
        <v>2.5</v>
      </c>
      <c r="J60" s="25">
        <v>2.57</v>
      </c>
    </row>
    <row r="61" spans="1:10" ht="12.75">
      <c r="A61" s="83" t="s">
        <v>215</v>
      </c>
      <c r="B61" s="68" t="s">
        <v>80</v>
      </c>
      <c r="C61" s="94" t="s">
        <v>19</v>
      </c>
      <c r="D61" s="94" t="s">
        <v>16</v>
      </c>
      <c r="E61" s="94" t="s">
        <v>42</v>
      </c>
      <c r="F61" s="94" t="s">
        <v>43</v>
      </c>
      <c r="G61" s="60">
        <f>G62</f>
        <v>477.8</v>
      </c>
      <c r="H61" s="60">
        <f t="shared" si="5"/>
        <v>-477.8</v>
      </c>
      <c r="I61" s="60">
        <f aca="true" t="shared" si="6" ref="I61:J64">I62</f>
        <v>0</v>
      </c>
      <c r="J61" s="60">
        <f t="shared" si="6"/>
        <v>0</v>
      </c>
    </row>
    <row r="62" spans="1:10" ht="12.75">
      <c r="A62" s="73" t="s">
        <v>187</v>
      </c>
      <c r="B62" s="44" t="s">
        <v>80</v>
      </c>
      <c r="C62" s="70" t="s">
        <v>19</v>
      </c>
      <c r="D62" s="70" t="s">
        <v>186</v>
      </c>
      <c r="E62" s="70" t="s">
        <v>42</v>
      </c>
      <c r="F62" s="70" t="s">
        <v>43</v>
      </c>
      <c r="G62" s="25">
        <f>G63</f>
        <v>477.8</v>
      </c>
      <c r="H62" s="25">
        <f t="shared" si="5"/>
        <v>-477.8</v>
      </c>
      <c r="I62" s="25">
        <f t="shared" si="6"/>
        <v>0</v>
      </c>
      <c r="J62" s="25">
        <f t="shared" si="6"/>
        <v>0</v>
      </c>
    </row>
    <row r="63" spans="1:10" ht="25.5">
      <c r="A63" s="73" t="s">
        <v>214</v>
      </c>
      <c r="B63" s="44" t="s">
        <v>80</v>
      </c>
      <c r="C63" s="70" t="s">
        <v>19</v>
      </c>
      <c r="D63" s="70" t="s">
        <v>186</v>
      </c>
      <c r="E63" s="70" t="s">
        <v>213</v>
      </c>
      <c r="F63" s="70" t="s">
        <v>43</v>
      </c>
      <c r="G63" s="25">
        <f>G64</f>
        <v>477.8</v>
      </c>
      <c r="H63" s="25">
        <f t="shared" si="5"/>
        <v>-477.8</v>
      </c>
      <c r="I63" s="25">
        <f t="shared" si="6"/>
        <v>0</v>
      </c>
      <c r="J63" s="25">
        <f t="shared" si="6"/>
        <v>0</v>
      </c>
    </row>
    <row r="64" spans="1:10" ht="25.5">
      <c r="A64" s="73" t="s">
        <v>212</v>
      </c>
      <c r="B64" s="44" t="s">
        <v>80</v>
      </c>
      <c r="C64" s="70" t="s">
        <v>19</v>
      </c>
      <c r="D64" s="70" t="s">
        <v>186</v>
      </c>
      <c r="E64" s="70" t="s">
        <v>211</v>
      </c>
      <c r="F64" s="70" t="s">
        <v>43</v>
      </c>
      <c r="G64" s="25">
        <f>G65</f>
        <v>477.8</v>
      </c>
      <c r="H64" s="25">
        <f t="shared" si="5"/>
        <v>-477.8</v>
      </c>
      <c r="I64" s="25">
        <f t="shared" si="6"/>
        <v>0</v>
      </c>
      <c r="J64" s="25">
        <f t="shared" si="6"/>
        <v>0</v>
      </c>
    </row>
    <row r="65" spans="1:10" ht="38.25">
      <c r="A65" s="73" t="s">
        <v>202</v>
      </c>
      <c r="B65" s="44" t="s">
        <v>80</v>
      </c>
      <c r="C65" s="70" t="s">
        <v>19</v>
      </c>
      <c r="D65" s="70" t="s">
        <v>186</v>
      </c>
      <c r="E65" s="70" t="s">
        <v>211</v>
      </c>
      <c r="F65" s="70" t="s">
        <v>125</v>
      </c>
      <c r="G65" s="25">
        <v>477.8</v>
      </c>
      <c r="H65" s="25">
        <f t="shared" si="5"/>
        <v>-477.8</v>
      </c>
      <c r="I65" s="25">
        <v>0</v>
      </c>
      <c r="J65" s="25">
        <v>0</v>
      </c>
    </row>
    <row r="66" spans="1:10" ht="12.75">
      <c r="A66" s="85" t="s">
        <v>63</v>
      </c>
      <c r="B66" s="68" t="s">
        <v>80</v>
      </c>
      <c r="C66" s="68" t="s">
        <v>23</v>
      </c>
      <c r="D66" s="68" t="s">
        <v>16</v>
      </c>
      <c r="E66" s="68" t="s">
        <v>42</v>
      </c>
      <c r="F66" s="68" t="s">
        <v>43</v>
      </c>
      <c r="G66" s="60">
        <f>G67+G72+G76</f>
        <v>524.72</v>
      </c>
      <c r="H66" s="60">
        <f t="shared" si="5"/>
        <v>-51.5</v>
      </c>
      <c r="I66" s="60">
        <f>I67+I72+I76</f>
        <v>473.22</v>
      </c>
      <c r="J66" s="60">
        <f>J67+J72+J76</f>
        <v>473.22</v>
      </c>
    </row>
    <row r="67" spans="1:10" ht="12.75">
      <c r="A67" s="108" t="s">
        <v>220</v>
      </c>
      <c r="B67" s="44" t="s">
        <v>80</v>
      </c>
      <c r="C67" s="44" t="s">
        <v>23</v>
      </c>
      <c r="D67" s="44" t="s">
        <v>17</v>
      </c>
      <c r="E67" s="44" t="s">
        <v>42</v>
      </c>
      <c r="F67" s="44" t="s">
        <v>43</v>
      </c>
      <c r="G67" s="25">
        <f>G68</f>
        <v>424.6</v>
      </c>
      <c r="H67" s="25">
        <f t="shared" si="5"/>
        <v>-424.6</v>
      </c>
      <c r="I67" s="25">
        <f>I68</f>
        <v>0</v>
      </c>
      <c r="J67" s="25">
        <f>J68</f>
        <v>0</v>
      </c>
    </row>
    <row r="68" spans="1:10" ht="12.75">
      <c r="A68" s="108" t="s">
        <v>218</v>
      </c>
      <c r="B68" s="44" t="s">
        <v>80</v>
      </c>
      <c r="C68" s="44" t="s">
        <v>23</v>
      </c>
      <c r="D68" s="44" t="s">
        <v>17</v>
      </c>
      <c r="E68" s="44" t="s">
        <v>219</v>
      </c>
      <c r="F68" s="44" t="s">
        <v>43</v>
      </c>
      <c r="G68" s="25">
        <f>G69</f>
        <v>424.6</v>
      </c>
      <c r="H68" s="25">
        <f t="shared" si="5"/>
        <v>-424.6</v>
      </c>
      <c r="I68" s="25">
        <f>I69</f>
        <v>0</v>
      </c>
      <c r="J68" s="25">
        <f>J69</f>
        <v>0</v>
      </c>
    </row>
    <row r="69" spans="1:10" ht="25.5">
      <c r="A69" s="108" t="s">
        <v>217</v>
      </c>
      <c r="B69" s="44" t="s">
        <v>80</v>
      </c>
      <c r="C69" s="44" t="s">
        <v>23</v>
      </c>
      <c r="D69" s="44" t="s">
        <v>17</v>
      </c>
      <c r="E69" s="44" t="s">
        <v>91</v>
      </c>
      <c r="F69" s="44" t="s">
        <v>43</v>
      </c>
      <c r="G69" s="25">
        <f>G70+G71</f>
        <v>424.6</v>
      </c>
      <c r="H69" s="25">
        <f t="shared" si="5"/>
        <v>-424.6</v>
      </c>
      <c r="I69" s="25">
        <f>I70+I71</f>
        <v>0</v>
      </c>
      <c r="J69" s="25">
        <f>J70+J71</f>
        <v>0</v>
      </c>
    </row>
    <row r="70" spans="1:10" ht="38.25">
      <c r="A70" s="73" t="s">
        <v>201</v>
      </c>
      <c r="B70" s="44" t="s">
        <v>80</v>
      </c>
      <c r="C70" s="44" t="s">
        <v>23</v>
      </c>
      <c r="D70" s="44" t="s">
        <v>17</v>
      </c>
      <c r="E70" s="44" t="s">
        <v>91</v>
      </c>
      <c r="F70" s="44" t="s">
        <v>124</v>
      </c>
      <c r="G70" s="25">
        <v>252.14</v>
      </c>
      <c r="H70" s="25">
        <f>I70-G70</f>
        <v>-252.14</v>
      </c>
      <c r="I70" s="25">
        <v>0</v>
      </c>
      <c r="J70" s="25">
        <v>0</v>
      </c>
    </row>
    <row r="71" spans="1:10" ht="38.25">
      <c r="A71" s="73" t="s">
        <v>202</v>
      </c>
      <c r="B71" s="44" t="s">
        <v>80</v>
      </c>
      <c r="C71" s="44" t="s">
        <v>23</v>
      </c>
      <c r="D71" s="44" t="s">
        <v>17</v>
      </c>
      <c r="E71" s="44" t="s">
        <v>91</v>
      </c>
      <c r="F71" s="44" t="s">
        <v>125</v>
      </c>
      <c r="G71" s="25">
        <v>172.46</v>
      </c>
      <c r="H71" s="25">
        <f aca="true" t="shared" si="7" ref="H71:H128">I71-G71</f>
        <v>-172.46</v>
      </c>
      <c r="I71" s="25">
        <v>0</v>
      </c>
      <c r="J71" s="25">
        <v>0</v>
      </c>
    </row>
    <row r="72" spans="1:10" ht="38.25">
      <c r="A72" s="135" t="s">
        <v>303</v>
      </c>
      <c r="B72" s="132" t="s">
        <v>80</v>
      </c>
      <c r="C72" s="138" t="s">
        <v>23</v>
      </c>
      <c r="D72" s="138" t="s">
        <v>18</v>
      </c>
      <c r="E72" s="138" t="s">
        <v>297</v>
      </c>
      <c r="F72" s="138" t="s">
        <v>43</v>
      </c>
      <c r="G72" s="25">
        <f>G73</f>
        <v>0</v>
      </c>
      <c r="H72" s="25">
        <f t="shared" si="7"/>
        <v>473.22</v>
      </c>
      <c r="I72" s="25">
        <f aca="true" t="shared" si="8" ref="I72:J74">I73</f>
        <v>473.22</v>
      </c>
      <c r="J72" s="25">
        <f t="shared" si="8"/>
        <v>473.22</v>
      </c>
    </row>
    <row r="73" spans="1:10" ht="25.5">
      <c r="A73" s="136" t="s">
        <v>283</v>
      </c>
      <c r="B73" s="132" t="s">
        <v>80</v>
      </c>
      <c r="C73" s="138" t="s">
        <v>23</v>
      </c>
      <c r="D73" s="138" t="s">
        <v>18</v>
      </c>
      <c r="E73" s="138" t="s">
        <v>308</v>
      </c>
      <c r="F73" s="138" t="s">
        <v>43</v>
      </c>
      <c r="G73" s="25">
        <f>G74</f>
        <v>0</v>
      </c>
      <c r="H73" s="25">
        <f t="shared" si="7"/>
        <v>473.22</v>
      </c>
      <c r="I73" s="25">
        <f t="shared" si="8"/>
        <v>473.22</v>
      </c>
      <c r="J73" s="25">
        <f t="shared" si="8"/>
        <v>473.22</v>
      </c>
    </row>
    <row r="74" spans="1:10" ht="38.25">
      <c r="A74" s="136" t="s">
        <v>284</v>
      </c>
      <c r="B74" s="132" t="s">
        <v>80</v>
      </c>
      <c r="C74" s="138" t="s">
        <v>23</v>
      </c>
      <c r="D74" s="138" t="s">
        <v>18</v>
      </c>
      <c r="E74" s="138" t="s">
        <v>308</v>
      </c>
      <c r="F74" s="138" t="s">
        <v>43</v>
      </c>
      <c r="G74" s="25">
        <f>G75</f>
        <v>0</v>
      </c>
      <c r="H74" s="25">
        <f t="shared" si="7"/>
        <v>473.22</v>
      </c>
      <c r="I74" s="25">
        <f t="shared" si="8"/>
        <v>473.22</v>
      </c>
      <c r="J74" s="25">
        <f t="shared" si="8"/>
        <v>473.22</v>
      </c>
    </row>
    <row r="75" spans="1:10" ht="25.5">
      <c r="A75" s="73" t="s">
        <v>285</v>
      </c>
      <c r="B75" s="132" t="s">
        <v>80</v>
      </c>
      <c r="C75" s="138" t="s">
        <v>23</v>
      </c>
      <c r="D75" s="138" t="s">
        <v>18</v>
      </c>
      <c r="E75" s="138" t="s">
        <v>308</v>
      </c>
      <c r="F75" s="138" t="s">
        <v>125</v>
      </c>
      <c r="G75" s="25">
        <v>0</v>
      </c>
      <c r="H75" s="25">
        <f t="shared" si="7"/>
        <v>473.22</v>
      </c>
      <c r="I75" s="25">
        <f>108.5+364.72</f>
        <v>473.22</v>
      </c>
      <c r="J75" s="25">
        <f>108.5+364.72</f>
        <v>473.22</v>
      </c>
    </row>
    <row r="76" spans="1:10" ht="12.75">
      <c r="A76" s="73" t="s">
        <v>120</v>
      </c>
      <c r="B76" s="44" t="s">
        <v>80</v>
      </c>
      <c r="C76" s="70" t="s">
        <v>23</v>
      </c>
      <c r="D76" s="70" t="s">
        <v>18</v>
      </c>
      <c r="E76" s="70" t="s">
        <v>42</v>
      </c>
      <c r="F76" s="70" t="s">
        <v>43</v>
      </c>
      <c r="G76" s="25">
        <f>G77</f>
        <v>100.12</v>
      </c>
      <c r="H76" s="25">
        <f t="shared" si="7"/>
        <v>-100.12</v>
      </c>
      <c r="I76" s="25">
        <f aca="true" t="shared" si="9" ref="I76:J78">I77</f>
        <v>0</v>
      </c>
      <c r="J76" s="25">
        <f t="shared" si="9"/>
        <v>0</v>
      </c>
    </row>
    <row r="77" spans="1:10" ht="12.75">
      <c r="A77" s="73" t="s">
        <v>120</v>
      </c>
      <c r="B77" s="44" t="s">
        <v>80</v>
      </c>
      <c r="C77" s="70" t="s">
        <v>23</v>
      </c>
      <c r="D77" s="70" t="s">
        <v>18</v>
      </c>
      <c r="E77" s="70" t="s">
        <v>216</v>
      </c>
      <c r="F77" s="70" t="s">
        <v>43</v>
      </c>
      <c r="G77" s="25">
        <f>G78</f>
        <v>100.12</v>
      </c>
      <c r="H77" s="25">
        <f t="shared" si="7"/>
        <v>-100.12</v>
      </c>
      <c r="I77" s="25">
        <f t="shared" si="9"/>
        <v>0</v>
      </c>
      <c r="J77" s="25">
        <f t="shared" si="9"/>
        <v>0</v>
      </c>
    </row>
    <row r="78" spans="1:10" ht="26.25" customHeight="1">
      <c r="A78" s="73" t="s">
        <v>234</v>
      </c>
      <c r="B78" s="44" t="s">
        <v>80</v>
      </c>
      <c r="C78" s="70" t="s">
        <v>23</v>
      </c>
      <c r="D78" s="70" t="s">
        <v>18</v>
      </c>
      <c r="E78" s="70" t="s">
        <v>121</v>
      </c>
      <c r="F78" s="70" t="s">
        <v>43</v>
      </c>
      <c r="G78" s="25">
        <f>G79</f>
        <v>100.12</v>
      </c>
      <c r="H78" s="25">
        <f t="shared" si="7"/>
        <v>-100.12</v>
      </c>
      <c r="I78" s="25">
        <f t="shared" si="9"/>
        <v>0</v>
      </c>
      <c r="J78" s="25">
        <f t="shared" si="9"/>
        <v>0</v>
      </c>
    </row>
    <row r="79" spans="1:10" ht="38.25">
      <c r="A79" s="73" t="s">
        <v>202</v>
      </c>
      <c r="B79" s="44" t="s">
        <v>80</v>
      </c>
      <c r="C79" s="70" t="s">
        <v>23</v>
      </c>
      <c r="D79" s="70" t="s">
        <v>18</v>
      </c>
      <c r="E79" s="70" t="s">
        <v>121</v>
      </c>
      <c r="F79" s="70" t="s">
        <v>125</v>
      </c>
      <c r="G79" s="25">
        <v>100.12</v>
      </c>
      <c r="H79" s="25">
        <f t="shared" si="7"/>
        <v>-100.12</v>
      </c>
      <c r="I79" s="25">
        <v>0</v>
      </c>
      <c r="J79" s="25">
        <v>0</v>
      </c>
    </row>
    <row r="80" spans="1:10" ht="12.75">
      <c r="A80" s="83" t="s">
        <v>224</v>
      </c>
      <c r="B80" s="68" t="s">
        <v>80</v>
      </c>
      <c r="C80" s="94" t="s">
        <v>20</v>
      </c>
      <c r="D80" s="94" t="s">
        <v>16</v>
      </c>
      <c r="E80" s="94" t="s">
        <v>42</v>
      </c>
      <c r="F80" s="94" t="s">
        <v>43</v>
      </c>
      <c r="G80" s="60">
        <f>G86+G81</f>
        <v>89.2</v>
      </c>
      <c r="H80" s="60">
        <f t="shared" si="7"/>
        <v>0</v>
      </c>
      <c r="I80" s="60">
        <f>I86+I81</f>
        <v>89.2</v>
      </c>
      <c r="J80" s="60">
        <f>J86+J81</f>
        <v>89.2</v>
      </c>
    </row>
    <row r="81" spans="1:10" ht="38.25">
      <c r="A81" s="135" t="s">
        <v>303</v>
      </c>
      <c r="B81" s="132" t="s">
        <v>80</v>
      </c>
      <c r="C81" s="138" t="s">
        <v>20</v>
      </c>
      <c r="D81" s="138" t="s">
        <v>16</v>
      </c>
      <c r="E81" s="138" t="s">
        <v>297</v>
      </c>
      <c r="F81" s="138" t="s">
        <v>43</v>
      </c>
      <c r="G81" s="25">
        <f>G82</f>
        <v>0</v>
      </c>
      <c r="H81" s="25">
        <f t="shared" si="7"/>
        <v>89.2</v>
      </c>
      <c r="I81" s="25">
        <f>I82</f>
        <v>89.2</v>
      </c>
      <c r="J81" s="25">
        <f>J82</f>
        <v>89.2</v>
      </c>
    </row>
    <row r="82" spans="1:10" ht="51">
      <c r="A82" s="136" t="s">
        <v>311</v>
      </c>
      <c r="B82" s="132" t="s">
        <v>80</v>
      </c>
      <c r="C82" s="138" t="s">
        <v>20</v>
      </c>
      <c r="D82" s="138" t="s">
        <v>20</v>
      </c>
      <c r="E82" s="138" t="s">
        <v>309</v>
      </c>
      <c r="F82" s="138" t="s">
        <v>43</v>
      </c>
      <c r="G82" s="25">
        <f>G83</f>
        <v>0</v>
      </c>
      <c r="H82" s="25">
        <f t="shared" si="7"/>
        <v>89.2</v>
      </c>
      <c r="I82" s="25">
        <f>I83</f>
        <v>89.2</v>
      </c>
      <c r="J82" s="25">
        <f>J83</f>
        <v>89.2</v>
      </c>
    </row>
    <row r="83" spans="1:10" ht="63.75">
      <c r="A83" s="134" t="s">
        <v>312</v>
      </c>
      <c r="B83" s="132" t="s">
        <v>80</v>
      </c>
      <c r="C83" s="138" t="s">
        <v>20</v>
      </c>
      <c r="D83" s="138" t="s">
        <v>20</v>
      </c>
      <c r="E83" s="138" t="s">
        <v>310</v>
      </c>
      <c r="F83" s="138" t="s">
        <v>43</v>
      </c>
      <c r="G83" s="25">
        <f>G84+G85</f>
        <v>0</v>
      </c>
      <c r="H83" s="25">
        <f t="shared" si="7"/>
        <v>89.2</v>
      </c>
      <c r="I83" s="25">
        <f>I84+I85</f>
        <v>89.2</v>
      </c>
      <c r="J83" s="25">
        <f>J84+J85</f>
        <v>89.2</v>
      </c>
    </row>
    <row r="84" spans="1:10" ht="38.25">
      <c r="A84" s="134" t="s">
        <v>201</v>
      </c>
      <c r="B84" s="132" t="s">
        <v>80</v>
      </c>
      <c r="C84" s="138" t="s">
        <v>20</v>
      </c>
      <c r="D84" s="138" t="s">
        <v>20</v>
      </c>
      <c r="E84" s="138" t="s">
        <v>310</v>
      </c>
      <c r="F84" s="138" t="s">
        <v>124</v>
      </c>
      <c r="G84" s="25">
        <v>0</v>
      </c>
      <c r="H84" s="25">
        <f t="shared" si="7"/>
        <v>88.2</v>
      </c>
      <c r="I84" s="25">
        <v>88.2</v>
      </c>
      <c r="J84" s="25">
        <v>88.2</v>
      </c>
    </row>
    <row r="85" spans="1:10" ht="38.25">
      <c r="A85" s="73" t="s">
        <v>266</v>
      </c>
      <c r="B85" s="132" t="s">
        <v>80</v>
      </c>
      <c r="C85" s="138" t="s">
        <v>20</v>
      </c>
      <c r="D85" s="138" t="s">
        <v>20</v>
      </c>
      <c r="E85" s="138" t="s">
        <v>310</v>
      </c>
      <c r="F85" s="138" t="s">
        <v>125</v>
      </c>
      <c r="G85" s="25">
        <v>0</v>
      </c>
      <c r="H85" s="25">
        <f t="shared" si="7"/>
        <v>1</v>
      </c>
      <c r="I85" s="25">
        <v>1</v>
      </c>
      <c r="J85" s="25">
        <v>1</v>
      </c>
    </row>
    <row r="86" spans="1:10" ht="12.75">
      <c r="A86" s="73" t="s">
        <v>46</v>
      </c>
      <c r="B86" s="44" t="s">
        <v>80</v>
      </c>
      <c r="C86" s="70" t="s">
        <v>20</v>
      </c>
      <c r="D86" s="70" t="s">
        <v>20</v>
      </c>
      <c r="E86" s="70" t="s">
        <v>42</v>
      </c>
      <c r="F86" s="70" t="s">
        <v>43</v>
      </c>
      <c r="G86" s="25">
        <f>G87</f>
        <v>89.2</v>
      </c>
      <c r="H86" s="25">
        <f t="shared" si="7"/>
        <v>-89.2</v>
      </c>
      <c r="I86" s="25">
        <f>I87</f>
        <v>0</v>
      </c>
      <c r="J86" s="25">
        <f>J87</f>
        <v>0</v>
      </c>
    </row>
    <row r="87" spans="1:10" ht="25.5">
      <c r="A87" s="73" t="s">
        <v>223</v>
      </c>
      <c r="B87" s="44" t="s">
        <v>80</v>
      </c>
      <c r="C87" s="70" t="s">
        <v>20</v>
      </c>
      <c r="D87" s="70" t="s">
        <v>20</v>
      </c>
      <c r="E87" s="70" t="s">
        <v>222</v>
      </c>
      <c r="F87" s="70" t="s">
        <v>43</v>
      </c>
      <c r="G87" s="25">
        <f>G88</f>
        <v>89.2</v>
      </c>
      <c r="H87" s="25">
        <f t="shared" si="7"/>
        <v>-89.2</v>
      </c>
      <c r="I87" s="25">
        <f>I88</f>
        <v>0</v>
      </c>
      <c r="J87" s="25">
        <f>J88</f>
        <v>0</v>
      </c>
    </row>
    <row r="88" spans="1:10" ht="12.75">
      <c r="A88" s="73" t="s">
        <v>221</v>
      </c>
      <c r="B88" s="44" t="s">
        <v>80</v>
      </c>
      <c r="C88" s="70" t="s">
        <v>20</v>
      </c>
      <c r="D88" s="70" t="s">
        <v>20</v>
      </c>
      <c r="E88" s="70" t="s">
        <v>90</v>
      </c>
      <c r="F88" s="70" t="s">
        <v>43</v>
      </c>
      <c r="G88" s="25">
        <f>G89+G90</f>
        <v>89.2</v>
      </c>
      <c r="H88" s="25">
        <f t="shared" si="7"/>
        <v>-89.2</v>
      </c>
      <c r="I88" s="25">
        <f>I89+I90</f>
        <v>0</v>
      </c>
      <c r="J88" s="25">
        <f>J89+J90</f>
        <v>0</v>
      </c>
    </row>
    <row r="89" spans="1:10" ht="38.25">
      <c r="A89" s="73" t="s">
        <v>201</v>
      </c>
      <c r="B89" s="44" t="s">
        <v>80</v>
      </c>
      <c r="C89" s="70" t="s">
        <v>20</v>
      </c>
      <c r="D89" s="70" t="s">
        <v>20</v>
      </c>
      <c r="E89" s="70" t="s">
        <v>90</v>
      </c>
      <c r="F89" s="70" t="s">
        <v>124</v>
      </c>
      <c r="G89" s="25">
        <v>88.2</v>
      </c>
      <c r="H89" s="25">
        <f t="shared" si="7"/>
        <v>-88.2</v>
      </c>
      <c r="I89" s="25">
        <v>0</v>
      </c>
      <c r="J89" s="25">
        <v>0</v>
      </c>
    </row>
    <row r="90" spans="1:10" ht="38.25">
      <c r="A90" s="73" t="s">
        <v>202</v>
      </c>
      <c r="B90" s="44" t="s">
        <v>80</v>
      </c>
      <c r="C90" s="70" t="s">
        <v>20</v>
      </c>
      <c r="D90" s="70" t="s">
        <v>20</v>
      </c>
      <c r="E90" s="70" t="s">
        <v>90</v>
      </c>
      <c r="F90" s="70" t="s">
        <v>125</v>
      </c>
      <c r="G90" s="25">
        <v>1</v>
      </c>
      <c r="H90" s="25">
        <f t="shared" si="7"/>
        <v>-1</v>
      </c>
      <c r="I90" s="25">
        <v>0</v>
      </c>
      <c r="J90" s="25">
        <v>0</v>
      </c>
    </row>
    <row r="91" spans="1:10" ht="12.75">
      <c r="A91" s="85" t="s">
        <v>227</v>
      </c>
      <c r="B91" s="68" t="s">
        <v>80</v>
      </c>
      <c r="C91" s="68" t="s">
        <v>24</v>
      </c>
      <c r="D91" s="68" t="s">
        <v>16</v>
      </c>
      <c r="E91" s="68" t="s">
        <v>42</v>
      </c>
      <c r="F91" s="68" t="s">
        <v>43</v>
      </c>
      <c r="G91" s="60">
        <f>G93+G104+G111</f>
        <v>242.19000000000003</v>
      </c>
      <c r="H91" s="60">
        <f t="shared" si="7"/>
        <v>112.60999999999999</v>
      </c>
      <c r="I91" s="60">
        <f>I93+I104+I111</f>
        <v>354.8</v>
      </c>
      <c r="J91" s="60">
        <f>J93+J104+J111</f>
        <v>273.88</v>
      </c>
    </row>
    <row r="92" spans="1:10" ht="12.75" hidden="1">
      <c r="A92" s="73" t="s">
        <v>226</v>
      </c>
      <c r="B92" s="44" t="s">
        <v>80</v>
      </c>
      <c r="C92" s="70" t="s">
        <v>24</v>
      </c>
      <c r="D92" s="70" t="s">
        <v>16</v>
      </c>
      <c r="E92" s="70" t="s">
        <v>42</v>
      </c>
      <c r="F92" s="70" t="s">
        <v>43</v>
      </c>
      <c r="G92" s="25">
        <f>G93</f>
        <v>178.27</v>
      </c>
      <c r="H92" s="25">
        <f t="shared" si="7"/>
        <v>176.53</v>
      </c>
      <c r="I92" s="25">
        <f>I93</f>
        <v>354.8</v>
      </c>
      <c r="J92" s="25">
        <f>J93</f>
        <v>273.88</v>
      </c>
    </row>
    <row r="93" spans="1:10" ht="12.75">
      <c r="A93" s="83" t="s">
        <v>48</v>
      </c>
      <c r="B93" s="68" t="s">
        <v>80</v>
      </c>
      <c r="C93" s="94" t="s">
        <v>24</v>
      </c>
      <c r="D93" s="94" t="s">
        <v>15</v>
      </c>
      <c r="E93" s="94" t="s">
        <v>42</v>
      </c>
      <c r="F93" s="94" t="s">
        <v>43</v>
      </c>
      <c r="G93" s="60">
        <f>G99+G94</f>
        <v>178.27</v>
      </c>
      <c r="H93" s="60">
        <f t="shared" si="7"/>
        <v>176.53</v>
      </c>
      <c r="I93" s="60">
        <f>I99+I94</f>
        <v>354.8</v>
      </c>
      <c r="J93" s="60">
        <f>J99+J94</f>
        <v>273.88</v>
      </c>
    </row>
    <row r="94" spans="1:10" ht="38.25">
      <c r="A94" s="135" t="s">
        <v>303</v>
      </c>
      <c r="B94" s="132" t="s">
        <v>80</v>
      </c>
      <c r="C94" s="132" t="s">
        <v>24</v>
      </c>
      <c r="D94" s="132" t="s">
        <v>15</v>
      </c>
      <c r="E94" s="44" t="s">
        <v>297</v>
      </c>
      <c r="F94" s="44" t="s">
        <v>43</v>
      </c>
      <c r="G94" s="25">
        <f>G95</f>
        <v>0</v>
      </c>
      <c r="H94" s="25">
        <f t="shared" si="7"/>
        <v>354.8</v>
      </c>
      <c r="I94" s="25">
        <f>I95</f>
        <v>354.8</v>
      </c>
      <c r="J94" s="25">
        <f>J95</f>
        <v>273.88</v>
      </c>
    </row>
    <row r="95" spans="1:10" ht="51">
      <c r="A95" s="136" t="s">
        <v>314</v>
      </c>
      <c r="B95" s="132" t="s">
        <v>80</v>
      </c>
      <c r="C95" s="132" t="s">
        <v>24</v>
      </c>
      <c r="D95" s="132" t="s">
        <v>15</v>
      </c>
      <c r="E95" s="44" t="s">
        <v>309</v>
      </c>
      <c r="F95" s="44" t="s">
        <v>43</v>
      </c>
      <c r="G95" s="25">
        <f>G96</f>
        <v>0</v>
      </c>
      <c r="H95" s="25">
        <f t="shared" si="7"/>
        <v>354.8</v>
      </c>
      <c r="I95" s="25">
        <f>I96</f>
        <v>354.8</v>
      </c>
      <c r="J95" s="25">
        <f>J96</f>
        <v>273.88</v>
      </c>
    </row>
    <row r="96" spans="1:10" ht="63.75">
      <c r="A96" s="134" t="s">
        <v>315</v>
      </c>
      <c r="B96" s="132" t="s">
        <v>80</v>
      </c>
      <c r="C96" s="132" t="s">
        <v>24</v>
      </c>
      <c r="D96" s="132" t="s">
        <v>15</v>
      </c>
      <c r="E96" s="44" t="s">
        <v>313</v>
      </c>
      <c r="F96" s="44" t="s">
        <v>43</v>
      </c>
      <c r="G96" s="25">
        <f>G97+G98</f>
        <v>0</v>
      </c>
      <c r="H96" s="25">
        <f t="shared" si="7"/>
        <v>354.8</v>
      </c>
      <c r="I96" s="25">
        <f>I97+I98</f>
        <v>354.8</v>
      </c>
      <c r="J96" s="25">
        <f>J97+J98</f>
        <v>273.88</v>
      </c>
    </row>
    <row r="97" spans="1:10" ht="22.5" customHeight="1">
      <c r="A97" s="73" t="s">
        <v>266</v>
      </c>
      <c r="B97" s="132" t="s">
        <v>80</v>
      </c>
      <c r="C97" s="132" t="s">
        <v>24</v>
      </c>
      <c r="D97" s="132" t="s">
        <v>15</v>
      </c>
      <c r="E97" s="44" t="s">
        <v>313</v>
      </c>
      <c r="F97" s="44" t="s">
        <v>125</v>
      </c>
      <c r="G97" s="25">
        <v>0</v>
      </c>
      <c r="H97" s="25">
        <f t="shared" si="7"/>
        <v>344.8</v>
      </c>
      <c r="I97" s="25">
        <f>249.62+95.18</f>
        <v>344.8</v>
      </c>
      <c r="J97" s="25">
        <f>168.7+95.18</f>
        <v>263.88</v>
      </c>
    </row>
    <row r="98" spans="1:10" ht="25.5">
      <c r="A98" s="108" t="s">
        <v>235</v>
      </c>
      <c r="B98" s="44" t="s">
        <v>80</v>
      </c>
      <c r="C98" s="44" t="s">
        <v>24</v>
      </c>
      <c r="D98" s="44" t="s">
        <v>15</v>
      </c>
      <c r="E98" s="44" t="s">
        <v>313</v>
      </c>
      <c r="F98" s="44" t="s">
        <v>236</v>
      </c>
      <c r="G98" s="25">
        <v>0</v>
      </c>
      <c r="H98" s="25">
        <f t="shared" si="7"/>
        <v>10</v>
      </c>
      <c r="I98" s="25">
        <v>10</v>
      </c>
      <c r="J98" s="25">
        <v>10</v>
      </c>
    </row>
    <row r="99" spans="1:10" ht="25.5">
      <c r="A99" s="73" t="s">
        <v>49</v>
      </c>
      <c r="B99" s="44" t="s">
        <v>80</v>
      </c>
      <c r="C99" s="70" t="s">
        <v>24</v>
      </c>
      <c r="D99" s="70" t="s">
        <v>15</v>
      </c>
      <c r="E99" s="70" t="s">
        <v>225</v>
      </c>
      <c r="F99" s="70" t="s">
        <v>43</v>
      </c>
      <c r="G99" s="25">
        <f>G100</f>
        <v>178.27</v>
      </c>
      <c r="H99" s="25">
        <f t="shared" si="7"/>
        <v>-178.27</v>
      </c>
      <c r="I99" s="25">
        <f>I100</f>
        <v>0</v>
      </c>
      <c r="J99" s="25">
        <f>J100</f>
        <v>0</v>
      </c>
    </row>
    <row r="100" spans="1:10" ht="25.5">
      <c r="A100" s="73" t="s">
        <v>47</v>
      </c>
      <c r="B100" s="44" t="s">
        <v>80</v>
      </c>
      <c r="C100" s="70" t="s">
        <v>24</v>
      </c>
      <c r="D100" s="70" t="s">
        <v>15</v>
      </c>
      <c r="E100" s="70" t="s">
        <v>64</v>
      </c>
      <c r="F100" s="70" t="s">
        <v>43</v>
      </c>
      <c r="G100" s="25">
        <f>G101+G102+G103</f>
        <v>178.27</v>
      </c>
      <c r="H100" s="25">
        <f t="shared" si="7"/>
        <v>-178.27</v>
      </c>
      <c r="I100" s="25">
        <f>I101+I102+I103</f>
        <v>0</v>
      </c>
      <c r="J100" s="25">
        <f>J101+J102+J103</f>
        <v>0</v>
      </c>
    </row>
    <row r="101" spans="1:10" ht="38.25">
      <c r="A101" s="73" t="s">
        <v>201</v>
      </c>
      <c r="B101" s="44" t="s">
        <v>80</v>
      </c>
      <c r="C101" s="70" t="s">
        <v>24</v>
      </c>
      <c r="D101" s="70" t="s">
        <v>15</v>
      </c>
      <c r="E101" s="70" t="s">
        <v>64</v>
      </c>
      <c r="F101" s="70" t="s">
        <v>124</v>
      </c>
      <c r="G101" s="25">
        <v>0</v>
      </c>
      <c r="H101" s="25">
        <f t="shared" si="7"/>
        <v>0</v>
      </c>
      <c r="I101" s="25">
        <v>0</v>
      </c>
      <c r="J101" s="25">
        <v>0</v>
      </c>
    </row>
    <row r="102" spans="1:10" ht="38.25">
      <c r="A102" s="73" t="s">
        <v>202</v>
      </c>
      <c r="B102" s="44" t="s">
        <v>80</v>
      </c>
      <c r="C102" s="70" t="s">
        <v>24</v>
      </c>
      <c r="D102" s="70" t="s">
        <v>15</v>
      </c>
      <c r="E102" s="70" t="s">
        <v>64</v>
      </c>
      <c r="F102" s="70" t="s">
        <v>125</v>
      </c>
      <c r="G102" s="25">
        <v>178.27</v>
      </c>
      <c r="H102" s="25">
        <f t="shared" si="7"/>
        <v>-178.27</v>
      </c>
      <c r="I102" s="25">
        <v>0</v>
      </c>
      <c r="J102" s="25">
        <v>0</v>
      </c>
    </row>
    <row r="103" spans="1:10" ht="25.5">
      <c r="A103" s="108" t="s">
        <v>235</v>
      </c>
      <c r="B103" s="44" t="s">
        <v>80</v>
      </c>
      <c r="C103" s="44" t="s">
        <v>24</v>
      </c>
      <c r="D103" s="44" t="s">
        <v>15</v>
      </c>
      <c r="E103" s="44" t="s">
        <v>64</v>
      </c>
      <c r="F103" s="44" t="s">
        <v>236</v>
      </c>
      <c r="G103" s="25">
        <v>0</v>
      </c>
      <c r="H103" s="25">
        <f t="shared" si="7"/>
        <v>0</v>
      </c>
      <c r="I103" s="25">
        <v>0</v>
      </c>
      <c r="J103" s="25">
        <v>0</v>
      </c>
    </row>
    <row r="104" spans="1:10" ht="12.75">
      <c r="A104" s="83" t="s">
        <v>48</v>
      </c>
      <c r="B104" s="68" t="s">
        <v>80</v>
      </c>
      <c r="C104" s="94" t="s">
        <v>24</v>
      </c>
      <c r="D104" s="94" t="s">
        <v>15</v>
      </c>
      <c r="E104" s="94" t="s">
        <v>42</v>
      </c>
      <c r="F104" s="94" t="s">
        <v>43</v>
      </c>
      <c r="G104" s="60">
        <f>G105</f>
        <v>6.18</v>
      </c>
      <c r="H104" s="60">
        <f t="shared" si="7"/>
        <v>-6.18</v>
      </c>
      <c r="I104" s="60">
        <f>I105</f>
        <v>0</v>
      </c>
      <c r="J104" s="60">
        <f>J105</f>
        <v>0</v>
      </c>
    </row>
    <row r="105" spans="1:10" ht="12.75">
      <c r="A105" s="109" t="s">
        <v>230</v>
      </c>
      <c r="B105" s="68" t="s">
        <v>80</v>
      </c>
      <c r="C105" s="94" t="s">
        <v>24</v>
      </c>
      <c r="D105" s="94" t="s">
        <v>15</v>
      </c>
      <c r="E105" s="97" t="s">
        <v>229</v>
      </c>
      <c r="F105" s="97" t="s">
        <v>43</v>
      </c>
      <c r="G105" s="25">
        <f>G106</f>
        <v>6.18</v>
      </c>
      <c r="H105" s="25">
        <f t="shared" si="7"/>
        <v>-6.18</v>
      </c>
      <c r="I105" s="25">
        <f>I106</f>
        <v>0</v>
      </c>
      <c r="J105" s="25">
        <f>J106</f>
        <v>0</v>
      </c>
    </row>
    <row r="106" spans="1:10" ht="25.5">
      <c r="A106" s="73" t="s">
        <v>47</v>
      </c>
      <c r="B106" s="44" t="s">
        <v>80</v>
      </c>
      <c r="C106" s="70" t="s">
        <v>24</v>
      </c>
      <c r="D106" s="70" t="s">
        <v>15</v>
      </c>
      <c r="E106" s="70" t="s">
        <v>122</v>
      </c>
      <c r="F106" s="70" t="s">
        <v>43</v>
      </c>
      <c r="G106" s="25">
        <f>G107+G108</f>
        <v>6.18</v>
      </c>
      <c r="H106" s="25">
        <f t="shared" si="7"/>
        <v>-6.18</v>
      </c>
      <c r="I106" s="25">
        <f>I107+I108</f>
        <v>0</v>
      </c>
      <c r="J106" s="25">
        <f>J107+J108</f>
        <v>0</v>
      </c>
    </row>
    <row r="107" spans="1:10" ht="38.25" hidden="1">
      <c r="A107" s="73" t="s">
        <v>201</v>
      </c>
      <c r="B107" s="44" t="s">
        <v>80</v>
      </c>
      <c r="C107" s="70" t="s">
        <v>24</v>
      </c>
      <c r="D107" s="70" t="s">
        <v>15</v>
      </c>
      <c r="E107" s="70" t="s">
        <v>122</v>
      </c>
      <c r="F107" s="70" t="s">
        <v>124</v>
      </c>
      <c r="G107" s="25">
        <v>0</v>
      </c>
      <c r="H107" s="25">
        <f t="shared" si="7"/>
        <v>0</v>
      </c>
      <c r="I107" s="25">
        <v>0</v>
      </c>
      <c r="J107" s="25">
        <v>0</v>
      </c>
    </row>
    <row r="108" spans="1:10" ht="37.5" customHeight="1">
      <c r="A108" s="73" t="s">
        <v>202</v>
      </c>
      <c r="B108" s="44" t="s">
        <v>80</v>
      </c>
      <c r="C108" s="70" t="s">
        <v>24</v>
      </c>
      <c r="D108" s="70" t="s">
        <v>15</v>
      </c>
      <c r="E108" s="70" t="s">
        <v>122</v>
      </c>
      <c r="F108" s="70" t="s">
        <v>125</v>
      </c>
      <c r="G108" s="25">
        <v>6.18</v>
      </c>
      <c r="H108" s="25">
        <f t="shared" si="7"/>
        <v>-6.18</v>
      </c>
      <c r="I108" s="25">
        <v>0</v>
      </c>
      <c r="J108" s="25">
        <v>0</v>
      </c>
    </row>
    <row r="109" spans="1:10" ht="12.75" hidden="1">
      <c r="A109" s="73"/>
      <c r="B109" s="44"/>
      <c r="C109" s="70"/>
      <c r="D109" s="70"/>
      <c r="E109" s="84"/>
      <c r="F109" s="84"/>
      <c r="G109" s="25"/>
      <c r="H109" s="25">
        <f t="shared" si="7"/>
        <v>129.01</v>
      </c>
      <c r="I109" s="25">
        <v>129.01</v>
      </c>
      <c r="J109" s="25">
        <v>127.96</v>
      </c>
    </row>
    <row r="110" spans="1:10" ht="12.75" hidden="1">
      <c r="A110" s="108"/>
      <c r="B110" s="44"/>
      <c r="C110" s="44"/>
      <c r="D110" s="44"/>
      <c r="E110" s="44"/>
      <c r="F110" s="44"/>
      <c r="G110" s="25">
        <v>0</v>
      </c>
      <c r="H110" s="25">
        <f t="shared" si="7"/>
        <v>0</v>
      </c>
      <c r="I110" s="25">
        <v>0</v>
      </c>
      <c r="J110" s="25">
        <v>0</v>
      </c>
    </row>
    <row r="111" spans="1:11" ht="12.75">
      <c r="A111" s="109" t="s">
        <v>27</v>
      </c>
      <c r="B111" s="68" t="s">
        <v>80</v>
      </c>
      <c r="C111" s="94" t="s">
        <v>24</v>
      </c>
      <c r="D111" s="94" t="s">
        <v>15</v>
      </c>
      <c r="E111" s="97" t="s">
        <v>42</v>
      </c>
      <c r="F111" s="97" t="s">
        <v>43</v>
      </c>
      <c r="G111" s="60">
        <f>G113</f>
        <v>57.74</v>
      </c>
      <c r="H111" s="60">
        <f>H113</f>
        <v>-57.74</v>
      </c>
      <c r="I111" s="60">
        <f>I113</f>
        <v>0</v>
      </c>
      <c r="J111" s="60">
        <f>J113</f>
        <v>0</v>
      </c>
      <c r="K111" s="104"/>
    </row>
    <row r="112" spans="1:10" ht="12.75" hidden="1">
      <c r="A112" s="109" t="s">
        <v>230</v>
      </c>
      <c r="B112" s="68" t="s">
        <v>80</v>
      </c>
      <c r="C112" s="94" t="s">
        <v>24</v>
      </c>
      <c r="D112" s="94" t="s">
        <v>15</v>
      </c>
      <c r="E112" s="97" t="s">
        <v>229</v>
      </c>
      <c r="F112" s="97" t="s">
        <v>43</v>
      </c>
      <c r="G112" s="25"/>
      <c r="H112" s="25">
        <f t="shared" si="7"/>
        <v>0</v>
      </c>
      <c r="I112" s="25">
        <f>I114</f>
        <v>0</v>
      </c>
      <c r="J112" s="25">
        <f>J114</f>
        <v>0</v>
      </c>
    </row>
    <row r="113" spans="1:10" ht="12.75">
      <c r="A113" s="83" t="s">
        <v>50</v>
      </c>
      <c r="B113" s="68" t="s">
        <v>80</v>
      </c>
      <c r="C113" s="94" t="s">
        <v>24</v>
      </c>
      <c r="D113" s="94" t="s">
        <v>15</v>
      </c>
      <c r="E113" s="97" t="s">
        <v>228</v>
      </c>
      <c r="F113" s="97" t="s">
        <v>43</v>
      </c>
      <c r="G113" s="25">
        <f>G114</f>
        <v>57.74</v>
      </c>
      <c r="H113" s="25">
        <f>H114</f>
        <v>-57.74</v>
      </c>
      <c r="I113" s="25">
        <f>I114</f>
        <v>0</v>
      </c>
      <c r="J113" s="25">
        <f>J114</f>
        <v>0</v>
      </c>
    </row>
    <row r="114" spans="1:11" ht="25.5">
      <c r="A114" s="73" t="s">
        <v>47</v>
      </c>
      <c r="B114" s="44" t="s">
        <v>80</v>
      </c>
      <c r="C114" s="70" t="s">
        <v>24</v>
      </c>
      <c r="D114" s="70" t="s">
        <v>15</v>
      </c>
      <c r="E114" s="70" t="s">
        <v>65</v>
      </c>
      <c r="F114" s="70" t="s">
        <v>43</v>
      </c>
      <c r="G114" s="25">
        <f>G115+G116</f>
        <v>57.74</v>
      </c>
      <c r="H114" s="25">
        <f>H116+H117</f>
        <v>-57.74</v>
      </c>
      <c r="I114" s="25">
        <f>I115+I116+I117</f>
        <v>0</v>
      </c>
      <c r="J114" s="25">
        <f>J115+J116+J117</f>
        <v>0</v>
      </c>
      <c r="K114" s="104"/>
    </row>
    <row r="115" spans="1:10" ht="38.25" hidden="1">
      <c r="A115" s="73" t="s">
        <v>201</v>
      </c>
      <c r="B115" s="44" t="s">
        <v>80</v>
      </c>
      <c r="C115" s="70" t="s">
        <v>24</v>
      </c>
      <c r="D115" s="70" t="s">
        <v>15</v>
      </c>
      <c r="E115" s="70" t="s">
        <v>65</v>
      </c>
      <c r="F115" s="70" t="s">
        <v>124</v>
      </c>
      <c r="G115" s="25">
        <v>0</v>
      </c>
      <c r="H115" s="25">
        <f t="shared" si="7"/>
        <v>0</v>
      </c>
      <c r="I115" s="25">
        <v>0</v>
      </c>
      <c r="J115" s="25">
        <v>0</v>
      </c>
    </row>
    <row r="116" spans="1:10" ht="38.25">
      <c r="A116" s="73" t="s">
        <v>202</v>
      </c>
      <c r="B116" s="44" t="s">
        <v>80</v>
      </c>
      <c r="C116" s="70" t="s">
        <v>24</v>
      </c>
      <c r="D116" s="70" t="s">
        <v>15</v>
      </c>
      <c r="E116" s="70" t="s">
        <v>65</v>
      </c>
      <c r="F116" s="70" t="s">
        <v>125</v>
      </c>
      <c r="G116" s="25">
        <v>57.74</v>
      </c>
      <c r="H116" s="25">
        <f t="shared" si="7"/>
        <v>-57.74</v>
      </c>
      <c r="I116" s="25">
        <v>0</v>
      </c>
      <c r="J116" s="25">
        <v>0</v>
      </c>
    </row>
    <row r="117" spans="1:10" ht="25.5">
      <c r="A117" s="108" t="s">
        <v>235</v>
      </c>
      <c r="B117" s="44" t="s">
        <v>80</v>
      </c>
      <c r="C117" s="44" t="s">
        <v>24</v>
      </c>
      <c r="D117" s="44" t="s">
        <v>15</v>
      </c>
      <c r="E117" s="44" t="s">
        <v>65</v>
      </c>
      <c r="F117" s="44" t="s">
        <v>236</v>
      </c>
      <c r="G117" s="25">
        <v>0</v>
      </c>
      <c r="H117" s="25">
        <f t="shared" si="7"/>
        <v>0</v>
      </c>
      <c r="I117" s="25">
        <v>0</v>
      </c>
      <c r="J117" s="25">
        <v>0</v>
      </c>
    </row>
    <row r="118" spans="1:10" ht="16.5" customHeight="1">
      <c r="A118" s="83" t="s">
        <v>119</v>
      </c>
      <c r="B118" s="68" t="s">
        <v>80</v>
      </c>
      <c r="C118" s="94" t="s">
        <v>118</v>
      </c>
      <c r="D118" s="94" t="s">
        <v>16</v>
      </c>
      <c r="E118" s="94" t="s">
        <v>42</v>
      </c>
      <c r="F118" s="94" t="s">
        <v>43</v>
      </c>
      <c r="G118" s="60">
        <f>G119</f>
        <v>769.69</v>
      </c>
      <c r="H118" s="60">
        <f t="shared" si="7"/>
        <v>-178.62</v>
      </c>
      <c r="I118" s="60">
        <f>I119</f>
        <v>591.07</v>
      </c>
      <c r="J118" s="60">
        <f>J119</f>
        <v>591.07</v>
      </c>
    </row>
    <row r="119" spans="1:10" ht="24" customHeight="1">
      <c r="A119" s="73" t="s">
        <v>191</v>
      </c>
      <c r="B119" s="44" t="s">
        <v>80</v>
      </c>
      <c r="C119" s="70" t="s">
        <v>118</v>
      </c>
      <c r="D119" s="70" t="s">
        <v>23</v>
      </c>
      <c r="E119" s="70" t="s">
        <v>42</v>
      </c>
      <c r="F119" s="70" t="s">
        <v>43</v>
      </c>
      <c r="G119" s="25">
        <f>G120+G124</f>
        <v>769.69</v>
      </c>
      <c r="H119" s="25">
        <f t="shared" si="7"/>
        <v>-178.62</v>
      </c>
      <c r="I119" s="25">
        <f>I120+I124</f>
        <v>591.07</v>
      </c>
      <c r="J119" s="25">
        <f>J120+J124</f>
        <v>591.07</v>
      </c>
    </row>
    <row r="120" spans="1:10" ht="24" customHeight="1">
      <c r="A120" s="135" t="s">
        <v>303</v>
      </c>
      <c r="B120" s="132" t="s">
        <v>80</v>
      </c>
      <c r="C120" s="138" t="s">
        <v>118</v>
      </c>
      <c r="D120" s="138" t="s">
        <v>23</v>
      </c>
      <c r="E120" s="84" t="s">
        <v>297</v>
      </c>
      <c r="F120" s="138" t="s">
        <v>43</v>
      </c>
      <c r="G120" s="25">
        <f>G121</f>
        <v>0</v>
      </c>
      <c r="H120" s="25">
        <f t="shared" si="7"/>
        <v>591.07</v>
      </c>
      <c r="I120" s="25">
        <f aca="true" t="shared" si="10" ref="I120:J122">I121</f>
        <v>591.07</v>
      </c>
      <c r="J120" s="25">
        <f t="shared" si="10"/>
        <v>591.07</v>
      </c>
    </row>
    <row r="121" spans="1:10" ht="24" customHeight="1">
      <c r="A121" s="136" t="s">
        <v>314</v>
      </c>
      <c r="B121" s="132" t="s">
        <v>80</v>
      </c>
      <c r="C121" s="138" t="s">
        <v>118</v>
      </c>
      <c r="D121" s="138" t="s">
        <v>23</v>
      </c>
      <c r="E121" s="84" t="s">
        <v>309</v>
      </c>
      <c r="F121" s="138" t="s">
        <v>43</v>
      </c>
      <c r="G121" s="25">
        <f>G122</f>
        <v>0</v>
      </c>
      <c r="H121" s="25">
        <f t="shared" si="7"/>
        <v>591.07</v>
      </c>
      <c r="I121" s="25">
        <f t="shared" si="10"/>
        <v>591.07</v>
      </c>
      <c r="J121" s="25">
        <f t="shared" si="10"/>
        <v>591.07</v>
      </c>
    </row>
    <row r="122" spans="1:10" ht="24" customHeight="1">
      <c r="A122" s="136" t="s">
        <v>317</v>
      </c>
      <c r="B122" s="132" t="s">
        <v>80</v>
      </c>
      <c r="C122" s="138" t="s">
        <v>118</v>
      </c>
      <c r="D122" s="138" t="s">
        <v>23</v>
      </c>
      <c r="E122" s="84" t="s">
        <v>316</v>
      </c>
      <c r="F122" s="138" t="s">
        <v>43</v>
      </c>
      <c r="G122" s="25">
        <f>G123</f>
        <v>0</v>
      </c>
      <c r="H122" s="25">
        <f t="shared" si="7"/>
        <v>591.07</v>
      </c>
      <c r="I122" s="25">
        <f t="shared" si="10"/>
        <v>591.07</v>
      </c>
      <c r="J122" s="25">
        <f t="shared" si="10"/>
        <v>591.07</v>
      </c>
    </row>
    <row r="123" spans="1:10" ht="24" customHeight="1">
      <c r="A123" s="134" t="s">
        <v>201</v>
      </c>
      <c r="B123" s="132" t="s">
        <v>80</v>
      </c>
      <c r="C123" s="138" t="s">
        <v>118</v>
      </c>
      <c r="D123" s="138" t="s">
        <v>23</v>
      </c>
      <c r="E123" s="84" t="s">
        <v>316</v>
      </c>
      <c r="F123" s="138" t="s">
        <v>124</v>
      </c>
      <c r="G123" s="25">
        <v>0</v>
      </c>
      <c r="H123" s="25">
        <f t="shared" si="7"/>
        <v>591.07</v>
      </c>
      <c r="I123" s="25">
        <v>591.07</v>
      </c>
      <c r="J123" s="25">
        <v>591.07</v>
      </c>
    </row>
    <row r="124" spans="1:10" ht="75" customHeight="1">
      <c r="A124" s="73" t="s">
        <v>233</v>
      </c>
      <c r="B124" s="44" t="s">
        <v>80</v>
      </c>
      <c r="C124" s="70" t="s">
        <v>118</v>
      </c>
      <c r="D124" s="70" t="s">
        <v>23</v>
      </c>
      <c r="E124" s="70" t="s">
        <v>232</v>
      </c>
      <c r="F124" s="70" t="s">
        <v>43</v>
      </c>
      <c r="G124" s="25">
        <f>G125</f>
        <v>769.69</v>
      </c>
      <c r="H124" s="25">
        <f t="shared" si="7"/>
        <v>-769.69</v>
      </c>
      <c r="I124" s="25">
        <f>I125</f>
        <v>0</v>
      </c>
      <c r="J124" s="25">
        <f>J125</f>
        <v>0</v>
      </c>
    </row>
    <row r="125" spans="1:10" ht="23.25" customHeight="1">
      <c r="A125" s="73" t="s">
        <v>47</v>
      </c>
      <c r="B125" s="44" t="s">
        <v>80</v>
      </c>
      <c r="C125" s="70" t="s">
        <v>118</v>
      </c>
      <c r="D125" s="70" t="s">
        <v>23</v>
      </c>
      <c r="E125" s="70" t="s">
        <v>231</v>
      </c>
      <c r="F125" s="70" t="s">
        <v>43</v>
      </c>
      <c r="G125" s="25">
        <f>G126</f>
        <v>769.69</v>
      </c>
      <c r="H125" s="25">
        <f t="shared" si="7"/>
        <v>-769.69</v>
      </c>
      <c r="I125" s="25">
        <f>I126</f>
        <v>0</v>
      </c>
      <c r="J125" s="25">
        <f>J126</f>
        <v>0</v>
      </c>
    </row>
    <row r="126" spans="1:10" ht="38.25" customHeight="1">
      <c r="A126" s="73" t="s">
        <v>201</v>
      </c>
      <c r="B126" s="44" t="s">
        <v>80</v>
      </c>
      <c r="C126" s="70" t="s">
        <v>118</v>
      </c>
      <c r="D126" s="70" t="s">
        <v>23</v>
      </c>
      <c r="E126" s="70" t="s">
        <v>231</v>
      </c>
      <c r="F126" s="70" t="s">
        <v>124</v>
      </c>
      <c r="G126" s="25">
        <v>769.69</v>
      </c>
      <c r="H126" s="25">
        <f t="shared" si="7"/>
        <v>-769.69</v>
      </c>
      <c r="I126" s="25">
        <v>0</v>
      </c>
      <c r="J126" s="25">
        <v>0</v>
      </c>
    </row>
    <row r="127" spans="1:10" ht="12.75">
      <c r="A127" s="83" t="s">
        <v>157</v>
      </c>
      <c r="B127" s="44"/>
      <c r="C127" s="70"/>
      <c r="D127" s="70"/>
      <c r="E127" s="84"/>
      <c r="F127" s="84"/>
      <c r="G127" s="60">
        <f>G8+G52+G61+G66+G80+G91+G118</f>
        <v>4176.8</v>
      </c>
      <c r="H127" s="60">
        <f t="shared" si="7"/>
        <v>-1026.8200000000002</v>
      </c>
      <c r="I127" s="60">
        <f>I8+I52+I61+I66+I80+I91+I118+I47</f>
        <v>3149.98</v>
      </c>
      <c r="J127" s="60">
        <f>J8+J52+J61+J66+J80+J91+J118+J47</f>
        <v>3072</v>
      </c>
    </row>
    <row r="128" spans="1:10" ht="12.75">
      <c r="A128" s="73" t="s">
        <v>147</v>
      </c>
      <c r="B128" s="44" t="s">
        <v>148</v>
      </c>
      <c r="C128" s="70" t="s">
        <v>149</v>
      </c>
      <c r="D128" s="70" t="s">
        <v>149</v>
      </c>
      <c r="E128" s="84" t="s">
        <v>150</v>
      </c>
      <c r="F128" s="84"/>
      <c r="G128" s="25">
        <v>107.1</v>
      </c>
      <c r="H128" s="25">
        <f t="shared" si="7"/>
        <v>-26.33</v>
      </c>
      <c r="I128" s="25">
        <v>80.77</v>
      </c>
      <c r="J128" s="25">
        <v>161.68</v>
      </c>
    </row>
    <row r="129" spans="1:10" ht="12.75">
      <c r="A129" s="81" t="s">
        <v>28</v>
      </c>
      <c r="B129" s="68"/>
      <c r="C129" s="68"/>
      <c r="D129" s="68"/>
      <c r="E129" s="68"/>
      <c r="F129" s="68"/>
      <c r="G129" s="60">
        <f>G127+G128</f>
        <v>4283.900000000001</v>
      </c>
      <c r="H129" s="60">
        <f>I129-G129</f>
        <v>-1053.1500000000005</v>
      </c>
      <c r="I129" s="60">
        <f>I127+I128</f>
        <v>3230.75</v>
      </c>
      <c r="J129" s="60">
        <f>J127+J128</f>
        <v>3233.68</v>
      </c>
    </row>
  </sheetData>
  <sheetProtection/>
  <mergeCells count="9">
    <mergeCell ref="H1:J1"/>
    <mergeCell ref="G4:I4"/>
    <mergeCell ref="A2:J2"/>
    <mergeCell ref="E4:E5"/>
    <mergeCell ref="F4:F5"/>
    <mergeCell ref="A4:A5"/>
    <mergeCell ref="B4:B5"/>
    <mergeCell ref="C4:C5"/>
    <mergeCell ref="D4:D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66"/>
  </sheetPr>
  <dimension ref="A1:N98"/>
  <sheetViews>
    <sheetView view="pageBreakPreview" zoomScaleSheetLayoutView="100" zoomScalePageLayoutView="0" workbookViewId="0" topLeftCell="A4">
      <selection activeCell="G12" sqref="G12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8.00390625" style="0" customWidth="1"/>
    <col min="6" max="6" width="6.00390625" style="0" customWidth="1"/>
    <col min="7" max="7" width="11.125" style="0" customWidth="1"/>
    <col min="8" max="8" width="11.75390625" style="0" customWidth="1"/>
    <col min="9" max="9" width="9.625" style="15" customWidth="1"/>
    <col min="10" max="10" width="13.00390625" style="23" customWidth="1"/>
    <col min="11" max="12" width="13.00390625" style="0" customWidth="1"/>
    <col min="13" max="13" width="13.00390625" style="23" customWidth="1"/>
  </cols>
  <sheetData>
    <row r="1" spans="1:14" ht="51" customHeight="1">
      <c r="A1" s="5"/>
      <c r="B1" s="5"/>
      <c r="C1" s="5"/>
      <c r="D1" s="5"/>
      <c r="E1" s="5"/>
      <c r="F1" s="34"/>
      <c r="G1" s="34"/>
      <c r="H1" s="34"/>
      <c r="I1" s="34"/>
      <c r="J1" s="34"/>
      <c r="K1" s="261" t="s">
        <v>246</v>
      </c>
      <c r="L1" s="261"/>
      <c r="M1" s="261"/>
      <c r="N1" s="34"/>
    </row>
    <row r="2" spans="1:13" s="1" customFormat="1" ht="64.5" customHeight="1">
      <c r="A2" s="267" t="s">
        <v>244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</row>
    <row r="3" spans="1:13" s="1" customFormat="1" ht="15.75">
      <c r="A3" s="89"/>
      <c r="B3" s="89"/>
      <c r="C3" s="89"/>
      <c r="D3" s="89"/>
      <c r="E3" s="89"/>
      <c r="F3" s="89"/>
      <c r="G3" s="76"/>
      <c r="H3" s="76"/>
      <c r="I3" s="74" t="s">
        <v>7</v>
      </c>
      <c r="J3" s="74"/>
      <c r="K3" s="89"/>
      <c r="L3" s="89"/>
      <c r="M3" s="74" t="s">
        <v>7</v>
      </c>
    </row>
    <row r="4" spans="1:13" s="9" customFormat="1" ht="15.75">
      <c r="A4" s="268" t="s">
        <v>12</v>
      </c>
      <c r="B4" s="268" t="s">
        <v>13</v>
      </c>
      <c r="C4" s="268" t="s">
        <v>8</v>
      </c>
      <c r="D4" s="268" t="s">
        <v>9</v>
      </c>
      <c r="E4" s="268" t="s">
        <v>10</v>
      </c>
      <c r="F4" s="268" t="s">
        <v>11</v>
      </c>
      <c r="G4" s="270" t="s">
        <v>129</v>
      </c>
      <c r="H4" s="271"/>
      <c r="I4" s="272"/>
      <c r="J4" s="279" t="s">
        <v>192</v>
      </c>
      <c r="K4" s="279"/>
      <c r="L4" s="279"/>
      <c r="M4" s="66" t="s">
        <v>242</v>
      </c>
    </row>
    <row r="5" spans="1:13" s="9" customFormat="1" ht="51">
      <c r="A5" s="269"/>
      <c r="B5" s="269"/>
      <c r="C5" s="269"/>
      <c r="D5" s="269"/>
      <c r="E5" s="269"/>
      <c r="F5" s="269"/>
      <c r="G5" s="66" t="s">
        <v>94</v>
      </c>
      <c r="H5" s="66" t="s">
        <v>98</v>
      </c>
      <c r="I5" s="21" t="s">
        <v>97</v>
      </c>
      <c r="J5" s="66" t="s">
        <v>94</v>
      </c>
      <c r="K5" s="66" t="s">
        <v>55</v>
      </c>
      <c r="L5" s="66" t="s">
        <v>95</v>
      </c>
      <c r="M5" s="21" t="s">
        <v>0</v>
      </c>
    </row>
    <row r="6" spans="1:13" s="9" customFormat="1" ht="15.75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8">
        <v>7</v>
      </c>
      <c r="H6" s="66">
        <v>8</v>
      </c>
      <c r="I6" s="75">
        <v>9</v>
      </c>
      <c r="J6" s="75">
        <v>8</v>
      </c>
      <c r="K6" s="66">
        <v>7</v>
      </c>
      <c r="L6" s="66"/>
      <c r="M6" s="75">
        <v>8</v>
      </c>
    </row>
    <row r="7" spans="1:13" ht="15" customHeight="1">
      <c r="A7" s="85" t="s">
        <v>197</v>
      </c>
      <c r="B7" s="68" t="s">
        <v>80</v>
      </c>
      <c r="C7" s="68" t="s">
        <v>15</v>
      </c>
      <c r="D7" s="68" t="s">
        <v>16</v>
      </c>
      <c r="E7" s="68" t="s">
        <v>42</v>
      </c>
      <c r="F7" s="68" t="s">
        <v>43</v>
      </c>
      <c r="G7" s="60">
        <f>G13+G24+G30</f>
        <v>2359.85</v>
      </c>
      <c r="H7" s="60">
        <f aca="true" t="shared" si="0" ref="H7:H70">I7-G7</f>
        <v>176.07000000000016</v>
      </c>
      <c r="I7" s="60">
        <f>I13+I24+I30+I27</f>
        <v>2535.92</v>
      </c>
      <c r="J7" s="60">
        <f>J8+J12+J28</f>
        <v>2018.8</v>
      </c>
      <c r="K7" s="60">
        <f aca="true" t="shared" si="1" ref="K7:K35">L7-J7</f>
        <v>-4.529999999999745</v>
      </c>
      <c r="L7" s="60">
        <f>L8+L12+L28</f>
        <v>2014.2700000000002</v>
      </c>
      <c r="M7" s="60">
        <f>M8+M12+M28</f>
        <v>2014.2700000000002</v>
      </c>
    </row>
    <row r="8" spans="1:13" ht="26.25" customHeight="1" hidden="1">
      <c r="A8" s="67" t="s">
        <v>188</v>
      </c>
      <c r="B8" s="68" t="s">
        <v>80</v>
      </c>
      <c r="C8" s="68" t="s">
        <v>15</v>
      </c>
      <c r="D8" s="68" t="s">
        <v>17</v>
      </c>
      <c r="E8" s="68" t="s">
        <v>42</v>
      </c>
      <c r="F8" s="68" t="s">
        <v>43</v>
      </c>
      <c r="G8" s="60">
        <f>G9+G13+G30</f>
        <v>1998.96</v>
      </c>
      <c r="H8" s="60">
        <f>I8-G8</f>
        <v>15.310000000000173</v>
      </c>
      <c r="I8" s="60">
        <f>I9+I13+I30</f>
        <v>2014.2700000000002</v>
      </c>
      <c r="J8" s="60">
        <f>J9</f>
        <v>0</v>
      </c>
      <c r="K8" s="60">
        <f t="shared" si="1"/>
        <v>0</v>
      </c>
      <c r="L8" s="60">
        <f aca="true" t="shared" si="2" ref="L8:M10">L9</f>
        <v>0</v>
      </c>
      <c r="M8" s="60">
        <f t="shared" si="2"/>
        <v>0</v>
      </c>
    </row>
    <row r="9" spans="1:13" ht="25.5" customHeight="1" hidden="1">
      <c r="A9" s="73" t="s">
        <v>199</v>
      </c>
      <c r="B9" s="44" t="s">
        <v>80</v>
      </c>
      <c r="C9" s="70" t="s">
        <v>15</v>
      </c>
      <c r="D9" s="70" t="s">
        <v>17</v>
      </c>
      <c r="E9" s="70" t="s">
        <v>198</v>
      </c>
      <c r="F9" s="70" t="s">
        <v>43</v>
      </c>
      <c r="G9" s="60">
        <f>G10</f>
        <v>0</v>
      </c>
      <c r="H9" s="60">
        <f>I9-G9</f>
        <v>0</v>
      </c>
      <c r="I9" s="60">
        <f>I10</f>
        <v>0</v>
      </c>
      <c r="J9" s="25">
        <f>J10</f>
        <v>0</v>
      </c>
      <c r="K9" s="25">
        <f t="shared" si="1"/>
        <v>0</v>
      </c>
      <c r="L9" s="25">
        <f t="shared" si="2"/>
        <v>0</v>
      </c>
      <c r="M9" s="25">
        <f t="shared" si="2"/>
        <v>0</v>
      </c>
    </row>
    <row r="10" spans="1:13" ht="19.5" customHeight="1" hidden="1">
      <c r="A10" s="73" t="s">
        <v>200</v>
      </c>
      <c r="B10" s="44" t="s">
        <v>80</v>
      </c>
      <c r="C10" s="70" t="s">
        <v>15</v>
      </c>
      <c r="D10" s="70" t="s">
        <v>17</v>
      </c>
      <c r="E10" s="70" t="s">
        <v>60</v>
      </c>
      <c r="F10" s="70" t="s">
        <v>43</v>
      </c>
      <c r="G10" s="25">
        <f>G11</f>
        <v>0</v>
      </c>
      <c r="H10" s="25">
        <f>I10-G10</f>
        <v>0</v>
      </c>
      <c r="I10" s="25">
        <f>I11</f>
        <v>0</v>
      </c>
      <c r="J10" s="25">
        <f>J11</f>
        <v>0</v>
      </c>
      <c r="K10" s="25">
        <f t="shared" si="1"/>
        <v>0</v>
      </c>
      <c r="L10" s="25">
        <f t="shared" si="2"/>
        <v>0</v>
      </c>
      <c r="M10" s="25">
        <f t="shared" si="2"/>
        <v>0</v>
      </c>
    </row>
    <row r="11" spans="1:13" ht="24.75" customHeight="1" hidden="1">
      <c r="A11" s="73" t="s">
        <v>201</v>
      </c>
      <c r="B11" s="44" t="s">
        <v>80</v>
      </c>
      <c r="C11" s="70" t="s">
        <v>15</v>
      </c>
      <c r="D11" s="70" t="s">
        <v>17</v>
      </c>
      <c r="E11" s="70" t="s">
        <v>60</v>
      </c>
      <c r="F11" s="70" t="s">
        <v>124</v>
      </c>
      <c r="G11" s="25">
        <f>G12</f>
        <v>0</v>
      </c>
      <c r="H11" s="25">
        <f>I11-G11</f>
        <v>0</v>
      </c>
      <c r="I11" s="25">
        <f>I12</f>
        <v>0</v>
      </c>
      <c r="J11" s="25">
        <v>0</v>
      </c>
      <c r="K11" s="25">
        <f t="shared" si="1"/>
        <v>0</v>
      </c>
      <c r="L11" s="25">
        <v>0</v>
      </c>
      <c r="M11" s="25">
        <v>0</v>
      </c>
    </row>
    <row r="12" spans="1:13" ht="42.75" customHeight="1">
      <c r="A12" s="67" t="s">
        <v>206</v>
      </c>
      <c r="B12" s="68" t="s">
        <v>80</v>
      </c>
      <c r="C12" s="94" t="s">
        <v>15</v>
      </c>
      <c r="D12" s="94" t="s">
        <v>17</v>
      </c>
      <c r="E12" s="94" t="s">
        <v>42</v>
      </c>
      <c r="F12" s="94" t="s">
        <v>43</v>
      </c>
      <c r="G12" s="25">
        <v>0</v>
      </c>
      <c r="H12" s="25">
        <f>I12-G12</f>
        <v>0</v>
      </c>
      <c r="I12" s="25">
        <v>0</v>
      </c>
      <c r="J12" s="60">
        <f>J16+J19</f>
        <v>2003.8</v>
      </c>
      <c r="K12" s="60">
        <f t="shared" si="1"/>
        <v>-4.529999999999745</v>
      </c>
      <c r="L12" s="60">
        <f>L16+L19</f>
        <v>1999.2700000000002</v>
      </c>
      <c r="M12" s="60">
        <f>M16+M19</f>
        <v>1999.2700000000002</v>
      </c>
    </row>
    <row r="13" spans="1:13" ht="42.75" customHeight="1">
      <c r="A13" s="67" t="s">
        <v>247</v>
      </c>
      <c r="B13" s="68"/>
      <c r="C13" s="94"/>
      <c r="D13" s="94"/>
      <c r="E13" s="94" t="s">
        <v>248</v>
      </c>
      <c r="F13" s="94"/>
      <c r="G13" s="60">
        <f>G14+G17</f>
        <v>1983.96</v>
      </c>
      <c r="H13" s="60">
        <f t="shared" si="0"/>
        <v>20.310000000000173</v>
      </c>
      <c r="I13" s="60">
        <f>I14+I17</f>
        <v>2004.2700000000002</v>
      </c>
      <c r="J13" s="60"/>
      <c r="K13" s="60"/>
      <c r="L13" s="60"/>
      <c r="M13" s="60"/>
    </row>
    <row r="14" spans="1:13" ht="42.75" customHeight="1">
      <c r="A14" s="67" t="s">
        <v>249</v>
      </c>
      <c r="B14" s="68"/>
      <c r="C14" s="94"/>
      <c r="D14" s="94"/>
      <c r="E14" s="94" t="s">
        <v>250</v>
      </c>
      <c r="F14" s="94"/>
      <c r="G14" s="25">
        <f>G15</f>
        <v>727</v>
      </c>
      <c r="H14" s="25">
        <f t="shared" si="0"/>
        <v>31.480000000000018</v>
      </c>
      <c r="I14" s="25">
        <f>I15</f>
        <v>758.48</v>
      </c>
      <c r="J14" s="60"/>
      <c r="K14" s="60"/>
      <c r="L14" s="60"/>
      <c r="M14" s="60"/>
    </row>
    <row r="15" spans="1:13" ht="42.75" customHeight="1">
      <c r="A15" s="67"/>
      <c r="B15" s="68"/>
      <c r="C15" s="94"/>
      <c r="D15" s="94"/>
      <c r="E15" s="94"/>
      <c r="F15" s="94"/>
      <c r="G15" s="25">
        <f>G16</f>
        <v>727</v>
      </c>
      <c r="H15" s="25">
        <f t="shared" si="0"/>
        <v>31.480000000000018</v>
      </c>
      <c r="I15" s="25">
        <f>I16</f>
        <v>758.48</v>
      </c>
      <c r="J15" s="60"/>
      <c r="K15" s="60"/>
      <c r="L15" s="60"/>
      <c r="M15" s="60"/>
    </row>
    <row r="16" spans="1:13" ht="51">
      <c r="A16" s="73" t="s">
        <v>205</v>
      </c>
      <c r="B16" s="44" t="s">
        <v>80</v>
      </c>
      <c r="C16" s="70" t="s">
        <v>15</v>
      </c>
      <c r="D16" s="70" t="s">
        <v>19</v>
      </c>
      <c r="E16" s="70" t="s">
        <v>198</v>
      </c>
      <c r="F16" s="70" t="s">
        <v>43</v>
      </c>
      <c r="G16" s="25">
        <v>727</v>
      </c>
      <c r="H16" s="25">
        <f t="shared" si="0"/>
        <v>31.480000000000018</v>
      </c>
      <c r="I16" s="25">
        <v>758.48</v>
      </c>
      <c r="J16" s="25">
        <f>J17</f>
        <v>727</v>
      </c>
      <c r="K16" s="25">
        <f t="shared" si="1"/>
        <v>31.480000000000018</v>
      </c>
      <c r="L16" s="25">
        <f>L17</f>
        <v>758.48</v>
      </c>
      <c r="M16" s="25">
        <f>M17</f>
        <v>758.48</v>
      </c>
    </row>
    <row r="17" spans="1:13" ht="25.5">
      <c r="A17" s="73" t="s">
        <v>204</v>
      </c>
      <c r="B17" s="44" t="s">
        <v>80</v>
      </c>
      <c r="C17" s="70" t="s">
        <v>15</v>
      </c>
      <c r="D17" s="70" t="s">
        <v>19</v>
      </c>
      <c r="E17" s="70" t="s">
        <v>60</v>
      </c>
      <c r="F17" s="70" t="s">
        <v>43</v>
      </c>
      <c r="G17" s="60">
        <f>G19+G20+G21+G22+G23</f>
        <v>1256.96</v>
      </c>
      <c r="H17" s="60">
        <f t="shared" si="0"/>
        <v>-11.169999999999845</v>
      </c>
      <c r="I17" s="60">
        <f>I19+I20+I21+I22+I23</f>
        <v>1245.7900000000002</v>
      </c>
      <c r="J17" s="25">
        <f>J18</f>
        <v>727</v>
      </c>
      <c r="K17" s="25">
        <f t="shared" si="1"/>
        <v>31.480000000000018</v>
      </c>
      <c r="L17" s="25">
        <f>L18</f>
        <v>758.48</v>
      </c>
      <c r="M17" s="25">
        <f>M18</f>
        <v>758.48</v>
      </c>
    </row>
    <row r="18" spans="1:13" ht="38.25">
      <c r="A18" s="73" t="s">
        <v>201</v>
      </c>
      <c r="B18" s="44" t="s">
        <v>80</v>
      </c>
      <c r="C18" s="70" t="s">
        <v>15</v>
      </c>
      <c r="D18" s="70" t="s">
        <v>19</v>
      </c>
      <c r="E18" s="70" t="s">
        <v>60</v>
      </c>
      <c r="F18" s="70" t="s">
        <v>124</v>
      </c>
      <c r="G18" s="25">
        <f>G19+G20+G21+G22+G23</f>
        <v>1256.96</v>
      </c>
      <c r="H18" s="25">
        <f t="shared" si="0"/>
        <v>-11.169999999999845</v>
      </c>
      <c r="I18" s="25">
        <f>I19+I20+I21+I22+I23</f>
        <v>1245.7900000000002</v>
      </c>
      <c r="J18" s="25">
        <v>727</v>
      </c>
      <c r="K18" s="25">
        <f t="shared" si="1"/>
        <v>31.480000000000018</v>
      </c>
      <c r="L18" s="25">
        <v>758.48</v>
      </c>
      <c r="M18" s="25">
        <v>758.48</v>
      </c>
    </row>
    <row r="19" spans="1:13" ht="12.75">
      <c r="A19" s="83" t="s">
        <v>41</v>
      </c>
      <c r="B19" s="68" t="s">
        <v>80</v>
      </c>
      <c r="C19" s="94" t="s">
        <v>15</v>
      </c>
      <c r="D19" s="94" t="s">
        <v>19</v>
      </c>
      <c r="E19" s="94" t="s">
        <v>58</v>
      </c>
      <c r="F19" s="94" t="s">
        <v>43</v>
      </c>
      <c r="G19" s="25">
        <v>972.15</v>
      </c>
      <c r="H19" s="25">
        <f t="shared" si="0"/>
        <v>8.690000000000055</v>
      </c>
      <c r="I19" s="25">
        <v>980.84</v>
      </c>
      <c r="J19" s="60">
        <f>J21+J22+J23+J24+J27</f>
        <v>1276.8</v>
      </c>
      <c r="K19" s="60">
        <f t="shared" si="1"/>
        <v>-36.00999999999976</v>
      </c>
      <c r="L19" s="60">
        <f>L21+L22+L23+L24+L27</f>
        <v>1240.7900000000002</v>
      </c>
      <c r="M19" s="60">
        <f>M21+M22+M23+M24+M27</f>
        <v>1240.7900000000002</v>
      </c>
    </row>
    <row r="20" spans="1:13" ht="28.5" customHeight="1" hidden="1">
      <c r="A20" s="73" t="s">
        <v>111</v>
      </c>
      <c r="B20" s="44" t="s">
        <v>80</v>
      </c>
      <c r="C20" s="70" t="s">
        <v>15</v>
      </c>
      <c r="D20" s="70" t="s">
        <v>19</v>
      </c>
      <c r="E20" s="70" t="s">
        <v>58</v>
      </c>
      <c r="F20" s="70" t="s">
        <v>43</v>
      </c>
      <c r="G20" s="25">
        <v>45</v>
      </c>
      <c r="H20" s="25">
        <f t="shared" si="0"/>
        <v>0</v>
      </c>
      <c r="I20" s="25">
        <v>45</v>
      </c>
      <c r="J20" s="25"/>
      <c r="K20" s="25">
        <f t="shared" si="1"/>
        <v>46</v>
      </c>
      <c r="L20" s="25">
        <v>46</v>
      </c>
      <c r="M20" s="25">
        <v>46</v>
      </c>
    </row>
    <row r="21" spans="1:13" ht="38.25">
      <c r="A21" s="73" t="s">
        <v>201</v>
      </c>
      <c r="B21" s="44" t="s">
        <v>80</v>
      </c>
      <c r="C21" s="70" t="s">
        <v>15</v>
      </c>
      <c r="D21" s="70" t="s">
        <v>19</v>
      </c>
      <c r="E21" s="70" t="s">
        <v>58</v>
      </c>
      <c r="F21" s="70" t="s">
        <v>124</v>
      </c>
      <c r="G21" s="25">
        <v>191.61</v>
      </c>
      <c r="H21" s="25">
        <f t="shared" si="0"/>
        <v>-19.860000000000014</v>
      </c>
      <c r="I21" s="25">
        <v>171.75</v>
      </c>
      <c r="J21" s="25">
        <v>991.99</v>
      </c>
      <c r="K21" s="25">
        <f t="shared" si="1"/>
        <v>-11.149999999999977</v>
      </c>
      <c r="L21" s="25">
        <v>980.84</v>
      </c>
      <c r="M21" s="25">
        <v>980.84</v>
      </c>
    </row>
    <row r="22" spans="1:13" ht="25.5">
      <c r="A22" s="73" t="s">
        <v>136</v>
      </c>
      <c r="B22" s="44" t="s">
        <v>80</v>
      </c>
      <c r="C22" s="70" t="s">
        <v>15</v>
      </c>
      <c r="D22" s="70" t="s">
        <v>19</v>
      </c>
      <c r="E22" s="70" t="s">
        <v>58</v>
      </c>
      <c r="F22" s="70" t="s">
        <v>134</v>
      </c>
      <c r="G22" s="25">
        <v>33.56</v>
      </c>
      <c r="H22" s="25">
        <f t="shared" si="0"/>
        <v>0</v>
      </c>
      <c r="I22" s="25">
        <v>33.56</v>
      </c>
      <c r="J22" s="25">
        <v>45</v>
      </c>
      <c r="K22" s="25">
        <f t="shared" si="1"/>
        <v>0</v>
      </c>
      <c r="L22" s="25">
        <v>45</v>
      </c>
      <c r="M22" s="25">
        <v>45</v>
      </c>
    </row>
    <row r="23" spans="1:13" ht="38.25">
      <c r="A23" s="73" t="s">
        <v>202</v>
      </c>
      <c r="B23" s="44" t="s">
        <v>80</v>
      </c>
      <c r="C23" s="70" t="s">
        <v>15</v>
      </c>
      <c r="D23" s="70" t="s">
        <v>19</v>
      </c>
      <c r="E23" s="70" t="s">
        <v>58</v>
      </c>
      <c r="F23" s="70" t="s">
        <v>125</v>
      </c>
      <c r="G23" s="25">
        <v>14.64</v>
      </c>
      <c r="H23" s="25">
        <f t="shared" si="0"/>
        <v>0</v>
      </c>
      <c r="I23" s="25">
        <v>14.64</v>
      </c>
      <c r="J23" s="25">
        <v>191.61</v>
      </c>
      <c r="K23" s="25">
        <f t="shared" si="1"/>
        <v>-24.860000000000014</v>
      </c>
      <c r="L23" s="25">
        <v>166.75</v>
      </c>
      <c r="M23" s="25">
        <v>166.75</v>
      </c>
    </row>
    <row r="24" spans="1:13" ht="24" customHeight="1">
      <c r="A24" s="73" t="s">
        <v>137</v>
      </c>
      <c r="B24" s="44" t="s">
        <v>80</v>
      </c>
      <c r="C24" s="70" t="s">
        <v>15</v>
      </c>
      <c r="D24" s="70" t="s">
        <v>19</v>
      </c>
      <c r="E24" s="70" t="s">
        <v>58</v>
      </c>
      <c r="F24" s="70" t="s">
        <v>133</v>
      </c>
      <c r="G24" s="60">
        <f>G25</f>
        <v>360.89</v>
      </c>
      <c r="H24" s="60">
        <f t="shared" si="0"/>
        <v>150.76</v>
      </c>
      <c r="I24" s="60">
        <f>I25</f>
        <v>511.65</v>
      </c>
      <c r="J24" s="25">
        <v>33.56</v>
      </c>
      <c r="K24" s="25">
        <f t="shared" si="1"/>
        <v>0</v>
      </c>
      <c r="L24" s="25">
        <v>33.56</v>
      </c>
      <c r="M24" s="25">
        <v>33.56</v>
      </c>
    </row>
    <row r="25" spans="1:13" ht="25.5" hidden="1">
      <c r="A25" s="73" t="s">
        <v>203</v>
      </c>
      <c r="B25" s="44" t="s">
        <v>80</v>
      </c>
      <c r="C25" s="70" t="s">
        <v>15</v>
      </c>
      <c r="D25" s="70" t="s">
        <v>19</v>
      </c>
      <c r="E25" s="70" t="s">
        <v>58</v>
      </c>
      <c r="F25" s="70" t="s">
        <v>132</v>
      </c>
      <c r="G25" s="25">
        <f>G26</f>
        <v>360.89</v>
      </c>
      <c r="H25" s="60">
        <f t="shared" si="0"/>
        <v>150.76</v>
      </c>
      <c r="I25" s="25">
        <f>I26</f>
        <v>511.65</v>
      </c>
      <c r="J25" s="60">
        <f>J26</f>
        <v>360.89</v>
      </c>
      <c r="K25" s="25">
        <f t="shared" si="1"/>
        <v>50.920000000000016</v>
      </c>
      <c r="L25" s="95">
        <f>L26</f>
        <v>411.81</v>
      </c>
      <c r="M25" s="95">
        <f>M26</f>
        <v>436.51</v>
      </c>
    </row>
    <row r="26" spans="1:13" ht="12.75" hidden="1">
      <c r="A26" s="73" t="s">
        <v>126</v>
      </c>
      <c r="B26" s="44" t="s">
        <v>80</v>
      </c>
      <c r="C26" s="70" t="s">
        <v>15</v>
      </c>
      <c r="D26" s="70" t="s">
        <v>17</v>
      </c>
      <c r="E26" s="70" t="s">
        <v>60</v>
      </c>
      <c r="F26" s="70" t="s">
        <v>124</v>
      </c>
      <c r="G26" s="25">
        <v>360.89</v>
      </c>
      <c r="H26" s="25">
        <f t="shared" si="0"/>
        <v>150.76</v>
      </c>
      <c r="I26" s="25">
        <v>511.65</v>
      </c>
      <c r="J26" s="25">
        <v>360.89</v>
      </c>
      <c r="K26" s="25">
        <f t="shared" si="1"/>
        <v>50.920000000000016</v>
      </c>
      <c r="L26" s="71">
        <v>411.81</v>
      </c>
      <c r="M26" s="25">
        <v>436.51</v>
      </c>
    </row>
    <row r="27" spans="1:13" ht="25.5">
      <c r="A27" s="73" t="s">
        <v>203</v>
      </c>
      <c r="B27" s="44" t="s">
        <v>80</v>
      </c>
      <c r="C27" s="70" t="s">
        <v>15</v>
      </c>
      <c r="D27" s="70" t="s">
        <v>19</v>
      </c>
      <c r="E27" s="70" t="s">
        <v>58</v>
      </c>
      <c r="F27" s="70" t="s">
        <v>132</v>
      </c>
      <c r="G27" s="60"/>
      <c r="H27" s="60">
        <f t="shared" si="0"/>
        <v>10</v>
      </c>
      <c r="I27" s="60">
        <f>I28+I29</f>
        <v>10</v>
      </c>
      <c r="J27" s="25">
        <v>14.64</v>
      </c>
      <c r="K27" s="25">
        <f t="shared" si="1"/>
        <v>0</v>
      </c>
      <c r="L27" s="71">
        <v>14.64</v>
      </c>
      <c r="M27" s="25">
        <v>14.64</v>
      </c>
    </row>
    <row r="28" spans="1:13" ht="12.75">
      <c r="A28" s="83" t="s">
        <v>209</v>
      </c>
      <c r="B28" s="68" t="s">
        <v>80</v>
      </c>
      <c r="C28" s="94" t="s">
        <v>15</v>
      </c>
      <c r="D28" s="94" t="s">
        <v>118</v>
      </c>
      <c r="E28" s="94" t="s">
        <v>42</v>
      </c>
      <c r="F28" s="94" t="s">
        <v>43</v>
      </c>
      <c r="G28" s="25"/>
      <c r="H28" s="25">
        <f t="shared" si="0"/>
        <v>5</v>
      </c>
      <c r="I28" s="25">
        <v>5</v>
      </c>
      <c r="J28" s="60">
        <f>J29</f>
        <v>15</v>
      </c>
      <c r="K28" s="60">
        <f t="shared" si="1"/>
        <v>0</v>
      </c>
      <c r="L28" s="95">
        <f aca="true" t="shared" si="3" ref="L28:M30">L29</f>
        <v>15</v>
      </c>
      <c r="M28" s="95">
        <f t="shared" si="3"/>
        <v>15</v>
      </c>
    </row>
    <row r="29" spans="1:13" ht="12.75">
      <c r="A29" s="73" t="s">
        <v>104</v>
      </c>
      <c r="B29" s="44" t="s">
        <v>80</v>
      </c>
      <c r="C29" s="70" t="s">
        <v>15</v>
      </c>
      <c r="D29" s="70" t="s">
        <v>118</v>
      </c>
      <c r="E29" s="70" t="s">
        <v>208</v>
      </c>
      <c r="F29" s="70" t="s">
        <v>43</v>
      </c>
      <c r="G29" s="25"/>
      <c r="H29" s="25">
        <f t="shared" si="0"/>
        <v>5</v>
      </c>
      <c r="I29" s="25">
        <v>5</v>
      </c>
      <c r="J29" s="25">
        <f>J30</f>
        <v>15</v>
      </c>
      <c r="K29" s="25">
        <f t="shared" si="1"/>
        <v>0</v>
      </c>
      <c r="L29" s="71">
        <f t="shared" si="3"/>
        <v>15</v>
      </c>
      <c r="M29" s="71">
        <f t="shared" si="3"/>
        <v>15</v>
      </c>
    </row>
    <row r="30" spans="1:13" ht="25.5">
      <c r="A30" s="73" t="s">
        <v>45</v>
      </c>
      <c r="B30" s="44" t="s">
        <v>80</v>
      </c>
      <c r="C30" s="70" t="s">
        <v>15</v>
      </c>
      <c r="D30" s="70" t="s">
        <v>118</v>
      </c>
      <c r="E30" s="70" t="s">
        <v>103</v>
      </c>
      <c r="F30" s="70" t="s">
        <v>43</v>
      </c>
      <c r="G30" s="60">
        <f>G31</f>
        <v>15</v>
      </c>
      <c r="H30" s="25">
        <f t="shared" si="0"/>
        <v>-5</v>
      </c>
      <c r="I30" s="60">
        <f>I31</f>
        <v>10</v>
      </c>
      <c r="J30" s="25">
        <f>J31</f>
        <v>15</v>
      </c>
      <c r="K30" s="25">
        <f t="shared" si="1"/>
        <v>0</v>
      </c>
      <c r="L30" s="71">
        <f t="shared" si="3"/>
        <v>15</v>
      </c>
      <c r="M30" s="25">
        <f t="shared" si="3"/>
        <v>15</v>
      </c>
    </row>
    <row r="31" spans="1:13" ht="12.75">
      <c r="A31" s="73" t="s">
        <v>207</v>
      </c>
      <c r="B31" s="44" t="s">
        <v>80</v>
      </c>
      <c r="C31" s="70" t="s">
        <v>15</v>
      </c>
      <c r="D31" s="70" t="s">
        <v>118</v>
      </c>
      <c r="E31" s="70" t="s">
        <v>103</v>
      </c>
      <c r="F31" s="70" t="s">
        <v>135</v>
      </c>
      <c r="G31" s="60">
        <f>G32</f>
        <v>15</v>
      </c>
      <c r="H31" s="25">
        <f t="shared" si="0"/>
        <v>-5</v>
      </c>
      <c r="I31" s="60">
        <f>I32</f>
        <v>10</v>
      </c>
      <c r="J31" s="25">
        <v>15</v>
      </c>
      <c r="K31" s="25">
        <f t="shared" si="1"/>
        <v>0</v>
      </c>
      <c r="L31" s="71">
        <v>15</v>
      </c>
      <c r="M31" s="25">
        <v>15</v>
      </c>
    </row>
    <row r="32" spans="1:13" ht="12.75">
      <c r="A32" s="67" t="s">
        <v>210</v>
      </c>
      <c r="B32" s="68" t="s">
        <v>80</v>
      </c>
      <c r="C32" s="94" t="s">
        <v>17</v>
      </c>
      <c r="D32" s="94" t="s">
        <v>16</v>
      </c>
      <c r="E32" s="94" t="s">
        <v>42</v>
      </c>
      <c r="F32" s="94" t="s">
        <v>43</v>
      </c>
      <c r="G32" s="25">
        <f>G33</f>
        <v>15</v>
      </c>
      <c r="H32" s="25">
        <f t="shared" si="0"/>
        <v>-5</v>
      </c>
      <c r="I32" s="25">
        <f>I33</f>
        <v>10</v>
      </c>
      <c r="J32" s="60">
        <f>J33</f>
        <v>54.400000000000006</v>
      </c>
      <c r="K32" s="60">
        <f t="shared" si="1"/>
        <v>0</v>
      </c>
      <c r="L32" s="60">
        <f>L33</f>
        <v>54.400000000000006</v>
      </c>
      <c r="M32" s="60">
        <f>M33</f>
        <v>54.400000000000006</v>
      </c>
    </row>
    <row r="33" spans="1:13" ht="16.5" customHeight="1">
      <c r="A33" s="69" t="s">
        <v>57</v>
      </c>
      <c r="B33" s="44" t="s">
        <v>80</v>
      </c>
      <c r="C33" s="70" t="s">
        <v>17</v>
      </c>
      <c r="D33" s="70" t="s">
        <v>18</v>
      </c>
      <c r="E33" s="70" t="s">
        <v>42</v>
      </c>
      <c r="F33" s="70" t="s">
        <v>43</v>
      </c>
      <c r="G33" s="25">
        <v>15</v>
      </c>
      <c r="H33" s="25">
        <f t="shared" si="0"/>
        <v>-5</v>
      </c>
      <c r="I33" s="25">
        <v>10</v>
      </c>
      <c r="J33" s="25">
        <f>J34</f>
        <v>54.400000000000006</v>
      </c>
      <c r="K33" s="25">
        <f t="shared" si="1"/>
        <v>0</v>
      </c>
      <c r="L33" s="71">
        <f>L34</f>
        <v>54.400000000000006</v>
      </c>
      <c r="M33" s="71">
        <f>M34</f>
        <v>54.400000000000006</v>
      </c>
    </row>
    <row r="34" spans="1:13" ht="25.5" customHeight="1">
      <c r="A34" s="88" t="s">
        <v>61</v>
      </c>
      <c r="B34" s="44" t="s">
        <v>80</v>
      </c>
      <c r="C34" s="70" t="s">
        <v>17</v>
      </c>
      <c r="D34" s="70" t="s">
        <v>18</v>
      </c>
      <c r="E34" s="70" t="s">
        <v>62</v>
      </c>
      <c r="F34" s="70" t="s">
        <v>43</v>
      </c>
      <c r="G34" s="60">
        <f>G35</f>
        <v>54.400000000000006</v>
      </c>
      <c r="H34" s="60">
        <f t="shared" si="0"/>
        <v>0</v>
      </c>
      <c r="I34" s="60">
        <f>I35</f>
        <v>54.400000000000006</v>
      </c>
      <c r="J34" s="25">
        <f>J38+J39</f>
        <v>54.400000000000006</v>
      </c>
      <c r="K34" s="25">
        <f t="shared" si="1"/>
        <v>0</v>
      </c>
      <c r="L34" s="71">
        <f>L38+L39</f>
        <v>54.400000000000006</v>
      </c>
      <c r="M34" s="25">
        <f>M38+M39</f>
        <v>54.400000000000006</v>
      </c>
    </row>
    <row r="35" spans="1:13" ht="24" customHeight="1" hidden="1">
      <c r="A35" s="83" t="s">
        <v>70</v>
      </c>
      <c r="B35" s="44" t="s">
        <v>80</v>
      </c>
      <c r="C35" s="70" t="s">
        <v>19</v>
      </c>
      <c r="D35" s="70" t="s">
        <v>56</v>
      </c>
      <c r="E35" s="70" t="s">
        <v>42</v>
      </c>
      <c r="F35" s="70" t="s">
        <v>43</v>
      </c>
      <c r="G35" s="25">
        <f>G36</f>
        <v>54.400000000000006</v>
      </c>
      <c r="H35" s="25">
        <f>I35-G35</f>
        <v>0</v>
      </c>
      <c r="I35" s="25">
        <f>I36</f>
        <v>54.400000000000006</v>
      </c>
      <c r="J35" s="25">
        <v>11.08</v>
      </c>
      <c r="K35" s="25">
        <f t="shared" si="1"/>
        <v>3.4000000000000004</v>
      </c>
      <c r="L35" s="71">
        <f>12.08+2.4</f>
        <v>14.48</v>
      </c>
      <c r="M35" s="25">
        <v>14.58</v>
      </c>
    </row>
    <row r="36" spans="1:13" ht="24" customHeight="1" hidden="1">
      <c r="A36" s="73" t="s">
        <v>112</v>
      </c>
      <c r="B36" s="44" t="s">
        <v>80</v>
      </c>
      <c r="C36" s="70" t="s">
        <v>19</v>
      </c>
      <c r="D36" s="70" t="s">
        <v>56</v>
      </c>
      <c r="E36" s="70" t="s">
        <v>102</v>
      </c>
      <c r="F36" s="70" t="s">
        <v>43</v>
      </c>
      <c r="G36" s="25">
        <f>G40+G41</f>
        <v>54.400000000000006</v>
      </c>
      <c r="H36" s="25">
        <f t="shared" si="0"/>
        <v>0</v>
      </c>
      <c r="I36" s="25">
        <f>I40+I41</f>
        <v>54.400000000000006</v>
      </c>
      <c r="J36" s="25"/>
      <c r="K36" s="25"/>
      <c r="L36" s="71"/>
      <c r="M36" s="25"/>
    </row>
    <row r="37" spans="1:13" ht="25.5" hidden="1">
      <c r="A37" s="73" t="s">
        <v>111</v>
      </c>
      <c r="B37" s="44" t="s">
        <v>80</v>
      </c>
      <c r="C37" s="70" t="s">
        <v>19</v>
      </c>
      <c r="D37" s="70" t="s">
        <v>56</v>
      </c>
      <c r="E37" s="70" t="s">
        <v>102</v>
      </c>
      <c r="F37" s="70" t="s">
        <v>59</v>
      </c>
      <c r="G37" s="60">
        <f>G38</f>
        <v>0</v>
      </c>
      <c r="H37" s="25">
        <f t="shared" si="0"/>
        <v>0</v>
      </c>
      <c r="I37" s="60">
        <f>I38</f>
        <v>0</v>
      </c>
      <c r="J37" s="60">
        <f>J38</f>
        <v>52.2</v>
      </c>
      <c r="K37" s="60">
        <f aca="true" t="shared" si="4" ref="K37:K49">L37-J37</f>
        <v>0</v>
      </c>
      <c r="L37" s="60">
        <f>L38</f>
        <v>52.2</v>
      </c>
      <c r="M37" s="60">
        <f>M38</f>
        <v>52.2</v>
      </c>
    </row>
    <row r="38" spans="1:13" ht="38.25">
      <c r="A38" s="73" t="s">
        <v>201</v>
      </c>
      <c r="B38" s="44" t="s">
        <v>80</v>
      </c>
      <c r="C38" s="70" t="s">
        <v>17</v>
      </c>
      <c r="D38" s="70" t="s">
        <v>18</v>
      </c>
      <c r="E38" s="70" t="s">
        <v>62</v>
      </c>
      <c r="F38" s="70" t="s">
        <v>124</v>
      </c>
      <c r="G38" s="25">
        <f>G39</f>
        <v>0</v>
      </c>
      <c r="H38" s="25">
        <f t="shared" si="0"/>
        <v>0</v>
      </c>
      <c r="I38" s="25">
        <f>I39</f>
        <v>0</v>
      </c>
      <c r="J38" s="25">
        <v>52.2</v>
      </c>
      <c r="K38" s="25">
        <f t="shared" si="4"/>
        <v>0</v>
      </c>
      <c r="L38" s="25">
        <v>52.2</v>
      </c>
      <c r="M38" s="25">
        <v>52.2</v>
      </c>
    </row>
    <row r="39" spans="1:13" ht="38.25">
      <c r="A39" s="73" t="s">
        <v>202</v>
      </c>
      <c r="B39" s="44" t="s">
        <v>80</v>
      </c>
      <c r="C39" s="70" t="s">
        <v>17</v>
      </c>
      <c r="D39" s="70" t="s">
        <v>18</v>
      </c>
      <c r="E39" s="70" t="s">
        <v>62</v>
      </c>
      <c r="F39" s="70" t="s">
        <v>125</v>
      </c>
      <c r="G39" s="25">
        <v>0</v>
      </c>
      <c r="H39" s="25">
        <f t="shared" si="0"/>
        <v>0</v>
      </c>
      <c r="I39" s="25">
        <v>0</v>
      </c>
      <c r="J39" s="25">
        <v>2.2</v>
      </c>
      <c r="K39" s="25">
        <f t="shared" si="4"/>
        <v>0</v>
      </c>
      <c r="L39" s="25">
        <v>2.2</v>
      </c>
      <c r="M39" s="25">
        <v>2.2</v>
      </c>
    </row>
    <row r="40" spans="1:13" ht="25.5" hidden="1">
      <c r="A40" s="73" t="s">
        <v>127</v>
      </c>
      <c r="B40" s="44" t="s">
        <v>80</v>
      </c>
      <c r="C40" s="70" t="s">
        <v>20</v>
      </c>
      <c r="D40" s="70" t="s">
        <v>20</v>
      </c>
      <c r="E40" s="70" t="s">
        <v>90</v>
      </c>
      <c r="F40" s="70" t="s">
        <v>125</v>
      </c>
      <c r="G40" s="25">
        <v>52.2</v>
      </c>
      <c r="H40" s="25">
        <f t="shared" si="0"/>
        <v>0</v>
      </c>
      <c r="I40" s="25">
        <v>52.2</v>
      </c>
      <c r="J40" s="25">
        <v>14.07</v>
      </c>
      <c r="K40" s="25">
        <f t="shared" si="4"/>
        <v>-11.57</v>
      </c>
      <c r="L40" s="25">
        <v>2.5</v>
      </c>
      <c r="M40" s="25">
        <v>2.57</v>
      </c>
    </row>
    <row r="41" spans="1:13" ht="12.75">
      <c r="A41" s="83" t="s">
        <v>215</v>
      </c>
      <c r="B41" s="68" t="s">
        <v>80</v>
      </c>
      <c r="C41" s="94" t="s">
        <v>19</v>
      </c>
      <c r="D41" s="94" t="s">
        <v>16</v>
      </c>
      <c r="E41" s="94" t="s">
        <v>42</v>
      </c>
      <c r="F41" s="94" t="s">
        <v>43</v>
      </c>
      <c r="G41" s="25">
        <v>2.2</v>
      </c>
      <c r="H41" s="25">
        <f t="shared" si="0"/>
        <v>0</v>
      </c>
      <c r="I41" s="25">
        <v>2.2</v>
      </c>
      <c r="J41" s="60">
        <f>J42</f>
        <v>477.8</v>
      </c>
      <c r="K41" s="60">
        <f t="shared" si="4"/>
        <v>-477.8</v>
      </c>
      <c r="L41" s="60">
        <f aca="true" t="shared" si="5" ref="L41:M44">L42</f>
        <v>0</v>
      </c>
      <c r="M41" s="60">
        <f t="shared" si="5"/>
        <v>0</v>
      </c>
    </row>
    <row r="42" spans="1:13" ht="12.75">
      <c r="A42" s="73" t="s">
        <v>187</v>
      </c>
      <c r="B42" s="44" t="s">
        <v>80</v>
      </c>
      <c r="C42" s="70" t="s">
        <v>19</v>
      </c>
      <c r="D42" s="70" t="s">
        <v>186</v>
      </c>
      <c r="E42" s="70" t="s">
        <v>42</v>
      </c>
      <c r="F42" s="70" t="s">
        <v>43</v>
      </c>
      <c r="G42" s="60">
        <f>G43</f>
        <v>477.8</v>
      </c>
      <c r="H42" s="25">
        <f t="shared" si="0"/>
        <v>-477.8</v>
      </c>
      <c r="I42" s="60">
        <f>I43</f>
        <v>0</v>
      </c>
      <c r="J42" s="25">
        <f>J43</f>
        <v>477.8</v>
      </c>
      <c r="K42" s="25">
        <f t="shared" si="4"/>
        <v>-477.8</v>
      </c>
      <c r="L42" s="25">
        <f t="shared" si="5"/>
        <v>0</v>
      </c>
      <c r="M42" s="25">
        <f t="shared" si="5"/>
        <v>0</v>
      </c>
    </row>
    <row r="43" spans="1:13" ht="25.5">
      <c r="A43" s="73" t="s">
        <v>214</v>
      </c>
      <c r="B43" s="44" t="s">
        <v>80</v>
      </c>
      <c r="C43" s="70" t="s">
        <v>19</v>
      </c>
      <c r="D43" s="70" t="s">
        <v>186</v>
      </c>
      <c r="E43" s="70" t="s">
        <v>213</v>
      </c>
      <c r="F43" s="70" t="s">
        <v>43</v>
      </c>
      <c r="G43" s="25">
        <f>G44</f>
        <v>477.8</v>
      </c>
      <c r="H43" s="25">
        <f t="shared" si="0"/>
        <v>-477.8</v>
      </c>
      <c r="I43" s="25">
        <f>I44</f>
        <v>0</v>
      </c>
      <c r="J43" s="25">
        <f>J44</f>
        <v>477.8</v>
      </c>
      <c r="K43" s="25">
        <f t="shared" si="4"/>
        <v>-477.8</v>
      </c>
      <c r="L43" s="25">
        <f t="shared" si="5"/>
        <v>0</v>
      </c>
      <c r="M43" s="25">
        <f t="shared" si="5"/>
        <v>0</v>
      </c>
    </row>
    <row r="44" spans="1:13" ht="25.5">
      <c r="A44" s="73" t="s">
        <v>212</v>
      </c>
      <c r="B44" s="44" t="s">
        <v>80</v>
      </c>
      <c r="C44" s="70" t="s">
        <v>19</v>
      </c>
      <c r="D44" s="70" t="s">
        <v>186</v>
      </c>
      <c r="E44" s="70" t="s">
        <v>211</v>
      </c>
      <c r="F44" s="70" t="s">
        <v>43</v>
      </c>
      <c r="G44" s="25">
        <f>G45</f>
        <v>477.8</v>
      </c>
      <c r="H44" s="25">
        <f t="shared" si="0"/>
        <v>-477.8</v>
      </c>
      <c r="I44" s="25">
        <f>I45</f>
        <v>0</v>
      </c>
      <c r="J44" s="25">
        <f>J45</f>
        <v>477.8</v>
      </c>
      <c r="K44" s="25">
        <f t="shared" si="4"/>
        <v>-477.8</v>
      </c>
      <c r="L44" s="25">
        <f t="shared" si="5"/>
        <v>0</v>
      </c>
      <c r="M44" s="25">
        <f t="shared" si="5"/>
        <v>0</v>
      </c>
    </row>
    <row r="45" spans="1:13" ht="38.25">
      <c r="A45" s="73" t="s">
        <v>202</v>
      </c>
      <c r="B45" s="44" t="s">
        <v>80</v>
      </c>
      <c r="C45" s="70" t="s">
        <v>19</v>
      </c>
      <c r="D45" s="70" t="s">
        <v>186</v>
      </c>
      <c r="E45" s="70" t="s">
        <v>211</v>
      </c>
      <c r="F45" s="70" t="s">
        <v>125</v>
      </c>
      <c r="G45" s="25">
        <f>G46</f>
        <v>477.8</v>
      </c>
      <c r="H45" s="25">
        <f t="shared" si="0"/>
        <v>-477.8</v>
      </c>
      <c r="I45" s="25">
        <f>I46</f>
        <v>0</v>
      </c>
      <c r="J45" s="25">
        <v>477.8</v>
      </c>
      <c r="K45" s="25">
        <f t="shared" si="4"/>
        <v>-477.8</v>
      </c>
      <c r="L45" s="25">
        <v>0</v>
      </c>
      <c r="M45" s="25">
        <v>0</v>
      </c>
    </row>
    <row r="46" spans="1:13" ht="12.75">
      <c r="A46" s="85" t="s">
        <v>63</v>
      </c>
      <c r="B46" s="68" t="s">
        <v>80</v>
      </c>
      <c r="C46" s="68" t="s">
        <v>23</v>
      </c>
      <c r="D46" s="68" t="s">
        <v>16</v>
      </c>
      <c r="E46" s="68" t="s">
        <v>42</v>
      </c>
      <c r="F46" s="68" t="s">
        <v>43</v>
      </c>
      <c r="G46" s="25">
        <v>477.8</v>
      </c>
      <c r="H46" s="25">
        <f t="shared" si="0"/>
        <v>-477.8</v>
      </c>
      <c r="I46" s="25">
        <v>0</v>
      </c>
      <c r="J46" s="60">
        <f>J47+J52</f>
        <v>524.72</v>
      </c>
      <c r="K46" s="60">
        <f t="shared" si="4"/>
        <v>-81.26999999999998</v>
      </c>
      <c r="L46" s="60">
        <f>L47+L52</f>
        <v>443.45000000000005</v>
      </c>
      <c r="M46" s="60">
        <f>M47+M52</f>
        <v>443.45000000000005</v>
      </c>
    </row>
    <row r="47" spans="1:13" ht="12.75">
      <c r="A47" s="108" t="s">
        <v>220</v>
      </c>
      <c r="B47" s="44" t="s">
        <v>80</v>
      </c>
      <c r="C47" s="44" t="s">
        <v>23</v>
      </c>
      <c r="D47" s="44" t="s">
        <v>17</v>
      </c>
      <c r="E47" s="44" t="s">
        <v>42</v>
      </c>
      <c r="F47" s="44" t="s">
        <v>43</v>
      </c>
      <c r="G47" s="60">
        <f>G48</f>
        <v>93.03999999999999</v>
      </c>
      <c r="H47" s="60">
        <f t="shared" si="0"/>
        <v>-9.399999999999991</v>
      </c>
      <c r="I47" s="60">
        <f>I49+I50</f>
        <v>83.64</v>
      </c>
      <c r="J47" s="25">
        <f>J48</f>
        <v>424.6</v>
      </c>
      <c r="K47" s="25">
        <f t="shared" si="4"/>
        <v>-32.370000000000005</v>
      </c>
      <c r="L47" s="25">
        <f>L48</f>
        <v>392.23</v>
      </c>
      <c r="M47" s="25">
        <f>M48</f>
        <v>392.23</v>
      </c>
    </row>
    <row r="48" spans="1:13" ht="12.75">
      <c r="A48" s="108" t="s">
        <v>218</v>
      </c>
      <c r="B48" s="44" t="s">
        <v>80</v>
      </c>
      <c r="C48" s="44" t="s">
        <v>23</v>
      </c>
      <c r="D48" s="44" t="s">
        <v>17</v>
      </c>
      <c r="E48" s="44" t="s">
        <v>219</v>
      </c>
      <c r="F48" s="44" t="s">
        <v>43</v>
      </c>
      <c r="G48" s="25">
        <f>G49+G50</f>
        <v>93.03999999999999</v>
      </c>
      <c r="H48" s="25">
        <f t="shared" si="0"/>
        <v>-9.399999999999991</v>
      </c>
      <c r="I48" s="25">
        <f>I49+I50</f>
        <v>83.64</v>
      </c>
      <c r="J48" s="25">
        <f>J49</f>
        <v>424.6</v>
      </c>
      <c r="K48" s="25">
        <f t="shared" si="4"/>
        <v>-32.370000000000005</v>
      </c>
      <c r="L48" s="25">
        <f>L49</f>
        <v>392.23</v>
      </c>
      <c r="M48" s="25">
        <f>M49</f>
        <v>392.23</v>
      </c>
    </row>
    <row r="49" spans="1:13" ht="25.5">
      <c r="A49" s="108" t="s">
        <v>217</v>
      </c>
      <c r="B49" s="44" t="s">
        <v>80</v>
      </c>
      <c r="C49" s="44" t="s">
        <v>23</v>
      </c>
      <c r="D49" s="44" t="s">
        <v>17</v>
      </c>
      <c r="E49" s="44" t="s">
        <v>91</v>
      </c>
      <c r="F49" s="44" t="s">
        <v>43</v>
      </c>
      <c r="G49" s="25">
        <v>78.97</v>
      </c>
      <c r="H49" s="25">
        <f t="shared" si="0"/>
        <v>2.1700000000000017</v>
      </c>
      <c r="I49" s="25">
        <v>81.14</v>
      </c>
      <c r="J49" s="25">
        <f>J50+J51</f>
        <v>424.6</v>
      </c>
      <c r="K49" s="25">
        <f t="shared" si="4"/>
        <v>-32.370000000000005</v>
      </c>
      <c r="L49" s="25">
        <f>L50+L51</f>
        <v>392.23</v>
      </c>
      <c r="M49" s="25">
        <f>M50+M51</f>
        <v>392.23</v>
      </c>
    </row>
    <row r="50" spans="1:13" ht="38.25">
      <c r="A50" s="73" t="s">
        <v>201</v>
      </c>
      <c r="B50" s="44" t="s">
        <v>80</v>
      </c>
      <c r="C50" s="44" t="s">
        <v>23</v>
      </c>
      <c r="D50" s="44" t="s">
        <v>17</v>
      </c>
      <c r="E50" s="44" t="s">
        <v>91</v>
      </c>
      <c r="F50" s="44" t="s">
        <v>124</v>
      </c>
      <c r="G50" s="25">
        <v>14.07</v>
      </c>
      <c r="H50" s="25">
        <f t="shared" si="0"/>
        <v>-11.57</v>
      </c>
      <c r="I50" s="25">
        <v>2.5</v>
      </c>
      <c r="J50" s="25">
        <v>252.14</v>
      </c>
      <c r="K50" s="25">
        <f>L50-J50</f>
        <v>-21.909999999999997</v>
      </c>
      <c r="L50" s="25">
        <v>230.23</v>
      </c>
      <c r="M50" s="25">
        <v>230.23</v>
      </c>
    </row>
    <row r="51" spans="1:13" ht="38.25">
      <c r="A51" s="73" t="s">
        <v>202</v>
      </c>
      <c r="B51" s="44" t="s">
        <v>80</v>
      </c>
      <c r="C51" s="44" t="s">
        <v>23</v>
      </c>
      <c r="D51" s="44" t="s">
        <v>17</v>
      </c>
      <c r="E51" s="44" t="s">
        <v>91</v>
      </c>
      <c r="F51" s="44" t="s">
        <v>125</v>
      </c>
      <c r="G51" s="60">
        <f>G52+G61</f>
        <v>524.72</v>
      </c>
      <c r="H51" s="60">
        <f t="shared" si="0"/>
        <v>-81.26999999999998</v>
      </c>
      <c r="I51" s="60">
        <f>I52+I61</f>
        <v>443.45000000000005</v>
      </c>
      <c r="J51" s="25">
        <v>172.46</v>
      </c>
      <c r="K51" s="25">
        <f aca="true" t="shared" si="6" ref="K51:K90">L51-J51</f>
        <v>-10.460000000000008</v>
      </c>
      <c r="L51" s="25">
        <v>162</v>
      </c>
      <c r="M51" s="25">
        <v>162</v>
      </c>
    </row>
    <row r="52" spans="1:13" ht="12.75">
      <c r="A52" s="73" t="s">
        <v>120</v>
      </c>
      <c r="B52" s="44" t="s">
        <v>80</v>
      </c>
      <c r="C52" s="70" t="s">
        <v>23</v>
      </c>
      <c r="D52" s="70" t="s">
        <v>18</v>
      </c>
      <c r="E52" s="70" t="s">
        <v>42</v>
      </c>
      <c r="F52" s="70" t="s">
        <v>43</v>
      </c>
      <c r="G52" s="25">
        <f>G53</f>
        <v>424.6</v>
      </c>
      <c r="H52" s="60">
        <f t="shared" si="0"/>
        <v>-32.370000000000005</v>
      </c>
      <c r="I52" s="25">
        <f>I53</f>
        <v>392.23</v>
      </c>
      <c r="J52" s="25">
        <f>J53</f>
        <v>100.12</v>
      </c>
      <c r="K52" s="25">
        <f t="shared" si="6"/>
        <v>-48.900000000000006</v>
      </c>
      <c r="L52" s="25">
        <f aca="true" t="shared" si="7" ref="L52:M54">L53</f>
        <v>51.22</v>
      </c>
      <c r="M52" s="25">
        <f t="shared" si="7"/>
        <v>51.22</v>
      </c>
    </row>
    <row r="53" spans="1:13" ht="12.75">
      <c r="A53" s="73" t="s">
        <v>120</v>
      </c>
      <c r="B53" s="44" t="s">
        <v>80</v>
      </c>
      <c r="C53" s="70" t="s">
        <v>23</v>
      </c>
      <c r="D53" s="70" t="s">
        <v>18</v>
      </c>
      <c r="E53" s="70" t="s">
        <v>216</v>
      </c>
      <c r="F53" s="70" t="s">
        <v>43</v>
      </c>
      <c r="G53" s="25">
        <f>G54</f>
        <v>424.6</v>
      </c>
      <c r="H53" s="60">
        <f t="shared" si="0"/>
        <v>-32.370000000000005</v>
      </c>
      <c r="I53" s="25">
        <f>I54</f>
        <v>392.23</v>
      </c>
      <c r="J53" s="25">
        <f>J54</f>
        <v>100.12</v>
      </c>
      <c r="K53" s="25">
        <f t="shared" si="6"/>
        <v>-48.900000000000006</v>
      </c>
      <c r="L53" s="25">
        <f t="shared" si="7"/>
        <v>51.22</v>
      </c>
      <c r="M53" s="25">
        <f t="shared" si="7"/>
        <v>51.22</v>
      </c>
    </row>
    <row r="54" spans="1:13" ht="26.25" customHeight="1">
      <c r="A54" s="73" t="s">
        <v>234</v>
      </c>
      <c r="B54" s="44" t="s">
        <v>80</v>
      </c>
      <c r="C54" s="70" t="s">
        <v>23</v>
      </c>
      <c r="D54" s="70" t="s">
        <v>18</v>
      </c>
      <c r="E54" s="70" t="s">
        <v>121</v>
      </c>
      <c r="F54" s="70" t="s">
        <v>43</v>
      </c>
      <c r="G54" s="25">
        <f>G55+G56</f>
        <v>424.6</v>
      </c>
      <c r="H54" s="25">
        <f t="shared" si="0"/>
        <v>-32.370000000000005</v>
      </c>
      <c r="I54" s="25">
        <f>I55+I56</f>
        <v>392.23</v>
      </c>
      <c r="J54" s="25">
        <f>J55</f>
        <v>100.12</v>
      </c>
      <c r="K54" s="25">
        <f t="shared" si="6"/>
        <v>-48.900000000000006</v>
      </c>
      <c r="L54" s="25">
        <f t="shared" si="7"/>
        <v>51.22</v>
      </c>
      <c r="M54" s="25">
        <f t="shared" si="7"/>
        <v>51.22</v>
      </c>
    </row>
    <row r="55" spans="1:13" ht="38.25">
      <c r="A55" s="73" t="s">
        <v>202</v>
      </c>
      <c r="B55" s="44" t="s">
        <v>80</v>
      </c>
      <c r="C55" s="70" t="s">
        <v>23</v>
      </c>
      <c r="D55" s="70" t="s">
        <v>18</v>
      </c>
      <c r="E55" s="70" t="s">
        <v>121</v>
      </c>
      <c r="F55" s="70" t="s">
        <v>125</v>
      </c>
      <c r="G55" s="25">
        <v>252.14</v>
      </c>
      <c r="H55" s="25">
        <f t="shared" si="0"/>
        <v>-21.909999999999997</v>
      </c>
      <c r="I55" s="25">
        <v>230.23</v>
      </c>
      <c r="J55" s="25">
        <v>100.12</v>
      </c>
      <c r="K55" s="25">
        <f t="shared" si="6"/>
        <v>-48.900000000000006</v>
      </c>
      <c r="L55" s="25">
        <v>51.22</v>
      </c>
      <c r="M55" s="25">
        <v>51.22</v>
      </c>
    </row>
    <row r="56" spans="1:13" ht="12.75">
      <c r="A56" s="83" t="s">
        <v>224</v>
      </c>
      <c r="B56" s="68" t="s">
        <v>80</v>
      </c>
      <c r="C56" s="94" t="s">
        <v>20</v>
      </c>
      <c r="D56" s="94" t="s">
        <v>16</v>
      </c>
      <c r="E56" s="94" t="s">
        <v>42</v>
      </c>
      <c r="F56" s="94" t="s">
        <v>43</v>
      </c>
      <c r="G56" s="25">
        <v>172.46</v>
      </c>
      <c r="H56" s="25">
        <f t="shared" si="0"/>
        <v>-10.460000000000008</v>
      </c>
      <c r="I56" s="25">
        <v>162</v>
      </c>
      <c r="J56" s="60">
        <f>J57</f>
        <v>89.2</v>
      </c>
      <c r="K56" s="60">
        <f t="shared" si="6"/>
        <v>0</v>
      </c>
      <c r="L56" s="60">
        <f aca="true" t="shared" si="8" ref="L56:M58">L57</f>
        <v>89.2</v>
      </c>
      <c r="M56" s="60">
        <f t="shared" si="8"/>
        <v>89.2</v>
      </c>
    </row>
    <row r="57" spans="1:13" ht="12.75">
      <c r="A57" s="73" t="s">
        <v>46</v>
      </c>
      <c r="B57" s="44" t="s">
        <v>80</v>
      </c>
      <c r="C57" s="70" t="s">
        <v>20</v>
      </c>
      <c r="D57" s="70" t="s">
        <v>20</v>
      </c>
      <c r="E57" s="70" t="s">
        <v>42</v>
      </c>
      <c r="F57" s="70" t="s">
        <v>43</v>
      </c>
      <c r="G57" s="25"/>
      <c r="H57" s="25">
        <f t="shared" si="0"/>
        <v>30</v>
      </c>
      <c r="I57" s="25">
        <f>I58</f>
        <v>30</v>
      </c>
      <c r="J57" s="25">
        <f>J58</f>
        <v>89.2</v>
      </c>
      <c r="K57" s="25">
        <f t="shared" si="6"/>
        <v>0</v>
      </c>
      <c r="L57" s="25">
        <f t="shared" si="8"/>
        <v>89.2</v>
      </c>
      <c r="M57" s="25">
        <f t="shared" si="8"/>
        <v>89.2</v>
      </c>
    </row>
    <row r="58" spans="1:13" ht="25.5">
      <c r="A58" s="73" t="s">
        <v>223</v>
      </c>
      <c r="B58" s="44" t="s">
        <v>80</v>
      </c>
      <c r="C58" s="70" t="s">
        <v>20</v>
      </c>
      <c r="D58" s="70" t="s">
        <v>20</v>
      </c>
      <c r="E58" s="70" t="s">
        <v>222</v>
      </c>
      <c r="F58" s="70" t="s">
        <v>43</v>
      </c>
      <c r="G58" s="25"/>
      <c r="H58" s="25">
        <f t="shared" si="0"/>
        <v>30</v>
      </c>
      <c r="I58" s="25">
        <v>30</v>
      </c>
      <c r="J58" s="25">
        <f>J59</f>
        <v>89.2</v>
      </c>
      <c r="K58" s="25">
        <f t="shared" si="6"/>
        <v>0</v>
      </c>
      <c r="L58" s="25">
        <f t="shared" si="8"/>
        <v>89.2</v>
      </c>
      <c r="M58" s="25">
        <f t="shared" si="8"/>
        <v>89.2</v>
      </c>
    </row>
    <row r="59" spans="1:13" ht="12.75">
      <c r="A59" s="73" t="s">
        <v>221</v>
      </c>
      <c r="B59" s="44" t="s">
        <v>80</v>
      </c>
      <c r="C59" s="70" t="s">
        <v>20</v>
      </c>
      <c r="D59" s="70" t="s">
        <v>20</v>
      </c>
      <c r="E59" s="70" t="s">
        <v>90</v>
      </c>
      <c r="F59" s="70" t="s">
        <v>43</v>
      </c>
      <c r="G59" s="60">
        <f>G64</f>
        <v>100.12</v>
      </c>
      <c r="H59" s="25">
        <f t="shared" si="0"/>
        <v>-48.900000000000006</v>
      </c>
      <c r="I59" s="60">
        <f>I64</f>
        <v>51.22</v>
      </c>
      <c r="J59" s="25">
        <f>J60+J61</f>
        <v>89.2</v>
      </c>
      <c r="K59" s="25">
        <f t="shared" si="6"/>
        <v>0</v>
      </c>
      <c r="L59" s="25">
        <f>L60+L61</f>
        <v>89.2</v>
      </c>
      <c r="M59" s="25">
        <f>M60+M61</f>
        <v>89.2</v>
      </c>
    </row>
    <row r="60" spans="1:13" ht="38.25">
      <c r="A60" s="73" t="s">
        <v>201</v>
      </c>
      <c r="B60" s="44" t="s">
        <v>80</v>
      </c>
      <c r="C60" s="70" t="s">
        <v>20</v>
      </c>
      <c r="D60" s="70" t="s">
        <v>20</v>
      </c>
      <c r="E60" s="70" t="s">
        <v>90</v>
      </c>
      <c r="F60" s="70" t="s">
        <v>124</v>
      </c>
      <c r="G60" s="25" t="e">
        <f>#REF!</f>
        <v>#REF!</v>
      </c>
      <c r="H60" s="25" t="e">
        <f t="shared" si="0"/>
        <v>#REF!</v>
      </c>
      <c r="I60" s="25" t="e">
        <f>#REF!</f>
        <v>#REF!</v>
      </c>
      <c r="J60" s="25">
        <v>88.2</v>
      </c>
      <c r="K60" s="25">
        <f t="shared" si="6"/>
        <v>0</v>
      </c>
      <c r="L60" s="25">
        <v>88.2</v>
      </c>
      <c r="M60" s="25">
        <v>88.2</v>
      </c>
    </row>
    <row r="61" spans="1:13" ht="38.25">
      <c r="A61" s="73" t="s">
        <v>202</v>
      </c>
      <c r="B61" s="44" t="s">
        <v>80</v>
      </c>
      <c r="C61" s="70" t="s">
        <v>20</v>
      </c>
      <c r="D61" s="70" t="s">
        <v>20</v>
      </c>
      <c r="E61" s="70" t="s">
        <v>90</v>
      </c>
      <c r="F61" s="70" t="s">
        <v>125</v>
      </c>
      <c r="G61" s="25">
        <f>G62</f>
        <v>100.12</v>
      </c>
      <c r="H61" s="25">
        <f t="shared" si="0"/>
        <v>-48.900000000000006</v>
      </c>
      <c r="I61" s="25">
        <f>I62</f>
        <v>51.22</v>
      </c>
      <c r="J61" s="25">
        <v>1</v>
      </c>
      <c r="K61" s="25">
        <f t="shared" si="6"/>
        <v>0</v>
      </c>
      <c r="L61" s="25">
        <v>1</v>
      </c>
      <c r="M61" s="25">
        <v>1</v>
      </c>
    </row>
    <row r="62" spans="1:13" ht="12.75">
      <c r="A62" s="85" t="s">
        <v>227</v>
      </c>
      <c r="B62" s="68" t="s">
        <v>80</v>
      </c>
      <c r="C62" s="68" t="s">
        <v>24</v>
      </c>
      <c r="D62" s="68" t="s">
        <v>16</v>
      </c>
      <c r="E62" s="68" t="s">
        <v>42</v>
      </c>
      <c r="F62" s="68" t="s">
        <v>43</v>
      </c>
      <c r="G62" s="25">
        <f>G63</f>
        <v>100.12</v>
      </c>
      <c r="H62" s="25">
        <f t="shared" si="0"/>
        <v>-48.900000000000006</v>
      </c>
      <c r="I62" s="25">
        <f>I63</f>
        <v>51.22</v>
      </c>
      <c r="J62" s="60">
        <f>J64+J70+J77</f>
        <v>242.19000000000003</v>
      </c>
      <c r="K62" s="60">
        <f t="shared" si="6"/>
        <v>66.42999999999998</v>
      </c>
      <c r="L62" s="60">
        <f>L64+L70+L77</f>
        <v>308.62</v>
      </c>
      <c r="M62" s="60">
        <f>M64+M70+M77</f>
        <v>219.36</v>
      </c>
    </row>
    <row r="63" spans="1:13" ht="12.75" hidden="1">
      <c r="A63" s="73" t="s">
        <v>226</v>
      </c>
      <c r="B63" s="44" t="s">
        <v>80</v>
      </c>
      <c r="C63" s="70" t="s">
        <v>24</v>
      </c>
      <c r="D63" s="70" t="s">
        <v>16</v>
      </c>
      <c r="E63" s="70" t="s">
        <v>42</v>
      </c>
      <c r="F63" s="70" t="s">
        <v>43</v>
      </c>
      <c r="G63" s="25">
        <f>G64</f>
        <v>100.12</v>
      </c>
      <c r="H63" s="25">
        <f t="shared" si="0"/>
        <v>-48.900000000000006</v>
      </c>
      <c r="I63" s="25">
        <f>I64</f>
        <v>51.22</v>
      </c>
      <c r="J63" s="25">
        <f>J64</f>
        <v>178.27</v>
      </c>
      <c r="K63" s="25">
        <f t="shared" si="6"/>
        <v>118.16999999999999</v>
      </c>
      <c r="L63" s="25">
        <f aca="true" t="shared" si="9" ref="L63:M65">L64</f>
        <v>296.44</v>
      </c>
      <c r="M63" s="25">
        <f t="shared" si="9"/>
        <v>207.18</v>
      </c>
    </row>
    <row r="64" spans="1:13" ht="12.75">
      <c r="A64" s="83" t="s">
        <v>48</v>
      </c>
      <c r="B64" s="68" t="s">
        <v>80</v>
      </c>
      <c r="C64" s="94" t="s">
        <v>24</v>
      </c>
      <c r="D64" s="94" t="s">
        <v>15</v>
      </c>
      <c r="E64" s="94" t="s">
        <v>42</v>
      </c>
      <c r="F64" s="94" t="s">
        <v>43</v>
      </c>
      <c r="G64" s="25">
        <v>100.12</v>
      </c>
      <c r="H64" s="25">
        <f t="shared" si="0"/>
        <v>-48.900000000000006</v>
      </c>
      <c r="I64" s="25">
        <v>51.22</v>
      </c>
      <c r="J64" s="60">
        <f>J65</f>
        <v>178.27</v>
      </c>
      <c r="K64" s="60">
        <f t="shared" si="6"/>
        <v>118.16999999999999</v>
      </c>
      <c r="L64" s="60">
        <f t="shared" si="9"/>
        <v>296.44</v>
      </c>
      <c r="M64" s="60">
        <f t="shared" si="9"/>
        <v>207.18</v>
      </c>
    </row>
    <row r="65" spans="1:13" ht="25.5">
      <c r="A65" s="73" t="s">
        <v>49</v>
      </c>
      <c r="B65" s="44" t="s">
        <v>80</v>
      </c>
      <c r="C65" s="70" t="s">
        <v>24</v>
      </c>
      <c r="D65" s="70" t="s">
        <v>15</v>
      </c>
      <c r="E65" s="70" t="s">
        <v>225</v>
      </c>
      <c r="F65" s="70" t="s">
        <v>43</v>
      </c>
      <c r="G65" s="60">
        <f>G66</f>
        <v>89.2</v>
      </c>
      <c r="H65" s="60">
        <f t="shared" si="0"/>
        <v>0</v>
      </c>
      <c r="I65" s="60">
        <f>I66</f>
        <v>89.2</v>
      </c>
      <c r="J65" s="25">
        <f>J66</f>
        <v>178.27</v>
      </c>
      <c r="K65" s="25">
        <f t="shared" si="6"/>
        <v>118.16999999999999</v>
      </c>
      <c r="L65" s="25">
        <f t="shared" si="9"/>
        <v>296.44</v>
      </c>
      <c r="M65" s="25">
        <f t="shared" si="9"/>
        <v>207.18</v>
      </c>
    </row>
    <row r="66" spans="1:13" ht="25.5">
      <c r="A66" s="73" t="s">
        <v>47</v>
      </c>
      <c r="B66" s="44" t="s">
        <v>80</v>
      </c>
      <c r="C66" s="70" t="s">
        <v>24</v>
      </c>
      <c r="D66" s="70" t="s">
        <v>15</v>
      </c>
      <c r="E66" s="70" t="s">
        <v>64</v>
      </c>
      <c r="F66" s="70" t="s">
        <v>43</v>
      </c>
      <c r="G66" s="25">
        <f>G67</f>
        <v>89.2</v>
      </c>
      <c r="H66" s="60">
        <f t="shared" si="0"/>
        <v>0</v>
      </c>
      <c r="I66" s="25">
        <f>I67</f>
        <v>89.2</v>
      </c>
      <c r="J66" s="25">
        <f>J67+J68+J69</f>
        <v>178.27</v>
      </c>
      <c r="K66" s="25">
        <f t="shared" si="6"/>
        <v>118.16999999999999</v>
      </c>
      <c r="L66" s="25">
        <f>L67+L68+L69</f>
        <v>296.44</v>
      </c>
      <c r="M66" s="25">
        <f>M67+M68+M69</f>
        <v>207.18</v>
      </c>
    </row>
    <row r="67" spans="1:13" ht="38.25">
      <c r="A67" s="73" t="s">
        <v>201</v>
      </c>
      <c r="B67" s="44" t="s">
        <v>80</v>
      </c>
      <c r="C67" s="70" t="s">
        <v>24</v>
      </c>
      <c r="D67" s="70" t="s">
        <v>15</v>
      </c>
      <c r="E67" s="70" t="s">
        <v>64</v>
      </c>
      <c r="F67" s="70" t="s">
        <v>124</v>
      </c>
      <c r="G67" s="25">
        <f>G68</f>
        <v>89.2</v>
      </c>
      <c r="H67" s="60">
        <f t="shared" si="0"/>
        <v>0</v>
      </c>
      <c r="I67" s="25">
        <f>I68</f>
        <v>89.2</v>
      </c>
      <c r="J67" s="25">
        <v>0</v>
      </c>
      <c r="K67" s="25">
        <f t="shared" si="6"/>
        <v>0</v>
      </c>
      <c r="L67" s="25">
        <v>0</v>
      </c>
      <c r="M67" s="25">
        <v>0</v>
      </c>
    </row>
    <row r="68" spans="1:13" ht="38.25">
      <c r="A68" s="73" t="s">
        <v>202</v>
      </c>
      <c r="B68" s="44" t="s">
        <v>80</v>
      </c>
      <c r="C68" s="70" t="s">
        <v>24</v>
      </c>
      <c r="D68" s="70" t="s">
        <v>15</v>
      </c>
      <c r="E68" s="70" t="s">
        <v>64</v>
      </c>
      <c r="F68" s="70" t="s">
        <v>125</v>
      </c>
      <c r="G68" s="25">
        <f>G69+G70</f>
        <v>89.2</v>
      </c>
      <c r="H68" s="25">
        <f t="shared" si="0"/>
        <v>0</v>
      </c>
      <c r="I68" s="25">
        <f>I69+I70</f>
        <v>89.2</v>
      </c>
      <c r="J68" s="25">
        <v>178.27</v>
      </c>
      <c r="K68" s="25">
        <f t="shared" si="6"/>
        <v>118.16999999999999</v>
      </c>
      <c r="L68" s="25">
        <v>296.44</v>
      </c>
      <c r="M68" s="25">
        <v>207.18</v>
      </c>
    </row>
    <row r="69" spans="1:13" ht="25.5">
      <c r="A69" s="108" t="s">
        <v>235</v>
      </c>
      <c r="B69" s="44" t="s">
        <v>80</v>
      </c>
      <c r="C69" s="44" t="s">
        <v>24</v>
      </c>
      <c r="D69" s="44" t="s">
        <v>15</v>
      </c>
      <c r="E69" s="44" t="s">
        <v>64</v>
      </c>
      <c r="F69" s="44" t="s">
        <v>236</v>
      </c>
      <c r="G69" s="25">
        <v>88.2</v>
      </c>
      <c r="H69" s="25">
        <f t="shared" si="0"/>
        <v>0</v>
      </c>
      <c r="I69" s="25">
        <v>88.2</v>
      </c>
      <c r="J69" s="25">
        <v>0</v>
      </c>
      <c r="K69" s="25">
        <f t="shared" si="6"/>
        <v>0</v>
      </c>
      <c r="L69" s="25">
        <v>0</v>
      </c>
      <c r="M69" s="25">
        <v>0</v>
      </c>
    </row>
    <row r="70" spans="1:13" ht="12.75">
      <c r="A70" s="83" t="s">
        <v>48</v>
      </c>
      <c r="B70" s="68" t="s">
        <v>80</v>
      </c>
      <c r="C70" s="94" t="s">
        <v>24</v>
      </c>
      <c r="D70" s="94" t="s">
        <v>15</v>
      </c>
      <c r="E70" s="94" t="s">
        <v>42</v>
      </c>
      <c r="F70" s="94" t="s">
        <v>43</v>
      </c>
      <c r="G70" s="25">
        <v>1</v>
      </c>
      <c r="H70" s="25">
        <f t="shared" si="0"/>
        <v>0</v>
      </c>
      <c r="I70" s="25">
        <v>1</v>
      </c>
      <c r="J70" s="60">
        <f>J71</f>
        <v>6.18</v>
      </c>
      <c r="K70" s="60">
        <f t="shared" si="6"/>
        <v>6</v>
      </c>
      <c r="L70" s="60">
        <f>L71</f>
        <v>12.18</v>
      </c>
      <c r="M70" s="60">
        <f>M71</f>
        <v>12.18</v>
      </c>
    </row>
    <row r="71" spans="1:13" ht="12.75">
      <c r="A71" s="109" t="s">
        <v>230</v>
      </c>
      <c r="B71" s="68" t="s">
        <v>80</v>
      </c>
      <c r="C71" s="94" t="s">
        <v>24</v>
      </c>
      <c r="D71" s="94" t="s">
        <v>15</v>
      </c>
      <c r="E71" s="97" t="s">
        <v>229</v>
      </c>
      <c r="F71" s="97" t="s">
        <v>43</v>
      </c>
      <c r="G71" s="60">
        <f>G73+G80+G87</f>
        <v>364.90999999999997</v>
      </c>
      <c r="H71" s="60">
        <f aca="true" t="shared" si="10" ref="H71:H97">I71-G71</f>
        <v>7.07000000000005</v>
      </c>
      <c r="I71" s="60">
        <f>I73+I80+I87</f>
        <v>371.98</v>
      </c>
      <c r="J71" s="25">
        <f>J72</f>
        <v>6.18</v>
      </c>
      <c r="K71" s="25">
        <f t="shared" si="6"/>
        <v>6</v>
      </c>
      <c r="L71" s="25">
        <f>L72</f>
        <v>12.18</v>
      </c>
      <c r="M71" s="25">
        <f>M72</f>
        <v>12.18</v>
      </c>
    </row>
    <row r="72" spans="1:13" ht="25.5">
      <c r="A72" s="73" t="s">
        <v>47</v>
      </c>
      <c r="B72" s="44" t="s">
        <v>80</v>
      </c>
      <c r="C72" s="70" t="s">
        <v>24</v>
      </c>
      <c r="D72" s="70" t="s">
        <v>15</v>
      </c>
      <c r="E72" s="70" t="s">
        <v>122</v>
      </c>
      <c r="F72" s="70" t="s">
        <v>43</v>
      </c>
      <c r="G72" s="25">
        <f>G73</f>
        <v>236.57</v>
      </c>
      <c r="H72" s="25">
        <f t="shared" si="10"/>
        <v>123.23000000000002</v>
      </c>
      <c r="I72" s="25">
        <f>I73</f>
        <v>359.8</v>
      </c>
      <c r="J72" s="25">
        <f>J73+J74</f>
        <v>6.18</v>
      </c>
      <c r="K72" s="25">
        <f t="shared" si="6"/>
        <v>6</v>
      </c>
      <c r="L72" s="25">
        <f>L73+L74</f>
        <v>12.18</v>
      </c>
      <c r="M72" s="25">
        <f>M73+M74</f>
        <v>12.18</v>
      </c>
    </row>
    <row r="73" spans="1:13" ht="38.25">
      <c r="A73" s="73" t="s">
        <v>201</v>
      </c>
      <c r="B73" s="44" t="s">
        <v>80</v>
      </c>
      <c r="C73" s="70" t="s">
        <v>24</v>
      </c>
      <c r="D73" s="70" t="s">
        <v>15</v>
      </c>
      <c r="E73" s="70" t="s">
        <v>122</v>
      </c>
      <c r="F73" s="70" t="s">
        <v>124</v>
      </c>
      <c r="G73" s="60">
        <f>G74</f>
        <v>236.57</v>
      </c>
      <c r="H73" s="60">
        <f t="shared" si="10"/>
        <v>123.23000000000002</v>
      </c>
      <c r="I73" s="60">
        <f>I74</f>
        <v>359.8</v>
      </c>
      <c r="J73" s="25">
        <v>0</v>
      </c>
      <c r="K73" s="25">
        <f t="shared" si="6"/>
        <v>0</v>
      </c>
      <c r="L73" s="25">
        <v>0</v>
      </c>
      <c r="M73" s="25">
        <v>0</v>
      </c>
    </row>
    <row r="74" spans="1:13" ht="37.5" customHeight="1">
      <c r="A74" s="73" t="s">
        <v>202</v>
      </c>
      <c r="B74" s="44" t="s">
        <v>80</v>
      </c>
      <c r="C74" s="70" t="s">
        <v>24</v>
      </c>
      <c r="D74" s="70" t="s">
        <v>15</v>
      </c>
      <c r="E74" s="70" t="s">
        <v>122</v>
      </c>
      <c r="F74" s="70" t="s">
        <v>125</v>
      </c>
      <c r="G74" s="25">
        <f>G75</f>
        <v>236.57</v>
      </c>
      <c r="H74" s="60">
        <f t="shared" si="10"/>
        <v>123.23000000000002</v>
      </c>
      <c r="I74" s="25">
        <f>I75</f>
        <v>359.8</v>
      </c>
      <c r="J74" s="25">
        <v>6.18</v>
      </c>
      <c r="K74" s="25">
        <f t="shared" si="6"/>
        <v>6</v>
      </c>
      <c r="L74" s="25">
        <v>12.18</v>
      </c>
      <c r="M74" s="25">
        <v>12.18</v>
      </c>
    </row>
    <row r="75" spans="1:13" ht="12.75" hidden="1">
      <c r="A75" s="73"/>
      <c r="B75" s="44"/>
      <c r="C75" s="70"/>
      <c r="D75" s="70"/>
      <c r="E75" s="84"/>
      <c r="F75" s="84"/>
      <c r="G75" s="25">
        <f>G76+G77</f>
        <v>236.57</v>
      </c>
      <c r="H75" s="25">
        <f t="shared" si="10"/>
        <v>123.23000000000002</v>
      </c>
      <c r="I75" s="25">
        <f>I76+I77+I79</f>
        <v>359.8</v>
      </c>
      <c r="J75" s="25"/>
      <c r="K75" s="25">
        <f t="shared" si="6"/>
        <v>129.01</v>
      </c>
      <c r="L75" s="25">
        <v>129.01</v>
      </c>
      <c r="M75" s="25">
        <v>127.96</v>
      </c>
    </row>
    <row r="76" spans="1:13" ht="12.75" hidden="1">
      <c r="A76" s="108"/>
      <c r="B76" s="44"/>
      <c r="C76" s="44"/>
      <c r="D76" s="44"/>
      <c r="E76" s="44"/>
      <c r="F76" s="44"/>
      <c r="G76" s="25">
        <v>0</v>
      </c>
      <c r="H76" s="25">
        <f t="shared" si="10"/>
        <v>0</v>
      </c>
      <c r="I76" s="25">
        <v>0</v>
      </c>
      <c r="J76" s="25">
        <v>0</v>
      </c>
      <c r="K76" s="25">
        <f t="shared" si="6"/>
        <v>0</v>
      </c>
      <c r="L76" s="25">
        <v>0</v>
      </c>
      <c r="M76" s="25">
        <v>0</v>
      </c>
    </row>
    <row r="77" spans="1:14" ht="12.75">
      <c r="A77" s="109" t="s">
        <v>27</v>
      </c>
      <c r="B77" s="68" t="s">
        <v>80</v>
      </c>
      <c r="C77" s="94" t="s">
        <v>24</v>
      </c>
      <c r="D77" s="94" t="s">
        <v>15</v>
      </c>
      <c r="E77" s="97" t="s">
        <v>42</v>
      </c>
      <c r="F77" s="97" t="s">
        <v>43</v>
      </c>
      <c r="G77" s="25">
        <v>236.57</v>
      </c>
      <c r="H77" s="25">
        <f t="shared" si="10"/>
        <v>123.23000000000002</v>
      </c>
      <c r="I77" s="25">
        <v>359.8</v>
      </c>
      <c r="J77" s="60">
        <f>J79</f>
        <v>57.74</v>
      </c>
      <c r="K77" s="60">
        <f t="shared" si="6"/>
        <v>-57.74</v>
      </c>
      <c r="L77" s="60">
        <f>L79</f>
        <v>0</v>
      </c>
      <c r="M77" s="60">
        <f>M79</f>
        <v>0</v>
      </c>
      <c r="N77" s="104"/>
    </row>
    <row r="78" spans="1:13" ht="12.75" hidden="1">
      <c r="A78" s="109" t="s">
        <v>230</v>
      </c>
      <c r="B78" s="68" t="s">
        <v>80</v>
      </c>
      <c r="C78" s="94" t="s">
        <v>24</v>
      </c>
      <c r="D78" s="94" t="s">
        <v>15</v>
      </c>
      <c r="E78" s="97" t="s">
        <v>229</v>
      </c>
      <c r="F78" s="97" t="s">
        <v>43</v>
      </c>
      <c r="G78" s="60">
        <f>G80</f>
        <v>12.18</v>
      </c>
      <c r="H78" s="25">
        <f t="shared" si="10"/>
        <v>0</v>
      </c>
      <c r="I78" s="60">
        <f>I80</f>
        <v>12.18</v>
      </c>
      <c r="J78" s="25"/>
      <c r="K78" s="25">
        <f t="shared" si="6"/>
        <v>0</v>
      </c>
      <c r="L78" s="25">
        <f>L80</f>
        <v>0</v>
      </c>
      <c r="M78" s="25">
        <f>M80</f>
        <v>0</v>
      </c>
    </row>
    <row r="79" spans="1:13" ht="12.75">
      <c r="A79" s="83" t="s">
        <v>50</v>
      </c>
      <c r="B79" s="68" t="s">
        <v>80</v>
      </c>
      <c r="C79" s="94" t="s">
        <v>24</v>
      </c>
      <c r="D79" s="94" t="s">
        <v>15</v>
      </c>
      <c r="E79" s="97" t="s">
        <v>228</v>
      </c>
      <c r="F79" s="97" t="s">
        <v>43</v>
      </c>
      <c r="G79" s="25">
        <v>0</v>
      </c>
      <c r="H79" s="25">
        <f t="shared" si="10"/>
        <v>0</v>
      </c>
      <c r="I79" s="25">
        <v>0</v>
      </c>
      <c r="J79" s="25">
        <f>J80</f>
        <v>57.74</v>
      </c>
      <c r="K79" s="25"/>
      <c r="L79" s="25">
        <f>L80</f>
        <v>0</v>
      </c>
      <c r="M79" s="25">
        <f>M80</f>
        <v>0</v>
      </c>
    </row>
    <row r="80" spans="1:14" ht="25.5">
      <c r="A80" s="73" t="s">
        <v>47</v>
      </c>
      <c r="B80" s="44" t="s">
        <v>80</v>
      </c>
      <c r="C80" s="70" t="s">
        <v>24</v>
      </c>
      <c r="D80" s="70" t="s">
        <v>15</v>
      </c>
      <c r="E80" s="70" t="s">
        <v>65</v>
      </c>
      <c r="F80" s="70" t="s">
        <v>43</v>
      </c>
      <c r="G80" s="60">
        <f>G81</f>
        <v>12.18</v>
      </c>
      <c r="H80" s="60">
        <f t="shared" si="10"/>
        <v>0</v>
      </c>
      <c r="I80" s="60">
        <f>I81</f>
        <v>12.18</v>
      </c>
      <c r="J80" s="25">
        <f>J81+J82</f>
        <v>57.74</v>
      </c>
      <c r="K80" s="25">
        <f t="shared" si="6"/>
        <v>-57.74</v>
      </c>
      <c r="L80" s="25">
        <f>L81+L82+L83</f>
        <v>0</v>
      </c>
      <c r="M80" s="25">
        <f>M81+M82+M83</f>
        <v>0</v>
      </c>
      <c r="N80" s="104"/>
    </row>
    <row r="81" spans="1:13" ht="38.25">
      <c r="A81" s="73" t="s">
        <v>201</v>
      </c>
      <c r="B81" s="44" t="s">
        <v>80</v>
      </c>
      <c r="C81" s="70" t="s">
        <v>24</v>
      </c>
      <c r="D81" s="70" t="s">
        <v>15</v>
      </c>
      <c r="E81" s="70" t="s">
        <v>65</v>
      </c>
      <c r="F81" s="70" t="s">
        <v>124</v>
      </c>
      <c r="G81" s="60">
        <f>G82</f>
        <v>12.18</v>
      </c>
      <c r="H81" s="60">
        <f t="shared" si="10"/>
        <v>0</v>
      </c>
      <c r="I81" s="60">
        <f>I82</f>
        <v>12.18</v>
      </c>
      <c r="J81" s="25">
        <v>0</v>
      </c>
      <c r="K81" s="25">
        <f t="shared" si="6"/>
        <v>0</v>
      </c>
      <c r="L81" s="25">
        <v>0</v>
      </c>
      <c r="M81" s="25">
        <v>0</v>
      </c>
    </row>
    <row r="82" spans="1:13" ht="38.25">
      <c r="A82" s="73" t="s">
        <v>202</v>
      </c>
      <c r="B82" s="44" t="s">
        <v>80</v>
      </c>
      <c r="C82" s="70" t="s">
        <v>24</v>
      </c>
      <c r="D82" s="70" t="s">
        <v>15</v>
      </c>
      <c r="E82" s="70" t="s">
        <v>65</v>
      </c>
      <c r="F82" s="70" t="s">
        <v>125</v>
      </c>
      <c r="G82" s="25">
        <f>G83+G84</f>
        <v>12.18</v>
      </c>
      <c r="H82" s="25">
        <f t="shared" si="10"/>
        <v>0</v>
      </c>
      <c r="I82" s="25">
        <f>I83+I84</f>
        <v>12.18</v>
      </c>
      <c r="J82" s="25">
        <v>57.74</v>
      </c>
      <c r="K82" s="25">
        <f t="shared" si="6"/>
        <v>-57.74</v>
      </c>
      <c r="L82" s="25">
        <v>0</v>
      </c>
      <c r="M82" s="25">
        <v>0</v>
      </c>
    </row>
    <row r="83" spans="1:13" ht="25.5">
      <c r="A83" s="108" t="s">
        <v>235</v>
      </c>
      <c r="B83" s="44" t="s">
        <v>80</v>
      </c>
      <c r="C83" s="44" t="s">
        <v>24</v>
      </c>
      <c r="D83" s="44" t="s">
        <v>15</v>
      </c>
      <c r="E83" s="44" t="s">
        <v>65</v>
      </c>
      <c r="F83" s="44" t="s">
        <v>236</v>
      </c>
      <c r="G83" s="25">
        <v>0</v>
      </c>
      <c r="H83" s="25">
        <f t="shared" si="10"/>
        <v>0</v>
      </c>
      <c r="I83" s="25">
        <v>0</v>
      </c>
      <c r="J83" s="25">
        <v>0</v>
      </c>
      <c r="K83" s="25">
        <f t="shared" si="6"/>
        <v>0</v>
      </c>
      <c r="L83" s="25">
        <v>0</v>
      </c>
      <c r="M83" s="25">
        <v>0</v>
      </c>
    </row>
    <row r="84" spans="1:13" ht="16.5" customHeight="1">
      <c r="A84" s="83" t="s">
        <v>119</v>
      </c>
      <c r="B84" s="68" t="s">
        <v>80</v>
      </c>
      <c r="C84" s="94" t="s">
        <v>118</v>
      </c>
      <c r="D84" s="94" t="s">
        <v>16</v>
      </c>
      <c r="E84" s="94" t="s">
        <v>42</v>
      </c>
      <c r="F84" s="94" t="s">
        <v>43</v>
      </c>
      <c r="G84" s="25">
        <v>12.18</v>
      </c>
      <c r="H84" s="25">
        <f t="shared" si="10"/>
        <v>0</v>
      </c>
      <c r="I84" s="25">
        <v>12.18</v>
      </c>
      <c r="J84" s="60">
        <f>J85</f>
        <v>769.69</v>
      </c>
      <c r="K84" s="60">
        <f t="shared" si="6"/>
        <v>-89.83000000000004</v>
      </c>
      <c r="L84" s="60">
        <f aca="true" t="shared" si="11" ref="L84:M87">L85</f>
        <v>679.86</v>
      </c>
      <c r="M84" s="60">
        <f t="shared" si="11"/>
        <v>679.86</v>
      </c>
    </row>
    <row r="85" spans="1:13" ht="24" customHeight="1">
      <c r="A85" s="73" t="s">
        <v>191</v>
      </c>
      <c r="B85" s="44" t="s">
        <v>80</v>
      </c>
      <c r="C85" s="70" t="s">
        <v>118</v>
      </c>
      <c r="D85" s="70" t="s">
        <v>23</v>
      </c>
      <c r="E85" s="70" t="s">
        <v>42</v>
      </c>
      <c r="F85" s="70" t="s">
        <v>43</v>
      </c>
      <c r="G85" s="60">
        <f>G87</f>
        <v>116.16</v>
      </c>
      <c r="H85" s="25">
        <f t="shared" si="10"/>
        <v>-116.16</v>
      </c>
      <c r="I85" s="60">
        <f>I87</f>
        <v>0</v>
      </c>
      <c r="J85" s="25">
        <f>J86</f>
        <v>769.69</v>
      </c>
      <c r="K85" s="25">
        <f t="shared" si="6"/>
        <v>-89.83000000000004</v>
      </c>
      <c r="L85" s="25">
        <f t="shared" si="11"/>
        <v>679.86</v>
      </c>
      <c r="M85" s="25">
        <f t="shared" si="11"/>
        <v>679.86</v>
      </c>
    </row>
    <row r="86" spans="1:13" ht="75" customHeight="1">
      <c r="A86" s="73" t="s">
        <v>233</v>
      </c>
      <c r="B86" s="44" t="s">
        <v>80</v>
      </c>
      <c r="C86" s="70" t="s">
        <v>118</v>
      </c>
      <c r="D86" s="70" t="s">
        <v>23</v>
      </c>
      <c r="E86" s="70" t="s">
        <v>232</v>
      </c>
      <c r="F86" s="70" t="s">
        <v>43</v>
      </c>
      <c r="G86" s="25">
        <v>0</v>
      </c>
      <c r="H86" s="25">
        <f t="shared" si="10"/>
        <v>4</v>
      </c>
      <c r="I86" s="25">
        <v>4</v>
      </c>
      <c r="J86" s="25">
        <f>J87</f>
        <v>769.69</v>
      </c>
      <c r="K86" s="25">
        <f t="shared" si="6"/>
        <v>-89.83000000000004</v>
      </c>
      <c r="L86" s="25">
        <f t="shared" si="11"/>
        <v>679.86</v>
      </c>
      <c r="M86" s="25">
        <f t="shared" si="11"/>
        <v>679.86</v>
      </c>
    </row>
    <row r="87" spans="1:13" ht="23.25" customHeight="1">
      <c r="A87" s="73" t="s">
        <v>47</v>
      </c>
      <c r="B87" s="44" t="s">
        <v>80</v>
      </c>
      <c r="C87" s="70" t="s">
        <v>118</v>
      </c>
      <c r="D87" s="70" t="s">
        <v>23</v>
      </c>
      <c r="E87" s="70" t="s">
        <v>231</v>
      </c>
      <c r="F87" s="70" t="s">
        <v>43</v>
      </c>
      <c r="G87" s="60">
        <f>G88</f>
        <v>116.16</v>
      </c>
      <c r="H87" s="60">
        <f t="shared" si="10"/>
        <v>-116.16</v>
      </c>
      <c r="I87" s="60">
        <f>I88</f>
        <v>0</v>
      </c>
      <c r="J87" s="25">
        <f>J88</f>
        <v>769.69</v>
      </c>
      <c r="K87" s="25">
        <f t="shared" si="6"/>
        <v>-89.83000000000004</v>
      </c>
      <c r="L87" s="25">
        <f t="shared" si="11"/>
        <v>679.86</v>
      </c>
      <c r="M87" s="25">
        <f t="shared" si="11"/>
        <v>679.86</v>
      </c>
    </row>
    <row r="88" spans="1:13" ht="38.25" customHeight="1">
      <c r="A88" s="73" t="s">
        <v>201</v>
      </c>
      <c r="B88" s="44" t="s">
        <v>80</v>
      </c>
      <c r="C88" s="70" t="s">
        <v>118</v>
      </c>
      <c r="D88" s="70" t="s">
        <v>23</v>
      </c>
      <c r="E88" s="70" t="s">
        <v>231</v>
      </c>
      <c r="F88" s="70" t="s">
        <v>124</v>
      </c>
      <c r="G88" s="60">
        <f>G89</f>
        <v>116.16</v>
      </c>
      <c r="H88" s="60">
        <f t="shared" si="10"/>
        <v>-116.16</v>
      </c>
      <c r="I88" s="60">
        <f>I89</f>
        <v>0</v>
      </c>
      <c r="J88" s="25">
        <v>769.69</v>
      </c>
      <c r="K88" s="25">
        <f t="shared" si="6"/>
        <v>-89.83000000000004</v>
      </c>
      <c r="L88" s="25">
        <v>679.86</v>
      </c>
      <c r="M88" s="25">
        <v>679.86</v>
      </c>
    </row>
    <row r="89" spans="1:13" ht="12.75">
      <c r="A89" s="83" t="s">
        <v>157</v>
      </c>
      <c r="B89" s="44"/>
      <c r="C89" s="70"/>
      <c r="D89" s="70"/>
      <c r="E89" s="84"/>
      <c r="F89" s="84"/>
      <c r="G89" s="25">
        <f>G90+G91</f>
        <v>116.16</v>
      </c>
      <c r="H89" s="25">
        <f t="shared" si="10"/>
        <v>-116.16</v>
      </c>
      <c r="I89" s="25">
        <f>I90+I91+I92</f>
        <v>0</v>
      </c>
      <c r="J89" s="60">
        <f>J7+J32+J41+J46+J56+J62+J84</f>
        <v>4176.8</v>
      </c>
      <c r="K89" s="25">
        <f t="shared" si="6"/>
        <v>-587.0000000000005</v>
      </c>
      <c r="L89" s="60">
        <f>L7+L32+L41+L46+L56+L62+L84</f>
        <v>3589.7999999999997</v>
      </c>
      <c r="M89" s="60">
        <f>M7+M32+M41+M46+M56+M62+M84</f>
        <v>3500.54</v>
      </c>
    </row>
    <row r="90" spans="1:13" ht="12.75">
      <c r="A90" s="73" t="s">
        <v>147</v>
      </c>
      <c r="B90" s="44" t="s">
        <v>148</v>
      </c>
      <c r="C90" s="70" t="s">
        <v>149</v>
      </c>
      <c r="D90" s="70" t="s">
        <v>149</v>
      </c>
      <c r="E90" s="84" t="s">
        <v>150</v>
      </c>
      <c r="F90" s="84"/>
      <c r="G90" s="25">
        <v>0</v>
      </c>
      <c r="H90" s="25">
        <f t="shared" si="10"/>
        <v>0</v>
      </c>
      <c r="I90" s="25">
        <v>0</v>
      </c>
      <c r="J90" s="25">
        <v>107.1</v>
      </c>
      <c r="K90" s="25">
        <f t="shared" si="6"/>
        <v>-15.049999999999997</v>
      </c>
      <c r="L90" s="25">
        <v>92.05</v>
      </c>
      <c r="M90" s="25">
        <v>184.24</v>
      </c>
    </row>
    <row r="91" spans="1:13" ht="12.75">
      <c r="A91" s="81" t="s">
        <v>28</v>
      </c>
      <c r="B91" s="68"/>
      <c r="C91" s="68"/>
      <c r="D91" s="68"/>
      <c r="E91" s="68"/>
      <c r="F91" s="68"/>
      <c r="G91" s="25">
        <v>116.16</v>
      </c>
      <c r="H91" s="25">
        <f t="shared" si="10"/>
        <v>-116.16</v>
      </c>
      <c r="I91" s="25">
        <v>0</v>
      </c>
      <c r="J91" s="60">
        <f>J89+J90</f>
        <v>4283.900000000001</v>
      </c>
      <c r="K91" s="60">
        <f>L91-J91</f>
        <v>-602.0500000000006</v>
      </c>
      <c r="L91" s="60">
        <f>L89+L90</f>
        <v>3681.85</v>
      </c>
      <c r="M91" s="60">
        <f>M89+M90</f>
        <v>3684.7799999999997</v>
      </c>
    </row>
    <row r="92" spans="7:9" ht="12.75">
      <c r="G92" s="25">
        <v>0</v>
      </c>
      <c r="H92" s="25">
        <f t="shared" si="10"/>
        <v>0</v>
      </c>
      <c r="I92" s="25">
        <v>0</v>
      </c>
    </row>
    <row r="93" spans="7:9" ht="12.75">
      <c r="G93" s="60">
        <f>G94</f>
        <v>769.69</v>
      </c>
      <c r="H93" s="60">
        <f t="shared" si="10"/>
        <v>-89.83000000000004</v>
      </c>
      <c r="I93" s="60">
        <f>I94</f>
        <v>679.86</v>
      </c>
    </row>
    <row r="94" spans="7:9" ht="12.75">
      <c r="G94" s="25">
        <f>G95</f>
        <v>769.69</v>
      </c>
      <c r="H94" s="25">
        <f t="shared" si="10"/>
        <v>-89.83000000000004</v>
      </c>
      <c r="I94" s="25">
        <f>I95</f>
        <v>679.86</v>
      </c>
    </row>
    <row r="95" spans="7:9" ht="12.75">
      <c r="G95" s="25">
        <f>G96</f>
        <v>769.69</v>
      </c>
      <c r="H95" s="25">
        <f t="shared" si="10"/>
        <v>-89.83000000000004</v>
      </c>
      <c r="I95" s="25">
        <f>I96</f>
        <v>679.86</v>
      </c>
    </row>
    <row r="96" spans="7:9" ht="12.75">
      <c r="G96" s="25">
        <f>G97</f>
        <v>769.69</v>
      </c>
      <c r="H96" s="25">
        <f t="shared" si="10"/>
        <v>-89.83000000000004</v>
      </c>
      <c r="I96" s="25">
        <f>I97</f>
        <v>679.86</v>
      </c>
    </row>
    <row r="97" spans="7:9" ht="12.75">
      <c r="G97" s="25">
        <v>769.69</v>
      </c>
      <c r="H97" s="25">
        <f t="shared" si="10"/>
        <v>-89.83000000000004</v>
      </c>
      <c r="I97" s="25">
        <v>679.86</v>
      </c>
    </row>
    <row r="98" spans="7:9" ht="12.75">
      <c r="G98" s="60">
        <f>G8+G34+G42+G51+G65+G71+G93</f>
        <v>4279.68</v>
      </c>
      <c r="H98" s="60">
        <f>I98-G98</f>
        <v>-626.5200000000004</v>
      </c>
      <c r="I98" s="60">
        <f>I8+I34+I42+I51+I65+I71+I93</f>
        <v>3653.16</v>
      </c>
    </row>
  </sheetData>
  <sheetProtection/>
  <mergeCells count="10">
    <mergeCell ref="K1:M1"/>
    <mergeCell ref="A2:M2"/>
    <mergeCell ref="A4:A5"/>
    <mergeCell ref="B4:B5"/>
    <mergeCell ref="C4:C5"/>
    <mergeCell ref="D4:D5"/>
    <mergeCell ref="E4:E5"/>
    <mergeCell ref="F4:F5"/>
    <mergeCell ref="J4:L4"/>
    <mergeCell ref="G4:I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7" sqref="F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user</cp:lastModifiedBy>
  <cp:lastPrinted>2019-05-17T04:40:17Z</cp:lastPrinted>
  <dcterms:created xsi:type="dcterms:W3CDTF">2005-10-31T07:03:47Z</dcterms:created>
  <dcterms:modified xsi:type="dcterms:W3CDTF">2019-05-17T04:43:43Z</dcterms:modified>
  <cp:category/>
  <cp:version/>
  <cp:contentType/>
  <cp:contentStatus/>
</cp:coreProperties>
</file>