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.1" sheetId="1" r:id="rId1"/>
    <sheet name="прилож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</sheets>
  <definedNames/>
  <calcPr fullCalcOnLoad="1"/>
</workbook>
</file>

<file path=xl/sharedStrings.xml><?xml version="1.0" encoding="utf-8"?>
<sst xmlns="http://schemas.openxmlformats.org/spreadsheetml/2006/main" count="1147" uniqueCount="340">
  <si>
    <t>Подпрограмма "Повышение качества управления муниципальным имуществом и земельными ресурсами Каракольского сельского поселения на 2015-2018г"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</si>
  <si>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Каракольского сельского поселения на 2015-2018гг"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</si>
  <si>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Каракольского сельского поселения на 2015-2018гг"</t>
  </si>
  <si>
    <t>Код  Главы администратора</t>
  </si>
  <si>
    <t>Код дохода по БК РФ</t>
  </si>
  <si>
    <t>Наименование доходов</t>
  </si>
  <si>
    <t>Сельская администрация Каракольского сельского поселения Онгудайского района Республики Алтай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</si>
  <si>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</si>
  <si>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</si>
  <si>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</si>
  <si>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</si>
  <si>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</si>
  <si>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 унитарных предприятий, в т.ч. казенных)</t>
  </si>
  <si>
    <t>1 13 01995 10 0000 130</t>
  </si>
  <si>
    <t xml:space="preserve">Прочие доходы от оказания платных услуг (работ) получателями средств бюджетов поселений 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</si>
  <si>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</si>
  <si>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</si>
  <si>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</si>
  <si>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</si>
  <si>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1 15 02050 10 0000 140</t>
  </si>
  <si>
    <t>Платежи, взимаемые организациями поселений за выполнение определенных функций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</si>
  <si>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</si>
  <si>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</si>
  <si>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</si>
  <si>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 бюджетов поселений</t>
  </si>
  <si>
    <t>2 02 01001 10 0000 151</t>
  </si>
  <si>
    <t xml:space="preserve">Дотации бюджетам поселений на выравнивание уровня бюджетной обеспеченности </t>
  </si>
  <si>
    <t>2 02 01003 10 0000 151</t>
  </si>
  <si>
    <t>Дотации бюджетам поселений на поддержку мер по обеспечению сбалансированности местных  бюджетов</t>
  </si>
  <si>
    <t>2 02 02999 10 0000 151</t>
  </si>
  <si>
    <t xml:space="preserve">Прочие субсидии бюджетам поселений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</si>
  <si>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</si>
  <si>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</si>
  <si>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</si>
  <si>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</si>
  <si>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</si>
  <si>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</si>
  <si>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</si>
  <si>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</si>
  <si>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2 02 04089 10 0000 151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</si>
  <si>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Хакасия и Алтайского края.</t>
  </si>
  <si>
    <t>2 02 04999 10 0000 151</t>
  </si>
  <si>
    <t>Прочие  межбюджетные трансферты, передаваемые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</si>
  <si>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</si>
  <si>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</si>
  <si>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</si>
  <si>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</si>
  <si>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</si>
  <si>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</si>
  <si>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2 02 03024 10 0000 151</t>
  </si>
  <si>
    <t>Субвенции бюджетам поселений на выполнение передаваемых полномочий субъектов.</t>
  </si>
  <si>
    <t xml:space="preserve">Перечень главных администраторов   доходов бюджета  муниципального образования
Каракольское сельское поселение
</t>
  </si>
  <si>
    <t>Перечень главных администраторов источников финансирования дефицита бюджета муниципального образования Каракольское сельское поселение</t>
  </si>
  <si>
    <t>Код главы</t>
  </si>
  <si>
    <t>Код группы, подгруппы, статьи и вида источников</t>
  </si>
  <si>
    <t>Наименование</t>
  </si>
  <si>
    <t>0105 020110 0000 510</t>
  </si>
  <si>
    <t>Увеличение остатков средств бюджета</t>
  </si>
  <si>
    <t>0105 020110 0000 610</t>
  </si>
  <si>
    <t>Уменьшение остатков средств бюджета</t>
  </si>
  <si>
    <t>КБК</t>
  </si>
  <si>
    <t xml:space="preserve">                        Наименование доходов</t>
  </si>
  <si>
    <t>Нормативы отчислений    (%)</t>
  </si>
  <si>
    <t>801 1 13 01995 10 0000 130</t>
  </si>
  <si>
    <t xml:space="preserve">Прочие доходы от оказания платных услуг(работ) получателями средств бюджета поселений </t>
  </si>
  <si>
    <t>801 117 01050 10 0000 180</t>
  </si>
  <si>
    <t>801 117 05050 10 0000 180</t>
  </si>
  <si>
    <t>Прочие неналоговые доходы бюджетов поселений</t>
  </si>
  <si>
    <t xml:space="preserve">Нормативы отчислений доходов
в бюджет  муниципального образования Каракольское сельское поселение 
</t>
  </si>
  <si>
    <t>Код главы администратора</t>
  </si>
  <si>
    <t>Код бюджетной классификации Российской Федерации</t>
  </si>
  <si>
    <t>НАЛОГОВЫЕ И НЕНАЛОГОВЫЕ ДОХОДЫ</t>
  </si>
  <si>
    <t>НАЛОГОВЫЕ ДОХОДЫ</t>
  </si>
  <si>
    <t>000</t>
  </si>
  <si>
    <t>НАЛОГИ НА ПРИБЫЛЬ, ДОХОДЫ</t>
  </si>
  <si>
    <t>Налог на доходы физических лиц</t>
  </si>
  <si>
    <t>182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</si>
  <si>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</si>
  <si>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</si>
  <si>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</si>
  <si>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</si>
  <si>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</si>
  <si>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</si>
  <si>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</si>
  <si>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</si>
  <si>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</si>
  <si>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</si>
  <si>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</si>
  <si>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</si>
  <si>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</si>
  <si>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</si>
  <si>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</si>
  <si>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</si>
  <si>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</si>
  <si>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</si>
  <si>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 </t>
  </si>
  <si>
    <t xml:space="preserve"> 1 13 01995 00 0000 130</t>
  </si>
  <si>
    <t xml:space="preserve">Прочие доходы от оказания платных услуг (работ) 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</si>
  <si>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</si>
  <si>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</si>
  <si>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</si>
  <si>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</si>
  <si>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</si>
  <si>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</si>
  <si>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</si>
  <si>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</si>
  <si>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</si>
  <si>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</si>
  <si>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</si>
  <si>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</si>
  <si>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</si>
  <si>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</si>
  <si>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</si>
  <si>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</si>
  <si>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</si>
  <si>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</si>
  <si>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</si>
  <si>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</si>
  <si>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</si>
  <si>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</si>
  <si>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</si>
  <si>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</si>
  <si>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0400</t>
  </si>
  <si>
    <t>0412</t>
  </si>
  <si>
    <t>НАЦИОНАЛЬНАЯ ЭКОНОМИКА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</si>
  <si>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</si>
  <si>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</si>
  <si>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</si>
  <si>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</si>
  <si>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</si>
  <si>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</si>
  <si>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</si>
  <si>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</si>
  <si>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</si>
  <si>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</si>
  <si>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</si>
  <si>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1100</t>
  </si>
  <si>
    <t>Физическая культура</t>
  </si>
  <si>
    <t>1101</t>
  </si>
  <si>
    <t>Условно утвержденные расходы</t>
  </si>
  <si>
    <t>9999</t>
  </si>
  <si>
    <t>Всего расходов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</si>
  <si>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</si>
  <si>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</si>
  <si>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</si>
  <si>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</si>
  <si>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</si>
  <si>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</si>
  <si>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</si>
  <si>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</si>
  <si>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Сумма на 2017 год</t>
  </si>
  <si>
    <t>3</t>
  </si>
  <si>
    <t>4</t>
  </si>
  <si>
    <t>5</t>
  </si>
  <si>
    <t>6</t>
  </si>
  <si>
    <t>7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</si>
  <si>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</si>
  <si>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</si>
  <si>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</si>
  <si>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</si>
  <si>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</si>
  <si>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</si>
  <si>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</si>
  <si>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</si>
  <si>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</si>
  <si>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</si>
  <si>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</si>
  <si>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</si>
  <si>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</si>
  <si>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</si>
  <si>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 xml:space="preserve"> взносы по обязательному социальному страхованию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</si>
  <si>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</si>
  <si>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</si>
  <si>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</si>
  <si>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</si>
  <si>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</si>
  <si>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</si>
  <si>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</si>
  <si>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</si>
  <si>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</si>
  <si>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</si>
  <si>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</si>
  <si>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</si>
  <si>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</si>
  <si>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</si>
  <si>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</si>
  <si>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</si>
  <si>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</si>
  <si>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</si>
  <si>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</si>
  <si>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</si>
  <si>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</si>
  <si>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</si>
  <si>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</si>
  <si>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</si>
  <si>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</si>
  <si>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</si>
  <si>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</si>
  <si>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</si>
  <si>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</si>
  <si>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</si>
  <si>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</si>
  <si>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</si>
  <si>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</si>
  <si>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</si>
  <si>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</si>
  <si>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</si>
  <si>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</si>
  <si>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</si>
  <si>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0110100000</t>
  </si>
  <si>
    <t>БЛАГОУСТРОЙСТВО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</si>
  <si>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</si>
  <si>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</si>
  <si>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</si>
  <si>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</si>
  <si>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</si>
  <si>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</si>
  <si>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</si>
  <si>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</si>
  <si>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07</t>
  </si>
  <si>
    <t>0000000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</si>
  <si>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</si>
  <si>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</si>
  <si>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</si>
  <si>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</si>
  <si>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</si>
  <si>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</si>
  <si>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КУЛЬТУРА И КИНЕМАТОГРАФИЯ</t>
  </si>
  <si>
    <t>08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</si>
  <si>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</si>
  <si>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</si>
  <si>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</si>
  <si>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</si>
  <si>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</si>
  <si>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ПРОЧИЕ МЕРОПРИЯТИЯ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</si>
  <si>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</si>
  <si>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</si>
  <si>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</si>
  <si>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</si>
  <si>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на 2018 г.</t>
  </si>
  <si>
    <t>на 2019 г.</t>
  </si>
  <si>
    <t>тыс.руб</t>
  </si>
  <si>
    <t>2017 г.</t>
  </si>
  <si>
    <t>прочие мероприятия по культуре и спорту</t>
  </si>
  <si>
    <t>1105</t>
  </si>
  <si>
    <t>Другие вопросы в области национальной экономики</t>
  </si>
  <si>
    <t>Код</t>
  </si>
  <si>
    <t>Наименование целевой статьи расходов</t>
  </si>
  <si>
    <t>0110200000</t>
  </si>
  <si>
    <t>0110300000</t>
  </si>
  <si>
    <t>0120000000</t>
  </si>
  <si>
    <t>0120200000</t>
  </si>
  <si>
    <t>0120300000</t>
  </si>
  <si>
    <t>0120400000</t>
  </si>
  <si>
    <t>0120500000</t>
  </si>
  <si>
    <t>0140000000</t>
  </si>
  <si>
    <t>0140100000</t>
  </si>
  <si>
    <t>0140200000</t>
  </si>
  <si>
    <t>9900000000</t>
  </si>
  <si>
    <t>Объем поступлений доходов по основным источникам муниципального образования Каракольское сельское поселение  на плановый период 2018-2019 гг.</t>
  </si>
  <si>
    <t>10102000010000110</t>
  </si>
  <si>
    <t>10102010010000110</t>
  </si>
  <si>
    <t>10102020011000110</t>
  </si>
  <si>
    <t>10503010011000110</t>
  </si>
  <si>
    <t>10500000000000000</t>
  </si>
  <si>
    <t>10000000000000000</t>
  </si>
  <si>
    <t>10601030101000110</t>
  </si>
  <si>
    <t>10600000000000000</t>
  </si>
  <si>
    <t>10606000000000110</t>
  </si>
  <si>
    <t>10606033101000110</t>
  </si>
  <si>
    <t>Земельный налог с организаций, обладающих земельным участком, расположенным в границах сельских  поселений</t>
  </si>
  <si>
    <t>10606040000000110</t>
  </si>
  <si>
    <t>Земельный налог с физических лиц</t>
  </si>
  <si>
    <t>10800000000000000</t>
  </si>
  <si>
    <t>10804000010000110</t>
  </si>
  <si>
    <t>11105000000000120</t>
  </si>
  <si>
    <t>11100000000000000</t>
  </si>
  <si>
    <t xml:space="preserve"> 20000000000000000</t>
  </si>
  <si>
    <t xml:space="preserve">  20200000000000000</t>
  </si>
  <si>
    <t>Дотации бюджетам бюджетной системы Российской Федерации</t>
  </si>
  <si>
    <t xml:space="preserve">  20201000000000151</t>
  </si>
  <si>
    <t xml:space="preserve"> 20201001000000151</t>
  </si>
  <si>
    <t xml:space="preserve"> 20201001100000151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</si>
  <si>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</si>
  <si>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на 2017 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</si>
  <si>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</si>
  <si>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</si>
  <si>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</si>
  <si>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011010000</t>
  </si>
  <si>
    <t>Взносы по обязательному страхованию</t>
  </si>
  <si>
    <t>взносы по обязательному социальному страхованию</t>
  </si>
  <si>
    <t>013030000</t>
  </si>
  <si>
    <t xml:space="preserve">Ведомственная структура расходов бюджета муниципального образования Каракольского сельского поселения на 2017 год </t>
  </si>
  <si>
    <t>Ведомственная структура расходов бюджета муниципального образования Каракольского сельского поселения на  плановый период 2018-2019 гг.</t>
  </si>
  <si>
    <t>Объем поступлений доходов по основным источникам муниципального образования Каракольское сельское поселение в  2017 году</t>
  </si>
  <si>
    <t>Сумма на 2017 г.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</si>
  <si>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на плановый период 2018 и 2019 годов</t>
  </si>
  <si>
    <t>Сумма на 2018 г.</t>
  </si>
  <si>
    <t>сумма на 2018 г.</t>
  </si>
  <si>
    <t>сумма на 2019 г.</t>
  </si>
  <si>
    <t>Сумма на 2019 г.</t>
  </si>
  <si>
    <t>Перечень кодов целевых статей расходов бюджета муниципального образования Каракольское сельское поселение</t>
  </si>
  <si>
    <t>Подпрограмма "Развитие экономического и налогового потенциала Каракольского сельского поселения на 2015-2018г."</t>
  </si>
  <si>
    <t>Развитие малого и среднего передпринимательства в рамках подпрограммы "Развитие экономического и налогового потенциала Каракольского сельского поселения на 2015-2018г." муниципальной программы "Комплексное развитие территории Каракольского сельского поселения на 2015-2018г.г"</t>
  </si>
  <si>
    <t>Повышение эффективности управления муниципальными финансами в рамках подпрограммы "Развитие экономического и налогового потенциала Каракольского сельского поселения на 2015-2018г." муниципальной программы "Комплексное развитие территории Каракольского сельского поселения на 2015-2018г.г"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</si>
  <si>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Каракольского сельского поселения на 2015-2018г." муниципальной программы "Комплексное развитие территории Каракольского сельского поселения на 2015-2018г.г"</t>
  </si>
  <si>
    <t>Подпрограмма "Устойчивое развитие систем жизнеобеспечения Каракольского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</si>
  <si>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2015-2018г.г"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</si>
  <si>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2015-2018г.г"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</si>
  <si>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2015-2018г.г"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</si>
  <si>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</si>
  <si>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2015-2018г.г"</t>
  </si>
  <si>
    <t>Подпрограмма "Развитие социально-культурной сферы Каракольского сельского поселения на 2015-2018г.г."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</si>
  <si>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Каракольского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</si>
  <si>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Каракольского сельского поселения на 2015-2018г.г"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</si>
  <si>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Каракольского сельского поселения на 2015-2018г.г"</t>
  </si>
  <si>
    <t xml:space="preserve"> 20204012000000151</t>
  </si>
  <si>
    <t>20203000000000151</t>
  </si>
  <si>
    <t xml:space="preserve"> 20204000000000151</t>
  </si>
  <si>
    <t xml:space="preserve"> 20204012100000151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</si>
  <si>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</si>
  <si>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ЖИЛИЩНО-КОММУНАЛЬНОЕ ХОЗЯЙСТВО</t>
  </si>
  <si>
    <t xml:space="preserve">Приложение № 10 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</si>
  <si>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</si>
  <si>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106 020110 0000 610</t>
  </si>
  <si>
    <t>0105 000000 0000 000</t>
  </si>
  <si>
    <t>Изменение остатков средств на счетах по учету средств бюджетов</t>
  </si>
  <si>
    <t>АВЦП" Обеспечение деятельности Администрации МО Каракольское сельское поселение на 2015-2018 гг.</t>
  </si>
  <si>
    <t>79,59</t>
  </si>
  <si>
    <t>Приложение № 1
к решению "О бюджете 
муниципального образования Каракольское сельское поселение
на 2017 год и на плановый период 2018 и 2019 годов "</t>
  </si>
  <si>
    <t>Приложение № 2
к решению "О бюджете 
муниципального образования Каракольское сельское поселение
на 2017 год и на плановый период 2018 и 2019 годов "</t>
  </si>
  <si>
    <t>Приложение № 3
к решению "О бюджете 
муниципального образования Каракольское сельское поселение
на 2017 год и на плановый период 2018 и 2019 годов "</t>
  </si>
  <si>
    <t xml:space="preserve">                                                                                        Приложение № 9
к решению «О бюджете 
муниципального образования Каракольское сельское поселение
на 2017 год и плановый период 2018 и 2019 годов»</t>
  </si>
  <si>
    <t>к решению "О бюджете муниципального образования Каракольское сельское поселение на 2017 год и на плановый период 2018 и 2019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</si>
  <si>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 4
к решению "О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на плановый период 2018 и 2019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</si>
  <si>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5
к решению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Каракольское сельское поселение на 2017 год и на плановый период 2018 и 2019 годов".</t>
  </si>
  <si>
    <t xml:space="preserve">                                                       Приложение № 6
к решению «О бюджете 
муниципального образования Каракольское сельское поселение
на 2017 год и на плановый период 2018 и 2019 гг. »</t>
  </si>
  <si>
    <t>Приложение № 7
к решению «О бюджете 
муниципального образования Каракольское сельское поселение
на 2017 год и на плановый период 2018 и 2019 годов»</t>
  </si>
  <si>
    <t xml:space="preserve">                                        Приложение №8
к  решению «О бюджете 
муниципального образования Каракольское сельское поселение на 2017 год и плановый период 2018 и 2019 годов»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</si>
  <si>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2017 год и плановый период 2018 и 2019 гг.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</si>
</sst>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р_._-;\-* #,##0.00_р_._-;_-* \-??_р_._-;_-@_-"/>
    <numFmt numFmtId="193" formatCode="0.0"/>
    <numFmt numFmtId="194" formatCode="_-* #,##0.000_р_._-;\-* #,##0.000_р_._-;_-* \-??_р_._-;_-@_-"/>
    <numFmt numFmtId="195" formatCode="_-* #,##0.0000_р_._-;\-* #,##0.0000_р_._-;_-* \-??_р_._-;_-@_-"/>
    <numFmt numFmtId="196" formatCode="0.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49" fontId="1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192" fontId="1" fillId="0" borderId="10" xfId="0" applyNumberFormat="1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192" fontId="2" fillId="0" borderId="2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wrapText="1"/>
    </xf>
    <xf numFmtId="192" fontId="1" fillId="0" borderId="2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1" fillId="0" borderId="24" xfId="0" applyFont="1" applyFill="1" applyBorder="1" applyAlignment="1" applyProtection="1">
      <alignment horizontal="left" wrapText="1"/>
      <protection/>
    </xf>
    <xf numFmtId="171" fontId="1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 wrapText="1"/>
    </xf>
    <xf numFmtId="0" fontId="1" fillId="0" borderId="25" xfId="0" applyFont="1" applyBorder="1" applyAlignment="1">
      <alignment horizontal="center" vertical="justify"/>
    </xf>
    <xf numFmtId="0" fontId="1" fillId="0" borderId="25" xfId="0" applyFont="1" applyBorder="1" applyAlignment="1">
      <alignment horizontal="left" vertical="justify" wrapText="1"/>
    </xf>
    <xf numFmtId="0" fontId="1" fillId="0" borderId="25" xfId="0" applyFont="1" applyBorder="1" applyAlignment="1">
      <alignment vertical="justify" wrapText="1"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 vertical="justify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wrapText="1"/>
      <protection/>
    </xf>
    <xf numFmtId="49" fontId="1" fillId="32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23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15" fillId="32" borderId="10" xfId="0" applyFont="1" applyFill="1" applyBorder="1" applyAlignment="1">
      <alignment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wrapText="1"/>
      <protection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" fillId="0" borderId="1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wrapText="1"/>
    </xf>
    <xf numFmtId="0" fontId="1" fillId="0" borderId="26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50" zoomScaleNormal="50" zoomScalePageLayoutView="0" workbookViewId="0" topLeftCell="A1">
      <selection activeCell="C1" sqref="C1"/>
    </sheetView>
  </sheetViews>
  <sheetFormatPr defaultColWidth="9.140625" defaultRowHeight="12.75"/>
  <cols>
    <col min="1" max="1" width="16.57421875" style="12" customWidth="1"/>
    <col min="2" max="2" width="25.28125" style="12" customWidth="1"/>
    <col min="3" max="3" width="105.7109375" style="12" customWidth="1"/>
    <col min="4" max="16384" width="9.140625" style="12" customWidth="1"/>
  </cols>
  <sheetData>
    <row r="1" ht="15.75">
      <c r="C1" s="15"/>
    </row>
    <row r="2" ht="66.75" customHeight="1">
      <c r="C2" s="15" t="s">
        <v>329</v>
      </c>
    </row>
    <row r="3" spans="1:3" ht="93.75" customHeight="1">
      <c r="A3" s="147" t="s">
        <v>51</v>
      </c>
      <c r="B3" s="148"/>
      <c r="C3" s="148"/>
    </row>
    <row r="4" spans="1:3" ht="51" customHeight="1">
      <c r="A4" s="10" t="s">
        <v>3</v>
      </c>
      <c r="B4" s="10" t="s">
        <v>4</v>
      </c>
      <c r="C4" s="10" t="s">
        <v>5</v>
      </c>
    </row>
    <row r="5" spans="1:3" ht="15.75">
      <c r="A5" s="149"/>
      <c r="B5" s="149"/>
      <c r="C5" s="149"/>
    </row>
    <row r="6" spans="1:3" ht="37.5" customHeight="1">
      <c r="A6" s="150" t="s">
        <v>6</v>
      </c>
      <c r="B6" s="150"/>
      <c r="C6" s="150"/>
    </row>
    <row r="7" spans="1:3" ht="62.25" customHeight="1">
      <c r="A7" s="97">
        <v>801</v>
      </c>
      <c r="B7" s="98" t="s">
        <v>7</v>
      </c>
      <c r="C7" s="98" t="s">
        <v>8</v>
      </c>
    </row>
    <row r="8" spans="1:3" ht="62.25" customHeight="1">
      <c r="A8" s="99">
        <v>801</v>
      </c>
      <c r="B8" s="100" t="s">
        <v>9</v>
      </c>
      <c r="C8" s="101" t="s">
        <v>10</v>
      </c>
    </row>
    <row r="9" spans="1:3" ht="62.25" customHeight="1">
      <c r="A9" s="97">
        <v>801</v>
      </c>
      <c r="B9" s="102" t="s">
        <v>11</v>
      </c>
      <c r="C9" s="98" t="s">
        <v>12</v>
      </c>
    </row>
    <row r="10" spans="1:3" ht="62.25" customHeight="1">
      <c r="A10" s="97">
        <v>801</v>
      </c>
      <c r="B10" s="102" t="s">
        <v>13</v>
      </c>
      <c r="C10" s="98" t="s">
        <v>14</v>
      </c>
    </row>
    <row r="11" spans="1:3" ht="62.25" customHeight="1">
      <c r="A11" s="97">
        <v>801</v>
      </c>
      <c r="B11" s="102" t="s">
        <v>15</v>
      </c>
      <c r="C11" s="98" t="s">
        <v>16</v>
      </c>
    </row>
    <row r="12" spans="1:3" ht="62.25" customHeight="1">
      <c r="A12" s="97">
        <v>801</v>
      </c>
      <c r="B12" s="102" t="s">
        <v>17</v>
      </c>
      <c r="C12" s="98" t="s">
        <v>18</v>
      </c>
    </row>
    <row r="13" spans="1:3" ht="45.75" customHeight="1">
      <c r="A13" s="97">
        <v>801</v>
      </c>
      <c r="B13" s="102" t="s">
        <v>19</v>
      </c>
      <c r="C13" s="98" t="s">
        <v>20</v>
      </c>
    </row>
    <row r="14" spans="1:3" ht="45.75" customHeight="1">
      <c r="A14" s="97">
        <v>801</v>
      </c>
      <c r="B14" s="102" t="s">
        <v>21</v>
      </c>
      <c r="C14" s="98" t="s">
        <v>22</v>
      </c>
    </row>
    <row r="15" spans="1:3" ht="45.75" customHeight="1">
      <c r="A15" s="97">
        <v>801</v>
      </c>
      <c r="B15" s="102" t="s">
        <v>23</v>
      </c>
      <c r="C15" s="98" t="s">
        <v>24</v>
      </c>
    </row>
    <row r="16" spans="1:3" ht="45.75" customHeight="1">
      <c r="A16" s="97">
        <v>801</v>
      </c>
      <c r="B16" s="102" t="s">
        <v>25</v>
      </c>
      <c r="C16" s="98" t="s">
        <v>26</v>
      </c>
    </row>
    <row r="17" spans="1:3" ht="45.75" customHeight="1">
      <c r="A17" s="97">
        <v>801</v>
      </c>
      <c r="B17" s="102" t="s">
        <v>27</v>
      </c>
      <c r="C17" s="98" t="s">
        <v>28</v>
      </c>
    </row>
    <row r="18" spans="1:3" ht="63.75" customHeight="1">
      <c r="A18" s="97">
        <v>801</v>
      </c>
      <c r="B18" s="102" t="s">
        <v>29</v>
      </c>
      <c r="C18" s="103" t="s">
        <v>30</v>
      </c>
    </row>
    <row r="19" spans="1:3" ht="63.75" customHeight="1">
      <c r="A19" s="97">
        <v>801</v>
      </c>
      <c r="B19" s="102" t="s">
        <v>31</v>
      </c>
      <c r="C19" s="98" t="s">
        <v>32</v>
      </c>
    </row>
    <row r="20" spans="1:3" ht="63.75" customHeight="1">
      <c r="A20" s="97">
        <v>801</v>
      </c>
      <c r="B20" s="102" t="s">
        <v>33</v>
      </c>
      <c r="C20" s="98" t="s">
        <v>34</v>
      </c>
    </row>
    <row r="21" spans="1:3" ht="63.75" customHeight="1">
      <c r="A21" s="97">
        <v>801</v>
      </c>
      <c r="B21" s="102" t="s">
        <v>35</v>
      </c>
      <c r="C21" s="98" t="s">
        <v>36</v>
      </c>
    </row>
    <row r="22" spans="1:3" ht="63.75" customHeight="1">
      <c r="A22" s="97">
        <v>801</v>
      </c>
      <c r="B22" s="102" t="s">
        <v>37</v>
      </c>
      <c r="C22" s="98" t="s">
        <v>38</v>
      </c>
    </row>
    <row r="23" spans="1:3" ht="128.25" customHeight="1">
      <c r="A23" s="97">
        <v>801</v>
      </c>
      <c r="B23" s="102" t="s">
        <v>39</v>
      </c>
      <c r="C23" s="98" t="s">
        <v>40</v>
      </c>
    </row>
    <row r="24" spans="1:3" ht="63.75" customHeight="1">
      <c r="A24" s="97">
        <v>801</v>
      </c>
      <c r="B24" s="102" t="s">
        <v>41</v>
      </c>
      <c r="C24" s="98" t="s">
        <v>42</v>
      </c>
    </row>
    <row r="25" spans="1:3" ht="63.75" customHeight="1">
      <c r="A25" s="97">
        <v>801</v>
      </c>
      <c r="B25" s="102" t="s">
        <v>43</v>
      </c>
      <c r="C25" s="98" t="s">
        <v>44</v>
      </c>
    </row>
    <row r="26" spans="1:3" ht="63.75" customHeight="1">
      <c r="A26" s="97">
        <v>801</v>
      </c>
      <c r="B26" s="102" t="s">
        <v>45</v>
      </c>
      <c r="C26" s="98" t="s">
        <v>46</v>
      </c>
    </row>
    <row r="27" spans="1:3" ht="63.75" customHeight="1">
      <c r="A27" s="97">
        <v>801</v>
      </c>
      <c r="B27" s="102" t="s">
        <v>47</v>
      </c>
      <c r="C27" s="98" t="s">
        <v>48</v>
      </c>
    </row>
    <row r="28" spans="1:3" ht="63.75" customHeight="1">
      <c r="A28" s="97">
        <v>801</v>
      </c>
      <c r="B28" s="102" t="s">
        <v>49</v>
      </c>
      <c r="C28" s="98" t="s">
        <v>50</v>
      </c>
    </row>
  </sheetData>
  <sheetProtection/>
  <mergeCells count="3">
    <mergeCell ref="A3:C3"/>
    <mergeCell ref="A5:C5"/>
    <mergeCell ref="A6:C6"/>
  </mergeCells>
  <printOptions/>
  <pageMargins left="0.88" right="0.21" top="0.38" bottom="0.5118110236220472" header="0.17" footer="0.511811023622047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32"/>
  <sheetViews>
    <sheetView zoomScale="50" zoomScaleNormal="50" zoomScalePageLayoutView="0" workbookViewId="0" topLeftCell="A19">
      <selection activeCell="O16" sqref="O16"/>
    </sheetView>
  </sheetViews>
  <sheetFormatPr defaultColWidth="9.140625" defaultRowHeight="12.75"/>
  <cols>
    <col min="1" max="1" width="13.140625" style="131" customWidth="1"/>
    <col min="2" max="2" width="23.421875" style="132" customWidth="1"/>
    <col min="3" max="3" width="93.57421875" style="133" customWidth="1"/>
    <col min="4" max="16384" width="9.140625" style="126" customWidth="1"/>
  </cols>
  <sheetData>
    <row r="3" ht="15.75">
      <c r="C3" s="142"/>
    </row>
    <row r="4" ht="18" customHeight="1">
      <c r="C4" s="143" t="s">
        <v>322</v>
      </c>
    </row>
    <row r="5" ht="40.5" customHeight="1">
      <c r="C5" s="143" t="s">
        <v>333</v>
      </c>
    </row>
    <row r="6" spans="1:3" s="12" customFormat="1" ht="37.5" customHeight="1">
      <c r="A6" s="166" t="s">
        <v>301</v>
      </c>
      <c r="B6" s="166"/>
      <c r="C6" s="166"/>
    </row>
    <row r="7" spans="1:3" ht="15.75">
      <c r="A7" s="55"/>
      <c r="B7" s="55"/>
      <c r="C7" s="56"/>
    </row>
    <row r="8" spans="1:3" s="121" customFormat="1" ht="35.25" customHeight="1">
      <c r="A8" s="120" t="s">
        <v>142</v>
      </c>
      <c r="B8" s="28" t="s">
        <v>246</v>
      </c>
      <c r="C8" s="31" t="s">
        <v>247</v>
      </c>
    </row>
    <row r="9" spans="1:3" s="121" customFormat="1" ht="50.25" customHeight="1">
      <c r="A9" s="122">
        <v>1</v>
      </c>
      <c r="B9" s="123" t="s">
        <v>186</v>
      </c>
      <c r="C9" s="124" t="s">
        <v>172</v>
      </c>
    </row>
    <row r="10" spans="1:3" s="121" customFormat="1" ht="48.75" customHeight="1">
      <c r="A10" s="134">
        <v>2</v>
      </c>
      <c r="B10" s="135" t="s">
        <v>201</v>
      </c>
      <c r="C10" s="136" t="s">
        <v>302</v>
      </c>
    </row>
    <row r="11" spans="1:3" s="121" customFormat="1" ht="93" customHeight="1">
      <c r="A11" s="122">
        <v>3</v>
      </c>
      <c r="B11" s="123" t="s">
        <v>209</v>
      </c>
      <c r="C11" s="124" t="s">
        <v>303</v>
      </c>
    </row>
    <row r="12" spans="1:3" s="121" customFormat="1" ht="102" customHeight="1">
      <c r="A12" s="122">
        <v>4</v>
      </c>
      <c r="B12" s="123" t="s">
        <v>248</v>
      </c>
      <c r="C12" s="124" t="s">
        <v>304</v>
      </c>
    </row>
    <row r="13" spans="1:3" s="121" customFormat="1" ht="98.25" customHeight="1">
      <c r="A13" s="122">
        <v>5</v>
      </c>
      <c r="B13" s="123" t="s">
        <v>249</v>
      </c>
      <c r="C13" s="124" t="s">
        <v>305</v>
      </c>
    </row>
    <row r="14" spans="1:3" ht="45" customHeight="1">
      <c r="A14" s="134">
        <v>6</v>
      </c>
      <c r="B14" s="135" t="s">
        <v>250</v>
      </c>
      <c r="C14" s="136" t="s">
        <v>306</v>
      </c>
    </row>
    <row r="15" spans="1:3" ht="81.75" customHeight="1">
      <c r="A15" s="122">
        <v>7</v>
      </c>
      <c r="B15" s="123" t="s">
        <v>218</v>
      </c>
      <c r="C15" s="125" t="s">
        <v>307</v>
      </c>
    </row>
    <row r="16" spans="1:3" ht="82.5" customHeight="1">
      <c r="A16" s="122">
        <v>8</v>
      </c>
      <c r="B16" s="123" t="s">
        <v>251</v>
      </c>
      <c r="C16" s="125" t="s">
        <v>308</v>
      </c>
    </row>
    <row r="17" spans="1:3" ht="90" customHeight="1">
      <c r="A17" s="122">
        <v>9</v>
      </c>
      <c r="B17" s="123" t="s">
        <v>252</v>
      </c>
      <c r="C17" s="125" t="s">
        <v>309</v>
      </c>
    </row>
    <row r="18" spans="1:3" ht="80.25" customHeight="1">
      <c r="A18" s="122">
        <v>10</v>
      </c>
      <c r="B18" s="123" t="s">
        <v>253</v>
      </c>
      <c r="C18" s="127" t="s">
        <v>310</v>
      </c>
    </row>
    <row r="19" spans="1:3" ht="53.25" customHeight="1">
      <c r="A19" s="122">
        <v>11</v>
      </c>
      <c r="B19" s="123" t="s">
        <v>254</v>
      </c>
      <c r="C19" s="127" t="s">
        <v>311</v>
      </c>
    </row>
    <row r="20" spans="1:3" ht="45" customHeight="1">
      <c r="A20" s="134">
        <v>12</v>
      </c>
      <c r="B20" s="135" t="s">
        <v>225</v>
      </c>
      <c r="C20" s="136" t="s">
        <v>312</v>
      </c>
    </row>
    <row r="21" spans="1:3" ht="47.25">
      <c r="A21" s="122">
        <v>13</v>
      </c>
      <c r="B21" s="123" t="s">
        <v>224</v>
      </c>
      <c r="C21" s="125" t="s">
        <v>313</v>
      </c>
    </row>
    <row r="22" spans="1:3" ht="84.75" customHeight="1">
      <c r="A22" s="122">
        <v>14</v>
      </c>
      <c r="B22" s="123" t="s">
        <v>233</v>
      </c>
      <c r="C22" s="125" t="s">
        <v>314</v>
      </c>
    </row>
    <row r="23" spans="1:3" ht="69" customHeight="1">
      <c r="A23" s="122">
        <v>15</v>
      </c>
      <c r="B23" s="123" t="s">
        <v>236</v>
      </c>
      <c r="C23" s="128" t="s">
        <v>315</v>
      </c>
    </row>
    <row r="24" spans="1:3" ht="31.5">
      <c r="A24" s="134">
        <v>16</v>
      </c>
      <c r="B24" s="137" t="s">
        <v>255</v>
      </c>
      <c r="C24" s="138" t="s">
        <v>0</v>
      </c>
    </row>
    <row r="25" spans="1:3" ht="63" customHeight="1">
      <c r="A25" s="122">
        <v>17</v>
      </c>
      <c r="B25" s="3" t="s">
        <v>256</v>
      </c>
      <c r="C25" s="129" t="s">
        <v>1</v>
      </c>
    </row>
    <row r="26" spans="1:3" ht="76.5" customHeight="1">
      <c r="A26" s="122">
        <v>18</v>
      </c>
      <c r="B26" s="3" t="s">
        <v>257</v>
      </c>
      <c r="C26" s="129" t="s">
        <v>2</v>
      </c>
    </row>
    <row r="27" spans="1:3" ht="63" customHeight="1">
      <c r="A27" s="122">
        <v>19</v>
      </c>
      <c r="B27" s="64" t="s">
        <v>188</v>
      </c>
      <c r="C27" s="124" t="s">
        <v>327</v>
      </c>
    </row>
    <row r="28" spans="1:3" ht="48.75" customHeight="1">
      <c r="A28" s="122">
        <v>20</v>
      </c>
      <c r="B28" s="64" t="s">
        <v>189</v>
      </c>
      <c r="C28" s="35" t="s">
        <v>164</v>
      </c>
    </row>
    <row r="29" spans="1:3" ht="39.75" customHeight="1">
      <c r="A29" s="122">
        <v>21</v>
      </c>
      <c r="B29" s="64" t="s">
        <v>190</v>
      </c>
      <c r="C29" s="35" t="s">
        <v>175</v>
      </c>
    </row>
    <row r="30" spans="1:3" ht="31.5" customHeight="1">
      <c r="A30" s="122">
        <v>22</v>
      </c>
      <c r="B30" s="123" t="s">
        <v>258</v>
      </c>
      <c r="C30" s="125" t="s">
        <v>191</v>
      </c>
    </row>
    <row r="31" spans="1:3" ht="34.5" customHeight="1">
      <c r="A31" s="122">
        <v>23</v>
      </c>
      <c r="B31" s="123" t="s">
        <v>168</v>
      </c>
      <c r="C31" s="122" t="s">
        <v>163</v>
      </c>
    </row>
    <row r="32" spans="1:3" s="121" customFormat="1" ht="24" customHeight="1">
      <c r="A32" s="122">
        <v>24</v>
      </c>
      <c r="B32" s="123" t="s">
        <v>196</v>
      </c>
      <c r="C32" s="130" t="s">
        <v>193</v>
      </c>
    </row>
  </sheetData>
  <sheetProtection/>
  <mergeCells count="1">
    <mergeCell ref="A6:C6"/>
  </mergeCells>
  <printOptions/>
  <pageMargins left="1.0236220472440944" right="0.47" top="0.4724409448818898" bottom="0.5118110236220472" header="0.2362204724409449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="50" zoomScaleNormal="50" zoomScalePageLayoutView="0" workbookViewId="0" topLeftCell="A1">
      <selection activeCell="C1" sqref="C1:D1"/>
    </sheetView>
  </sheetViews>
  <sheetFormatPr defaultColWidth="9.28125" defaultRowHeight="12.75"/>
  <cols>
    <col min="1" max="1" width="10.57421875" style="12" customWidth="1"/>
    <col min="2" max="2" width="44.140625" style="12" customWidth="1"/>
    <col min="3" max="3" width="41.7109375" style="12" customWidth="1"/>
    <col min="4" max="4" width="18.8515625" style="12" customWidth="1"/>
    <col min="5" max="16384" width="9.28125" style="12" customWidth="1"/>
  </cols>
  <sheetData>
    <row r="1" spans="3:4" ht="24.75" customHeight="1">
      <c r="C1" s="153"/>
      <c r="D1" s="153"/>
    </row>
    <row r="2" spans="3:10" ht="79.5" customHeight="1">
      <c r="C2" s="152" t="s">
        <v>330</v>
      </c>
      <c r="D2" s="152"/>
      <c r="E2" s="1"/>
      <c r="F2" s="1"/>
      <c r="G2" s="1"/>
      <c r="H2" s="1"/>
      <c r="I2" s="1"/>
      <c r="J2" s="1"/>
    </row>
    <row r="3" ht="25.5" customHeight="1"/>
    <row r="4" spans="1:3" ht="66" customHeight="1" thickBot="1">
      <c r="A4" s="151" t="s">
        <v>52</v>
      </c>
      <c r="B4" s="151"/>
      <c r="C4" s="151"/>
    </row>
    <row r="5" spans="1:3" ht="64.5" customHeight="1">
      <c r="A5" s="17" t="s">
        <v>53</v>
      </c>
      <c r="B5" s="18" t="s">
        <v>54</v>
      </c>
      <c r="C5" s="19" t="s">
        <v>55</v>
      </c>
    </row>
    <row r="6" spans="1:3" ht="15.75">
      <c r="A6" s="13">
        <v>801</v>
      </c>
      <c r="B6" s="6" t="s">
        <v>56</v>
      </c>
      <c r="C6" s="14" t="s">
        <v>57</v>
      </c>
    </row>
    <row r="7" spans="1:3" ht="18.75" customHeight="1">
      <c r="A7" s="13">
        <v>801</v>
      </c>
      <c r="B7" s="6" t="s">
        <v>58</v>
      </c>
      <c r="C7" s="14" t="s">
        <v>59</v>
      </c>
    </row>
    <row r="8" spans="1:3" ht="15.75" hidden="1">
      <c r="A8" s="13">
        <v>801</v>
      </c>
      <c r="B8" s="6" t="s">
        <v>324</v>
      </c>
      <c r="C8" s="144"/>
    </row>
    <row r="9" spans="1:3" ht="33" customHeight="1">
      <c r="A9" s="13">
        <v>801</v>
      </c>
      <c r="B9" s="6" t="s">
        <v>325</v>
      </c>
      <c r="C9" s="145" t="s">
        <v>326</v>
      </c>
    </row>
  </sheetData>
  <sheetProtection/>
  <mergeCells count="3">
    <mergeCell ref="A4:C4"/>
    <mergeCell ref="C2:D2"/>
    <mergeCell ref="C1:D1"/>
  </mergeCells>
  <printOptions/>
  <pageMargins left="1.0236220472440944" right="0.5511811023622047" top="0.4724409448818898" bottom="0.984251968503937" header="0.2362204724409449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28.7109375" style="12" customWidth="1"/>
    <col min="2" max="2" width="41.140625" style="12" customWidth="1"/>
    <col min="3" max="3" width="15.00390625" style="12" customWidth="1"/>
    <col min="4" max="16384" width="9.140625" style="12" customWidth="1"/>
  </cols>
  <sheetData>
    <row r="1" ht="15.75">
      <c r="C1" s="20"/>
    </row>
    <row r="2" spans="2:3" ht="75.75" customHeight="1">
      <c r="B2" s="152" t="s">
        <v>331</v>
      </c>
      <c r="C2" s="152"/>
    </row>
    <row r="3" spans="1:3" ht="89.25" customHeight="1" thickBot="1">
      <c r="A3" s="154" t="s">
        <v>68</v>
      </c>
      <c r="B3" s="155"/>
      <c r="C3" s="155"/>
    </row>
    <row r="4" spans="1:3" ht="48" thickBot="1">
      <c r="A4" s="22" t="s">
        <v>60</v>
      </c>
      <c r="B4" s="23" t="s">
        <v>61</v>
      </c>
      <c r="C4" s="24" t="s">
        <v>62</v>
      </c>
    </row>
    <row r="5" spans="1:3" ht="16.5" thickBot="1">
      <c r="A5" s="25">
        <v>1</v>
      </c>
      <c r="B5" s="26">
        <v>2</v>
      </c>
      <c r="C5" s="26">
        <v>3</v>
      </c>
    </row>
    <row r="6" spans="1:3" ht="45.75" customHeight="1" thickBot="1">
      <c r="A6" s="21" t="s">
        <v>63</v>
      </c>
      <c r="B6" s="16" t="s">
        <v>64</v>
      </c>
      <c r="C6" s="16">
        <v>100</v>
      </c>
    </row>
    <row r="7" spans="1:3" ht="45" customHeight="1" thickBot="1">
      <c r="A7" s="21" t="s">
        <v>65</v>
      </c>
      <c r="B7" s="16" t="s">
        <v>22</v>
      </c>
      <c r="C7" s="16">
        <v>100</v>
      </c>
    </row>
    <row r="8" spans="1:3" ht="30" customHeight="1" thickBot="1">
      <c r="A8" s="21" t="s">
        <v>66</v>
      </c>
      <c r="B8" s="16" t="s">
        <v>67</v>
      </c>
      <c r="C8" s="16">
        <v>100</v>
      </c>
    </row>
  </sheetData>
  <sheetProtection/>
  <mergeCells count="2">
    <mergeCell ref="A3:C3"/>
    <mergeCell ref="B2:C2"/>
  </mergeCells>
  <printOptions/>
  <pageMargins left="1.0236220472440944" right="0.44" top="0.4724409448818898" bottom="0.7874015748031497" header="0.2362204724409449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zoomScalePageLayoutView="0" workbookViewId="0" topLeftCell="A35">
      <selection activeCell="J8" sqref="J8"/>
    </sheetView>
  </sheetViews>
  <sheetFormatPr defaultColWidth="9.140625" defaultRowHeight="19.5" customHeight="1"/>
  <cols>
    <col min="1" max="1" width="16.00390625" style="37" customWidth="1"/>
    <col min="2" max="2" width="20.57421875" style="37" customWidth="1"/>
    <col min="3" max="3" width="90.28125" style="37" customWidth="1"/>
    <col min="4" max="4" width="22.57421875" style="37" customWidth="1"/>
    <col min="5" max="5" width="17.57421875" style="37" customWidth="1"/>
    <col min="6" max="16384" width="9.140625" style="37" customWidth="1"/>
  </cols>
  <sheetData>
    <row r="1" spans="4:5" ht="19.5" customHeight="1">
      <c r="D1" s="157"/>
      <c r="E1" s="157"/>
    </row>
    <row r="2" spans="3:6" ht="80.25" customHeight="1">
      <c r="C2" s="158" t="s">
        <v>334</v>
      </c>
      <c r="D2" s="158"/>
      <c r="E2" s="39"/>
      <c r="F2" s="39"/>
    </row>
    <row r="3" spans="1:4" ht="25.5" customHeight="1">
      <c r="A3" s="156" t="s">
        <v>294</v>
      </c>
      <c r="B3" s="156"/>
      <c r="C3" s="156"/>
      <c r="D3" s="156"/>
    </row>
    <row r="4" ht="17.25" customHeight="1">
      <c r="C4" s="39"/>
    </row>
    <row r="5" spans="1:6" ht="66" customHeight="1">
      <c r="A5" s="41" t="s">
        <v>69</v>
      </c>
      <c r="B5" s="28" t="s">
        <v>70</v>
      </c>
      <c r="C5" s="28" t="s">
        <v>5</v>
      </c>
      <c r="D5" s="48" t="s">
        <v>284</v>
      </c>
      <c r="F5" s="40"/>
    </row>
    <row r="6" spans="1:4" ht="19.5" customHeight="1">
      <c r="A6" s="34">
        <v>1</v>
      </c>
      <c r="B6" s="28">
        <v>2</v>
      </c>
      <c r="C6" s="28">
        <v>3</v>
      </c>
      <c r="D6" s="27"/>
    </row>
    <row r="7" spans="1:8" ht="24.75" customHeight="1">
      <c r="A7" s="3"/>
      <c r="B7" s="28"/>
      <c r="C7" s="29" t="s">
        <v>71</v>
      </c>
      <c r="D7" s="33">
        <f>D8+D21</f>
        <v>389</v>
      </c>
      <c r="H7" s="40"/>
    </row>
    <row r="8" spans="1:4" ht="23.25" customHeight="1">
      <c r="A8" s="3"/>
      <c r="B8" s="28"/>
      <c r="C8" s="29" t="s">
        <v>72</v>
      </c>
      <c r="D8" s="33">
        <f>D9+D14+D16</f>
        <v>347</v>
      </c>
    </row>
    <row r="9" spans="1:4" ht="22.5" customHeight="1">
      <c r="A9" s="3" t="s">
        <v>73</v>
      </c>
      <c r="B9" s="31" t="s">
        <v>265</v>
      </c>
      <c r="C9" s="29" t="s">
        <v>74</v>
      </c>
      <c r="D9" s="33">
        <f>D10</f>
        <v>52</v>
      </c>
    </row>
    <row r="10" spans="1:4" ht="27.75" customHeight="1">
      <c r="A10" s="3" t="s">
        <v>73</v>
      </c>
      <c r="B10" s="30" t="s">
        <v>260</v>
      </c>
      <c r="C10" s="29" t="s">
        <v>75</v>
      </c>
      <c r="D10" s="41">
        <v>52</v>
      </c>
    </row>
    <row r="11" spans="1:4" ht="65.25" customHeight="1">
      <c r="A11" s="3" t="s">
        <v>76</v>
      </c>
      <c r="B11" s="31" t="s">
        <v>261</v>
      </c>
      <c r="C11" s="32" t="s">
        <v>77</v>
      </c>
      <c r="D11" s="33">
        <v>51</v>
      </c>
    </row>
    <row r="12" spans="1:4" ht="95.25" customHeight="1">
      <c r="A12" s="3">
        <v>182</v>
      </c>
      <c r="B12" s="31" t="s">
        <v>262</v>
      </c>
      <c r="C12" s="35" t="s">
        <v>78</v>
      </c>
      <c r="D12" s="33">
        <v>1</v>
      </c>
    </row>
    <row r="13" spans="1:4" ht="57.75" customHeight="1" hidden="1">
      <c r="A13" s="3">
        <v>182</v>
      </c>
      <c r="B13" s="31" t="s">
        <v>79</v>
      </c>
      <c r="C13" s="35" t="s">
        <v>80</v>
      </c>
      <c r="D13" s="34"/>
    </row>
    <row r="14" spans="1:4" ht="24.75" customHeight="1">
      <c r="A14" s="3" t="s">
        <v>73</v>
      </c>
      <c r="B14" s="31" t="s">
        <v>264</v>
      </c>
      <c r="C14" s="36" t="s">
        <v>81</v>
      </c>
      <c r="D14" s="33">
        <f>D15</f>
        <v>95</v>
      </c>
    </row>
    <row r="15" spans="1:4" ht="19.5" customHeight="1">
      <c r="A15" s="3" t="s">
        <v>73</v>
      </c>
      <c r="B15" s="31" t="s">
        <v>263</v>
      </c>
      <c r="C15" s="11" t="s">
        <v>82</v>
      </c>
      <c r="D15" s="33">
        <v>95</v>
      </c>
    </row>
    <row r="16" spans="1:4" ht="43.5" customHeight="1">
      <c r="A16" s="3" t="s">
        <v>73</v>
      </c>
      <c r="B16" s="31" t="s">
        <v>267</v>
      </c>
      <c r="C16" s="46" t="s">
        <v>83</v>
      </c>
      <c r="D16" s="33">
        <f>D17+D18</f>
        <v>200</v>
      </c>
    </row>
    <row r="17" spans="1:4" ht="28.5" customHeight="1">
      <c r="A17" s="3" t="s">
        <v>73</v>
      </c>
      <c r="B17" s="3" t="s">
        <v>266</v>
      </c>
      <c r="C17" s="36" t="s">
        <v>84</v>
      </c>
      <c r="D17" s="33">
        <v>80</v>
      </c>
    </row>
    <row r="18" spans="1:4" ht="30.75" customHeight="1">
      <c r="A18" s="3" t="s">
        <v>73</v>
      </c>
      <c r="B18" s="31" t="s">
        <v>268</v>
      </c>
      <c r="C18" s="11" t="s">
        <v>85</v>
      </c>
      <c r="D18" s="33">
        <f>D19+D20</f>
        <v>120</v>
      </c>
    </row>
    <row r="19" spans="1:4" ht="66" customHeight="1">
      <c r="A19" s="3" t="s">
        <v>76</v>
      </c>
      <c r="B19" s="31" t="s">
        <v>269</v>
      </c>
      <c r="C19" s="35" t="s">
        <v>270</v>
      </c>
      <c r="D19" s="33">
        <v>70</v>
      </c>
    </row>
    <row r="20" spans="1:4" ht="65.25" customHeight="1">
      <c r="A20" s="3" t="s">
        <v>76</v>
      </c>
      <c r="B20" s="31" t="s">
        <v>271</v>
      </c>
      <c r="C20" s="11" t="s">
        <v>272</v>
      </c>
      <c r="D20" s="33">
        <v>50</v>
      </c>
    </row>
    <row r="21" spans="1:4" ht="29.25" customHeight="1">
      <c r="A21" s="3"/>
      <c r="B21" s="31"/>
      <c r="C21" s="11" t="s">
        <v>89</v>
      </c>
      <c r="D21" s="33">
        <f>D22+D24</f>
        <v>42</v>
      </c>
    </row>
    <row r="22" spans="1:4" ht="31.5" customHeight="1">
      <c r="A22" s="3" t="s">
        <v>73</v>
      </c>
      <c r="B22" s="31" t="s">
        <v>273</v>
      </c>
      <c r="C22" s="37" t="s">
        <v>86</v>
      </c>
      <c r="D22" s="33">
        <f>D23</f>
        <v>10</v>
      </c>
    </row>
    <row r="23" spans="1:4" ht="63" customHeight="1">
      <c r="A23" s="3" t="s">
        <v>87</v>
      </c>
      <c r="B23" s="31" t="s">
        <v>274</v>
      </c>
      <c r="C23" s="11" t="s">
        <v>88</v>
      </c>
      <c r="D23" s="33">
        <v>10</v>
      </c>
    </row>
    <row r="24" spans="1:4" ht="35.25" customHeight="1">
      <c r="A24" s="3" t="s">
        <v>73</v>
      </c>
      <c r="B24" s="31" t="s">
        <v>276</v>
      </c>
      <c r="C24" s="44" t="s">
        <v>90</v>
      </c>
      <c r="D24" s="33">
        <v>32</v>
      </c>
    </row>
    <row r="25" spans="1:4" ht="64.5" customHeight="1">
      <c r="A25" s="3" t="s">
        <v>87</v>
      </c>
      <c r="B25" s="31" t="s">
        <v>275</v>
      </c>
      <c r="C25" s="139" t="s">
        <v>320</v>
      </c>
      <c r="D25" s="33">
        <v>32</v>
      </c>
    </row>
    <row r="26" spans="1:4" ht="49.5" customHeight="1" hidden="1">
      <c r="A26" s="3" t="s">
        <v>73</v>
      </c>
      <c r="B26" s="31" t="s">
        <v>92</v>
      </c>
      <c r="C26" s="35" t="s">
        <v>93</v>
      </c>
      <c r="D26" s="33"/>
    </row>
    <row r="27" spans="1:4" ht="25.5" customHeight="1" hidden="1">
      <c r="A27" s="3" t="s">
        <v>73</v>
      </c>
      <c r="B27" s="42" t="s">
        <v>94</v>
      </c>
      <c r="C27" s="27" t="s">
        <v>95</v>
      </c>
      <c r="D27" s="33"/>
    </row>
    <row r="28" spans="1:4" ht="25.5" customHeight="1" hidden="1">
      <c r="A28" s="3" t="s">
        <v>73</v>
      </c>
      <c r="B28" s="31" t="s">
        <v>96</v>
      </c>
      <c r="C28" s="27" t="s">
        <v>97</v>
      </c>
      <c r="D28" s="33"/>
    </row>
    <row r="29" spans="1:4" ht="44.25" customHeight="1" hidden="1">
      <c r="A29" s="3" t="s">
        <v>87</v>
      </c>
      <c r="B29" s="31" t="s">
        <v>98</v>
      </c>
      <c r="C29" s="35" t="s">
        <v>99</v>
      </c>
      <c r="D29" s="33"/>
    </row>
    <row r="30" spans="1:4" ht="29.25" customHeight="1">
      <c r="A30" s="3" t="s">
        <v>73</v>
      </c>
      <c r="B30" s="31" t="s">
        <v>277</v>
      </c>
      <c r="C30" s="27" t="s">
        <v>100</v>
      </c>
      <c r="D30" s="33">
        <f>D31</f>
        <v>3294.7</v>
      </c>
    </row>
    <row r="31" spans="1:4" ht="58.5" customHeight="1">
      <c r="A31" s="3" t="s">
        <v>73</v>
      </c>
      <c r="B31" s="31" t="s">
        <v>278</v>
      </c>
      <c r="C31" s="35" t="s">
        <v>101</v>
      </c>
      <c r="D31" s="33">
        <f>D32+D35+D36+D37</f>
        <v>3294.7</v>
      </c>
    </row>
    <row r="32" spans="1:4" ht="38.25" customHeight="1">
      <c r="A32" s="3" t="s">
        <v>73</v>
      </c>
      <c r="B32" s="31" t="s">
        <v>280</v>
      </c>
      <c r="C32" s="11" t="s">
        <v>279</v>
      </c>
      <c r="D32" s="33">
        <v>2229.6</v>
      </c>
    </row>
    <row r="33" spans="1:5" ht="30" customHeight="1">
      <c r="A33" s="3" t="s">
        <v>73</v>
      </c>
      <c r="B33" s="31" t="s">
        <v>281</v>
      </c>
      <c r="C33" s="35" t="s">
        <v>102</v>
      </c>
      <c r="D33" s="33">
        <v>2229.6</v>
      </c>
      <c r="E33" s="40"/>
    </row>
    <row r="34" spans="1:4" ht="39.75" customHeight="1">
      <c r="A34" s="3" t="s">
        <v>87</v>
      </c>
      <c r="B34" s="31" t="s">
        <v>282</v>
      </c>
      <c r="C34" s="36" t="s">
        <v>103</v>
      </c>
      <c r="D34" s="33">
        <v>2229.6</v>
      </c>
    </row>
    <row r="35" spans="1:4" ht="42" customHeight="1">
      <c r="A35" s="3" t="s">
        <v>73</v>
      </c>
      <c r="B35" s="31" t="s">
        <v>317</v>
      </c>
      <c r="C35" s="35" t="s">
        <v>283</v>
      </c>
      <c r="D35" s="34">
        <v>60.9</v>
      </c>
    </row>
    <row r="36" spans="1:4" ht="33.75" customHeight="1">
      <c r="A36" s="3"/>
      <c r="B36" s="31" t="s">
        <v>317</v>
      </c>
      <c r="C36" s="139" t="s">
        <v>323</v>
      </c>
      <c r="D36" s="34">
        <v>504.2</v>
      </c>
    </row>
    <row r="37" spans="1:4" ht="35.25" customHeight="1">
      <c r="A37" s="3" t="s">
        <v>73</v>
      </c>
      <c r="B37" s="31" t="s">
        <v>318</v>
      </c>
      <c r="C37" s="36" t="s">
        <v>104</v>
      </c>
      <c r="D37" s="34">
        <v>500</v>
      </c>
    </row>
    <row r="38" spans="1:4" ht="51.75" customHeight="1">
      <c r="A38" s="3" t="s">
        <v>73</v>
      </c>
      <c r="B38" s="31" t="s">
        <v>316</v>
      </c>
      <c r="C38" s="32" t="s">
        <v>105</v>
      </c>
      <c r="D38" s="34">
        <v>500</v>
      </c>
    </row>
    <row r="39" spans="1:4" ht="60" customHeight="1">
      <c r="A39" s="38" t="s">
        <v>87</v>
      </c>
      <c r="B39" s="43" t="s">
        <v>319</v>
      </c>
      <c r="C39" s="39" t="s">
        <v>34</v>
      </c>
      <c r="D39" s="34">
        <v>0</v>
      </c>
    </row>
    <row r="40" spans="1:5" ht="26.25" customHeight="1">
      <c r="A40" s="36"/>
      <c r="B40" s="35"/>
      <c r="C40" s="35" t="s">
        <v>106</v>
      </c>
      <c r="D40" s="33">
        <f>D31+D7</f>
        <v>3683.7</v>
      </c>
      <c r="E40" s="40"/>
    </row>
    <row r="42" ht="19.5" customHeight="1">
      <c r="D42" s="40"/>
    </row>
  </sheetData>
  <sheetProtection/>
  <mergeCells count="3">
    <mergeCell ref="A3:D3"/>
    <mergeCell ref="D1:E1"/>
    <mergeCell ref="C2:D2"/>
  </mergeCells>
  <printOptions/>
  <pageMargins left="1.0236220472440944" right="0.5511811023622047" top="0.25" bottom="0.5118110236220472" header="0.2362204724409449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zoomScale="75" zoomScaleNormal="75" zoomScalePageLayoutView="0" workbookViewId="0" topLeftCell="A1">
      <selection activeCell="C2" sqref="C2:F3"/>
    </sheetView>
  </sheetViews>
  <sheetFormatPr defaultColWidth="9.140625" defaultRowHeight="19.5" customHeight="1"/>
  <cols>
    <col min="1" max="1" width="16.8515625" style="37" customWidth="1"/>
    <col min="2" max="2" width="24.8515625" style="37" customWidth="1"/>
    <col min="3" max="3" width="97.140625" style="37" customWidth="1"/>
    <col min="4" max="4" width="0.13671875" style="37" hidden="1" customWidth="1"/>
    <col min="5" max="5" width="12.8515625" style="37" customWidth="1"/>
    <col min="6" max="6" width="14.8515625" style="37" customWidth="1"/>
    <col min="7" max="7" width="30.00390625" style="37" customWidth="1"/>
    <col min="8" max="8" width="17.8515625" style="37" customWidth="1"/>
    <col min="9" max="16384" width="9.140625" style="37" customWidth="1"/>
  </cols>
  <sheetData>
    <row r="2" spans="3:6" ht="75" customHeight="1">
      <c r="C2" s="158" t="s">
        <v>335</v>
      </c>
      <c r="D2" s="158"/>
      <c r="E2" s="158"/>
      <c r="F2" s="158"/>
    </row>
    <row r="3" spans="3:6" ht="21.75" customHeight="1">
      <c r="C3" s="158"/>
      <c r="D3" s="158"/>
      <c r="E3" s="158"/>
      <c r="F3" s="158"/>
    </row>
    <row r="4" spans="1:6" ht="48" customHeight="1">
      <c r="A4" s="156" t="s">
        <v>259</v>
      </c>
      <c r="B4" s="156"/>
      <c r="C4" s="156"/>
      <c r="D4" s="156"/>
      <c r="E4" s="156"/>
      <c r="F4" s="156"/>
    </row>
    <row r="5" spans="3:6" ht="17.25" customHeight="1">
      <c r="C5" s="39"/>
      <c r="F5" s="37" t="s">
        <v>241</v>
      </c>
    </row>
    <row r="6" spans="1:8" ht="66" customHeight="1">
      <c r="A6" s="41" t="s">
        <v>69</v>
      </c>
      <c r="B6" s="28" t="s">
        <v>70</v>
      </c>
      <c r="C6" s="28" t="s">
        <v>5</v>
      </c>
      <c r="D6" s="45" t="s">
        <v>284</v>
      </c>
      <c r="E6" s="45" t="s">
        <v>239</v>
      </c>
      <c r="F6" s="45" t="s">
        <v>240</v>
      </c>
      <c r="H6" s="40"/>
    </row>
    <row r="7" spans="1:6" ht="19.5" customHeight="1">
      <c r="A7" s="34">
        <v>1</v>
      </c>
      <c r="B7" s="28">
        <v>2</v>
      </c>
      <c r="C7" s="28">
        <v>3</v>
      </c>
      <c r="D7" s="27"/>
      <c r="E7" s="27"/>
      <c r="F7" s="27"/>
    </row>
    <row r="8" spans="1:10" ht="24.75" customHeight="1">
      <c r="A8" s="3"/>
      <c r="B8" s="28"/>
      <c r="C8" s="29" t="s">
        <v>71</v>
      </c>
      <c r="D8" s="33">
        <f>D9+D22</f>
        <v>282</v>
      </c>
      <c r="E8" s="33">
        <f>E9+E22</f>
        <v>389.1</v>
      </c>
      <c r="F8" s="33">
        <f>F9+F22</f>
        <v>416.71</v>
      </c>
      <c r="J8" s="40"/>
    </row>
    <row r="9" spans="1:6" ht="23.25" customHeight="1">
      <c r="A9" s="3"/>
      <c r="B9" s="28"/>
      <c r="C9" s="29" t="s">
        <v>72</v>
      </c>
      <c r="D9" s="33">
        <f>D10+D15+D17</f>
        <v>250</v>
      </c>
      <c r="E9" s="33">
        <f>E10+E15+E17</f>
        <v>357.1</v>
      </c>
      <c r="F9" s="33">
        <f>F10+F15+F17</f>
        <v>374.71</v>
      </c>
    </row>
    <row r="10" spans="1:6" ht="22.5" customHeight="1">
      <c r="A10" s="3" t="s">
        <v>73</v>
      </c>
      <c r="B10" s="31" t="s">
        <v>265</v>
      </c>
      <c r="C10" s="29" t="s">
        <v>74</v>
      </c>
      <c r="D10" s="33">
        <f>D11</f>
        <v>43</v>
      </c>
      <c r="E10" s="33">
        <v>57</v>
      </c>
      <c r="F10" s="33">
        <v>58</v>
      </c>
    </row>
    <row r="11" spans="1:6" ht="27.75" customHeight="1">
      <c r="A11" s="3" t="s">
        <v>73</v>
      </c>
      <c r="B11" s="30" t="s">
        <v>260</v>
      </c>
      <c r="C11" s="29" t="s">
        <v>75</v>
      </c>
      <c r="D11" s="41">
        <f>D12+D13</f>
        <v>43</v>
      </c>
      <c r="E11" s="41">
        <v>57</v>
      </c>
      <c r="F11" s="41">
        <v>58</v>
      </c>
    </row>
    <row r="12" spans="1:6" ht="59.25" customHeight="1">
      <c r="A12" s="3" t="s">
        <v>76</v>
      </c>
      <c r="B12" s="31" t="s">
        <v>261</v>
      </c>
      <c r="C12" s="32" t="s">
        <v>77</v>
      </c>
      <c r="D12" s="33">
        <v>42</v>
      </c>
      <c r="E12" s="34">
        <v>56</v>
      </c>
      <c r="F12" s="34">
        <v>57</v>
      </c>
    </row>
    <row r="13" spans="1:6" ht="82.5" customHeight="1">
      <c r="A13" s="3">
        <v>182</v>
      </c>
      <c r="B13" s="31" t="s">
        <v>262</v>
      </c>
      <c r="C13" s="35" t="s">
        <v>78</v>
      </c>
      <c r="D13" s="33">
        <v>1</v>
      </c>
      <c r="E13" s="34">
        <v>1</v>
      </c>
      <c r="F13" s="34">
        <v>1</v>
      </c>
    </row>
    <row r="14" spans="1:6" ht="57.75" customHeight="1" hidden="1">
      <c r="A14" s="3">
        <v>182</v>
      </c>
      <c r="B14" s="31" t="s">
        <v>79</v>
      </c>
      <c r="C14" s="35" t="s">
        <v>80</v>
      </c>
      <c r="D14" s="34"/>
      <c r="E14" s="34"/>
      <c r="F14" s="34"/>
    </row>
    <row r="15" spans="1:6" ht="24.75" customHeight="1">
      <c r="A15" s="3" t="s">
        <v>73</v>
      </c>
      <c r="B15" s="31" t="s">
        <v>264</v>
      </c>
      <c r="C15" s="36" t="s">
        <v>81</v>
      </c>
      <c r="D15" s="33">
        <f>D16</f>
        <v>41</v>
      </c>
      <c r="E15" s="34">
        <v>95</v>
      </c>
      <c r="F15" s="34">
        <v>96</v>
      </c>
    </row>
    <row r="16" spans="1:6" ht="19.5" customHeight="1">
      <c r="A16" s="3" t="s">
        <v>73</v>
      </c>
      <c r="B16" s="31" t="s">
        <v>263</v>
      </c>
      <c r="C16" s="11" t="s">
        <v>82</v>
      </c>
      <c r="D16" s="33">
        <v>41</v>
      </c>
      <c r="E16" s="34">
        <v>95</v>
      </c>
      <c r="F16" s="34">
        <v>96</v>
      </c>
    </row>
    <row r="17" spans="1:6" ht="43.5" customHeight="1">
      <c r="A17" s="3" t="s">
        <v>73</v>
      </c>
      <c r="B17" s="31" t="s">
        <v>267</v>
      </c>
      <c r="C17" s="46" t="s">
        <v>83</v>
      </c>
      <c r="D17" s="33">
        <f>D18+D19</f>
        <v>166</v>
      </c>
      <c r="E17" s="33">
        <f>E18+E19</f>
        <v>205.1</v>
      </c>
      <c r="F17" s="33">
        <f>F18+F19</f>
        <v>220.70999999999998</v>
      </c>
    </row>
    <row r="18" spans="1:6" ht="28.5" customHeight="1">
      <c r="A18" s="3" t="s">
        <v>73</v>
      </c>
      <c r="B18" s="3" t="s">
        <v>266</v>
      </c>
      <c r="C18" s="36" t="s">
        <v>84</v>
      </c>
      <c r="D18" s="33">
        <v>46</v>
      </c>
      <c r="E18" s="34">
        <v>85.1</v>
      </c>
      <c r="F18" s="34">
        <v>90.71</v>
      </c>
    </row>
    <row r="19" spans="1:6" ht="30.75" customHeight="1">
      <c r="A19" s="3" t="s">
        <v>73</v>
      </c>
      <c r="B19" s="31" t="s">
        <v>268</v>
      </c>
      <c r="C19" s="11" t="s">
        <v>85</v>
      </c>
      <c r="D19" s="33">
        <f>D20+D21</f>
        <v>120</v>
      </c>
      <c r="E19" s="33">
        <f>E20+E21</f>
        <v>120</v>
      </c>
      <c r="F19" s="33">
        <f>F20+F21</f>
        <v>130</v>
      </c>
    </row>
    <row r="20" spans="1:6" ht="66" customHeight="1">
      <c r="A20" s="3" t="s">
        <v>76</v>
      </c>
      <c r="B20" s="31" t="s">
        <v>269</v>
      </c>
      <c r="C20" s="35" t="s">
        <v>270</v>
      </c>
      <c r="D20" s="33">
        <v>70</v>
      </c>
      <c r="E20" s="34">
        <v>70</v>
      </c>
      <c r="F20" s="34">
        <v>75</v>
      </c>
    </row>
    <row r="21" spans="1:6" ht="65.25" customHeight="1">
      <c r="A21" s="3" t="s">
        <v>76</v>
      </c>
      <c r="B21" s="31" t="s">
        <v>271</v>
      </c>
      <c r="C21" s="11" t="s">
        <v>272</v>
      </c>
      <c r="D21" s="33">
        <v>50</v>
      </c>
      <c r="E21" s="34">
        <v>50</v>
      </c>
      <c r="F21" s="34">
        <v>55</v>
      </c>
    </row>
    <row r="22" spans="1:6" ht="29.25" customHeight="1">
      <c r="A22" s="3"/>
      <c r="B22" s="31"/>
      <c r="C22" s="11" t="s">
        <v>89</v>
      </c>
      <c r="D22" s="33">
        <f>D23+D25</f>
        <v>32</v>
      </c>
      <c r="E22" s="33">
        <v>32</v>
      </c>
      <c r="F22" s="33">
        <v>42</v>
      </c>
    </row>
    <row r="23" spans="1:6" ht="31.5" customHeight="1">
      <c r="A23" s="3" t="s">
        <v>73</v>
      </c>
      <c r="B23" s="31" t="s">
        <v>273</v>
      </c>
      <c r="C23" s="37" t="s">
        <v>86</v>
      </c>
      <c r="D23" s="33">
        <f>D24</f>
        <v>10</v>
      </c>
      <c r="E23" s="34">
        <v>10</v>
      </c>
      <c r="F23" s="34">
        <v>10</v>
      </c>
    </row>
    <row r="24" spans="1:6" ht="63" customHeight="1">
      <c r="A24" s="3" t="s">
        <v>87</v>
      </c>
      <c r="B24" s="31" t="s">
        <v>274</v>
      </c>
      <c r="C24" s="11" t="s">
        <v>88</v>
      </c>
      <c r="D24" s="33">
        <v>10</v>
      </c>
      <c r="E24" s="34">
        <v>10</v>
      </c>
      <c r="F24" s="34">
        <v>10</v>
      </c>
    </row>
    <row r="25" spans="1:6" ht="35.25" customHeight="1">
      <c r="A25" s="3" t="s">
        <v>73</v>
      </c>
      <c r="B25" s="31" t="s">
        <v>276</v>
      </c>
      <c r="C25" s="44" t="s">
        <v>90</v>
      </c>
      <c r="D25" s="33">
        <v>22</v>
      </c>
      <c r="E25" s="34">
        <v>22</v>
      </c>
      <c r="F25" s="34">
        <v>32</v>
      </c>
    </row>
    <row r="26" spans="1:6" ht="64.5" customHeight="1">
      <c r="A26" s="3" t="s">
        <v>87</v>
      </c>
      <c r="B26" s="31" t="s">
        <v>275</v>
      </c>
      <c r="C26" s="35" t="s">
        <v>91</v>
      </c>
      <c r="D26" s="33">
        <v>22</v>
      </c>
      <c r="E26" s="34">
        <v>22</v>
      </c>
      <c r="F26" s="34">
        <v>32</v>
      </c>
    </row>
    <row r="27" spans="1:6" ht="49.5" customHeight="1" hidden="1">
      <c r="A27" s="3" t="s">
        <v>73</v>
      </c>
      <c r="B27" s="31" t="s">
        <v>92</v>
      </c>
      <c r="C27" s="35" t="s">
        <v>93</v>
      </c>
      <c r="D27" s="33"/>
      <c r="E27" s="34"/>
      <c r="F27" s="34"/>
    </row>
    <row r="28" spans="1:6" ht="25.5" customHeight="1" hidden="1">
      <c r="A28" s="3" t="s">
        <v>73</v>
      </c>
      <c r="B28" s="42" t="s">
        <v>94</v>
      </c>
      <c r="C28" s="27" t="s">
        <v>95</v>
      </c>
      <c r="D28" s="33"/>
      <c r="E28" s="34"/>
      <c r="F28" s="34"/>
    </row>
    <row r="29" spans="1:6" ht="25.5" customHeight="1" hidden="1">
      <c r="A29" s="3" t="s">
        <v>73</v>
      </c>
      <c r="B29" s="31" t="s">
        <v>96</v>
      </c>
      <c r="C29" s="27" t="s">
        <v>97</v>
      </c>
      <c r="D29" s="33"/>
      <c r="E29" s="34"/>
      <c r="F29" s="34"/>
    </row>
    <row r="30" spans="1:6" ht="44.25" customHeight="1" hidden="1">
      <c r="A30" s="3" t="s">
        <v>87</v>
      </c>
      <c r="B30" s="31" t="s">
        <v>98</v>
      </c>
      <c r="C30" s="35" t="s">
        <v>99</v>
      </c>
      <c r="D30" s="33"/>
      <c r="E30" s="34"/>
      <c r="F30" s="34"/>
    </row>
    <row r="31" spans="1:6" ht="29.25" customHeight="1">
      <c r="A31" s="3" t="s">
        <v>73</v>
      </c>
      <c r="B31" s="31" t="s">
        <v>277</v>
      </c>
      <c r="C31" s="27" t="s">
        <v>100</v>
      </c>
      <c r="D31" s="33">
        <f>D32</f>
        <v>3150.52</v>
      </c>
      <c r="E31" s="33">
        <f>E32</f>
        <v>2794.7</v>
      </c>
      <c r="F31" s="33">
        <f>F32</f>
        <v>2794.7</v>
      </c>
    </row>
    <row r="32" spans="1:6" ht="58.5" customHeight="1">
      <c r="A32" s="3" t="s">
        <v>73</v>
      </c>
      <c r="B32" s="31" t="s">
        <v>278</v>
      </c>
      <c r="C32" s="35" t="s">
        <v>101</v>
      </c>
      <c r="D32" s="33">
        <f>D33+D36</f>
        <v>3150.52</v>
      </c>
      <c r="E32" s="33">
        <v>2794.7</v>
      </c>
      <c r="F32" s="34">
        <v>2794.7</v>
      </c>
    </row>
    <row r="33" spans="1:6" ht="38.25" customHeight="1">
      <c r="A33" s="3" t="s">
        <v>73</v>
      </c>
      <c r="B33" s="31" t="s">
        <v>280</v>
      </c>
      <c r="C33" s="11" t="s">
        <v>279</v>
      </c>
      <c r="D33" s="33">
        <v>3085.42</v>
      </c>
      <c r="E33" s="33">
        <v>2733.8</v>
      </c>
      <c r="F33" s="33">
        <v>2733.8</v>
      </c>
    </row>
    <row r="34" spans="1:6" ht="30" customHeight="1">
      <c r="A34" s="3" t="s">
        <v>73</v>
      </c>
      <c r="B34" s="31" t="s">
        <v>281</v>
      </c>
      <c r="C34" s="35" t="s">
        <v>102</v>
      </c>
      <c r="D34" s="33">
        <v>3085.42</v>
      </c>
      <c r="E34" s="33">
        <v>2733.8</v>
      </c>
      <c r="F34" s="33">
        <v>2733.8</v>
      </c>
    </row>
    <row r="35" spans="1:6" ht="27" customHeight="1">
      <c r="A35" s="3" t="s">
        <v>87</v>
      </c>
      <c r="B35" s="31" t="s">
        <v>282</v>
      </c>
      <c r="C35" s="36" t="s">
        <v>103</v>
      </c>
      <c r="D35" s="33">
        <v>3085.42</v>
      </c>
      <c r="E35" s="33">
        <v>2733.8</v>
      </c>
      <c r="F35" s="33">
        <v>2733.8</v>
      </c>
    </row>
    <row r="36" spans="1:6" ht="33.75" customHeight="1">
      <c r="A36" s="3" t="s">
        <v>73</v>
      </c>
      <c r="B36" s="31" t="s">
        <v>317</v>
      </c>
      <c r="C36" s="35" t="s">
        <v>283</v>
      </c>
      <c r="D36" s="34">
        <v>65.1</v>
      </c>
      <c r="E36" s="34">
        <v>60.9</v>
      </c>
      <c r="F36" s="34">
        <v>60.9</v>
      </c>
    </row>
    <row r="37" spans="1:6" ht="85.5" customHeight="1">
      <c r="A37" s="3"/>
      <c r="B37" s="31" t="s">
        <v>317</v>
      </c>
      <c r="C37" s="139" t="s">
        <v>323</v>
      </c>
      <c r="D37" s="34"/>
      <c r="E37" s="34">
        <v>504.2</v>
      </c>
      <c r="F37" s="34">
        <v>504.2</v>
      </c>
    </row>
    <row r="38" spans="1:6" ht="27" customHeight="1">
      <c r="A38" s="3" t="s">
        <v>73</v>
      </c>
      <c r="B38" s="31" t="s">
        <v>318</v>
      </c>
      <c r="C38" s="36" t="s">
        <v>104</v>
      </c>
      <c r="D38" s="34">
        <v>0</v>
      </c>
      <c r="E38" s="34">
        <v>0</v>
      </c>
      <c r="F38" s="34">
        <v>0</v>
      </c>
    </row>
    <row r="39" spans="1:6" ht="51.75" customHeight="1">
      <c r="A39" s="3" t="s">
        <v>73</v>
      </c>
      <c r="B39" s="31" t="s">
        <v>316</v>
      </c>
      <c r="C39" s="32" t="s">
        <v>105</v>
      </c>
      <c r="D39" s="34">
        <v>0</v>
      </c>
      <c r="E39" s="34">
        <v>0</v>
      </c>
      <c r="F39" s="34">
        <v>0</v>
      </c>
    </row>
    <row r="40" spans="1:6" ht="60" customHeight="1">
      <c r="A40" s="38" t="s">
        <v>87</v>
      </c>
      <c r="B40" s="43" t="s">
        <v>319</v>
      </c>
      <c r="C40" s="39" t="s">
        <v>34</v>
      </c>
      <c r="D40" s="34">
        <v>0</v>
      </c>
      <c r="E40" s="34">
        <v>0</v>
      </c>
      <c r="F40" s="34">
        <v>0</v>
      </c>
    </row>
    <row r="41" spans="1:7" ht="26.25" customHeight="1">
      <c r="A41" s="36"/>
      <c r="B41" s="35"/>
      <c r="C41" s="35" t="s">
        <v>106</v>
      </c>
      <c r="D41" s="33">
        <f>D32+D8</f>
        <v>3432.52</v>
      </c>
      <c r="E41" s="33">
        <f>E31+E22+E9</f>
        <v>3183.7999999999997</v>
      </c>
      <c r="F41" s="33">
        <f>F31+F22+F9</f>
        <v>3211.41</v>
      </c>
      <c r="G41" s="40"/>
    </row>
    <row r="42" ht="19.5" customHeight="1">
      <c r="D42" s="37">
        <v>3767.46</v>
      </c>
    </row>
    <row r="43" spans="4:6" ht="19.5" customHeight="1">
      <c r="D43" s="40">
        <f>D42-D41</f>
        <v>334.94000000000005</v>
      </c>
      <c r="E43" s="40"/>
      <c r="F43" s="40"/>
    </row>
    <row r="44" spans="5:6" ht="19.5" customHeight="1">
      <c r="E44" s="40"/>
      <c r="F44" s="40"/>
    </row>
    <row r="46" ht="19.5" customHeight="1">
      <c r="E46" s="40"/>
    </row>
  </sheetData>
  <sheetProtection/>
  <mergeCells count="2">
    <mergeCell ref="A4:F4"/>
    <mergeCell ref="C2:F3"/>
  </mergeCells>
  <printOptions/>
  <pageMargins left="1.0236220472440944" right="0.5511811023622047" top="0.4724409448818898" bottom="0.5118110236220472" header="0.2362204724409449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3"/>
  <sheetViews>
    <sheetView zoomScale="75" zoomScaleNormal="75" zoomScalePageLayoutView="0" workbookViewId="0" topLeftCell="A1">
      <selection activeCell="B1" sqref="B1"/>
    </sheetView>
  </sheetViews>
  <sheetFormatPr defaultColWidth="9.421875" defaultRowHeight="12.75"/>
  <cols>
    <col min="1" max="1" width="9.140625" style="37" customWidth="1"/>
    <col min="2" max="2" width="68.421875" style="37" customWidth="1"/>
    <col min="3" max="3" width="12.57421875" style="37" customWidth="1"/>
    <col min="4" max="4" width="15.7109375" style="37" customWidth="1"/>
    <col min="5" max="5" width="17.140625" style="37" customWidth="1"/>
    <col min="6" max="6" width="15.140625" style="37" customWidth="1"/>
    <col min="7" max="7" width="13.57421875" style="37" customWidth="1"/>
    <col min="8" max="8" width="19.28125" style="54" customWidth="1"/>
    <col min="9" max="9" width="0" style="54" hidden="1" customWidth="1"/>
    <col min="10" max="10" width="0.13671875" style="37" hidden="1" customWidth="1"/>
    <col min="11" max="11" width="17.140625" style="37" customWidth="1"/>
    <col min="12" max="12" width="9.8515625" style="37" bestFit="1" customWidth="1"/>
    <col min="13" max="13" width="9.421875" style="37" customWidth="1"/>
    <col min="14" max="14" width="11.00390625" style="37" bestFit="1" customWidth="1"/>
    <col min="15" max="16384" width="9.421875" style="37" customWidth="1"/>
  </cols>
  <sheetData>
    <row r="1" spans="1:13" ht="146.25" customHeight="1">
      <c r="A1" s="49"/>
      <c r="B1" s="50"/>
      <c r="C1" s="51"/>
      <c r="D1" s="51"/>
      <c r="E1" s="51"/>
      <c r="F1" s="51"/>
      <c r="G1" s="160" t="s">
        <v>336</v>
      </c>
      <c r="H1" s="160"/>
      <c r="I1" s="160"/>
      <c r="J1" s="1"/>
      <c r="K1" s="1"/>
      <c r="L1" s="1"/>
      <c r="M1" s="1"/>
    </row>
    <row r="2" spans="1:9" ht="36" customHeight="1">
      <c r="A2" s="161" t="s">
        <v>292</v>
      </c>
      <c r="B2" s="161"/>
      <c r="C2" s="161"/>
      <c r="D2" s="161"/>
      <c r="E2" s="161"/>
      <c r="F2" s="161"/>
      <c r="G2" s="161"/>
      <c r="H2" s="161"/>
      <c r="I2" s="161"/>
    </row>
    <row r="3" ht="15.75" hidden="1">
      <c r="A3" s="53"/>
    </row>
    <row r="4" spans="1:8" ht="15.75" hidden="1">
      <c r="A4" s="55"/>
      <c r="B4" s="55"/>
      <c r="C4" s="55"/>
      <c r="D4" s="55"/>
      <c r="E4" s="55"/>
      <c r="F4" s="56"/>
      <c r="G4" s="162" t="s">
        <v>107</v>
      </c>
      <c r="H4" s="162"/>
    </row>
    <row r="5" spans="1:9" ht="78.75">
      <c r="A5" s="28" t="s">
        <v>142</v>
      </c>
      <c r="B5" s="28" t="s">
        <v>143</v>
      </c>
      <c r="C5" s="31" t="s">
        <v>144</v>
      </c>
      <c r="D5" s="31" t="s">
        <v>145</v>
      </c>
      <c r="E5" s="31" t="s">
        <v>146</v>
      </c>
      <c r="F5" s="31" t="s">
        <v>147</v>
      </c>
      <c r="G5" s="31" t="s">
        <v>148</v>
      </c>
      <c r="H5" s="28" t="s">
        <v>242</v>
      </c>
      <c r="I5" s="35" t="s">
        <v>150</v>
      </c>
    </row>
    <row r="6" spans="1:9" ht="15.75">
      <c r="A6" s="28">
        <v>1</v>
      </c>
      <c r="B6" s="28">
        <v>2</v>
      </c>
      <c r="C6" s="31" t="s">
        <v>151</v>
      </c>
      <c r="D6" s="31" t="s">
        <v>152</v>
      </c>
      <c r="E6" s="31" t="s">
        <v>153</v>
      </c>
      <c r="F6" s="31" t="s">
        <v>154</v>
      </c>
      <c r="G6" s="31" t="s">
        <v>155</v>
      </c>
      <c r="H6" s="28">
        <v>9</v>
      </c>
      <c r="I6" s="36"/>
    </row>
    <row r="7" spans="1:9" ht="15.75">
      <c r="A7" s="58" t="s">
        <v>156</v>
      </c>
      <c r="B7" s="59" t="s">
        <v>157</v>
      </c>
      <c r="C7" s="60" t="s">
        <v>87</v>
      </c>
      <c r="D7" s="31"/>
      <c r="E7" s="31"/>
      <c r="F7" s="31"/>
      <c r="G7" s="31"/>
      <c r="H7" s="57"/>
      <c r="I7" s="36"/>
    </row>
    <row r="8" spans="1:9" ht="25.5" customHeight="1">
      <c r="A8" s="28" t="s">
        <v>158</v>
      </c>
      <c r="B8" s="59" t="s">
        <v>159</v>
      </c>
      <c r="C8" s="60" t="s">
        <v>87</v>
      </c>
      <c r="D8" s="60" t="s">
        <v>160</v>
      </c>
      <c r="E8" s="60"/>
      <c r="F8" s="60"/>
      <c r="G8" s="60" t="s">
        <v>73</v>
      </c>
      <c r="H8" s="62">
        <f>H16+H11+H30</f>
        <v>1548.571</v>
      </c>
      <c r="I8" s="62">
        <f>I16+I11</f>
        <v>443.79972</v>
      </c>
    </row>
    <row r="9" spans="1:9" ht="15.75" hidden="1">
      <c r="A9" s="28"/>
      <c r="B9" s="63"/>
      <c r="C9" s="31"/>
      <c r="D9" s="3"/>
      <c r="E9" s="3"/>
      <c r="F9" s="64"/>
      <c r="G9" s="64"/>
      <c r="H9" s="62"/>
      <c r="I9" s="62"/>
    </row>
    <row r="10" spans="1:9" ht="12.75" customHeight="1" hidden="1">
      <c r="A10" s="28"/>
      <c r="B10" s="65"/>
      <c r="C10" s="31"/>
      <c r="D10" s="3"/>
      <c r="E10" s="3"/>
      <c r="F10" s="64"/>
      <c r="G10" s="64"/>
      <c r="H10" s="62"/>
      <c r="I10" s="62"/>
    </row>
    <row r="11" spans="1:9" ht="35.25" customHeight="1">
      <c r="A11" s="28"/>
      <c r="B11" s="67" t="s">
        <v>166</v>
      </c>
      <c r="C11" s="31" t="s">
        <v>87</v>
      </c>
      <c r="D11" s="3" t="s">
        <v>160</v>
      </c>
      <c r="E11" s="3" t="s">
        <v>162</v>
      </c>
      <c r="F11" s="64"/>
      <c r="G11" s="64"/>
      <c r="H11" s="68">
        <f>H12</f>
        <v>389.298</v>
      </c>
      <c r="I11" s="68">
        <f>I12</f>
        <v>443.79972</v>
      </c>
    </row>
    <row r="12" spans="1:11" ht="33.75" customHeight="1">
      <c r="A12" s="28"/>
      <c r="B12" s="65" t="s">
        <v>161</v>
      </c>
      <c r="C12" s="31" t="s">
        <v>87</v>
      </c>
      <c r="D12" s="3" t="s">
        <v>160</v>
      </c>
      <c r="E12" s="3" t="s">
        <v>162</v>
      </c>
      <c r="F12" s="64" t="s">
        <v>167</v>
      </c>
      <c r="G12" s="64"/>
      <c r="H12" s="68">
        <f>H13</f>
        <v>389.298</v>
      </c>
      <c r="I12" s="68">
        <f>I13</f>
        <v>443.79972</v>
      </c>
      <c r="K12" s="91"/>
    </row>
    <row r="13" spans="1:12" ht="16.5" customHeight="1">
      <c r="A13" s="28"/>
      <c r="B13" s="69" t="s">
        <v>163</v>
      </c>
      <c r="C13" s="31" t="s">
        <v>87</v>
      </c>
      <c r="D13" s="3" t="s">
        <v>160</v>
      </c>
      <c r="E13" s="3" t="s">
        <v>162</v>
      </c>
      <c r="F13" s="64" t="s">
        <v>168</v>
      </c>
      <c r="G13" s="64"/>
      <c r="H13" s="68">
        <f>H14+H15</f>
        <v>389.298</v>
      </c>
      <c r="I13" s="68">
        <f>I14+I15</f>
        <v>443.79972</v>
      </c>
      <c r="L13" s="140"/>
    </row>
    <row r="14" spans="1:9" ht="48" customHeight="1">
      <c r="A14" s="28"/>
      <c r="B14" s="70" t="s">
        <v>169</v>
      </c>
      <c r="C14" s="31" t="s">
        <v>87</v>
      </c>
      <c r="D14" s="3" t="s">
        <v>160</v>
      </c>
      <c r="E14" s="3" t="s">
        <v>162</v>
      </c>
      <c r="F14" s="64" t="s">
        <v>168</v>
      </c>
      <c r="G14" s="64" t="s">
        <v>165</v>
      </c>
      <c r="H14" s="68">
        <v>299</v>
      </c>
      <c r="I14" s="68">
        <v>340.86</v>
      </c>
    </row>
    <row r="15" spans="1:9" ht="48" customHeight="1">
      <c r="A15" s="28"/>
      <c r="B15" s="70" t="s">
        <v>170</v>
      </c>
      <c r="C15" s="31" t="s">
        <v>87</v>
      </c>
      <c r="D15" s="3" t="s">
        <v>160</v>
      </c>
      <c r="E15" s="3" t="s">
        <v>162</v>
      </c>
      <c r="F15" s="64" t="s">
        <v>168</v>
      </c>
      <c r="G15" s="64" t="s">
        <v>171</v>
      </c>
      <c r="H15" s="68">
        <f>H14*30.2%</f>
        <v>90.298</v>
      </c>
      <c r="I15" s="68">
        <f>I14*30.2%</f>
        <v>102.93972</v>
      </c>
    </row>
    <row r="16" spans="1:9" ht="93" customHeight="1">
      <c r="A16" s="28"/>
      <c r="B16" s="67" t="s">
        <v>114</v>
      </c>
      <c r="C16" s="31" t="s">
        <v>87</v>
      </c>
      <c r="D16" s="3" t="s">
        <v>160</v>
      </c>
      <c r="E16" s="3" t="s">
        <v>173</v>
      </c>
      <c r="F16" s="64"/>
      <c r="G16" s="64"/>
      <c r="H16" s="62">
        <f>H17</f>
        <v>1149.273</v>
      </c>
      <c r="I16" s="62">
        <f>I17</f>
        <v>0</v>
      </c>
    </row>
    <row r="17" spans="1:9" ht="52.5" customHeight="1">
      <c r="A17" s="28"/>
      <c r="B17" s="67" t="s">
        <v>172</v>
      </c>
      <c r="C17" s="31" t="s">
        <v>87</v>
      </c>
      <c r="D17" s="3" t="s">
        <v>160</v>
      </c>
      <c r="E17" s="3" t="s">
        <v>173</v>
      </c>
      <c r="F17" s="64" t="s">
        <v>186</v>
      </c>
      <c r="G17" s="64"/>
      <c r="H17" s="68">
        <f>H18</f>
        <v>1149.273</v>
      </c>
      <c r="I17" s="68">
        <f>I18</f>
        <v>0</v>
      </c>
    </row>
    <row r="18" spans="1:9" ht="54" customHeight="1">
      <c r="A18" s="28"/>
      <c r="B18" s="71" t="s">
        <v>187</v>
      </c>
      <c r="C18" s="31" t="s">
        <v>87</v>
      </c>
      <c r="D18" s="3" t="s">
        <v>160</v>
      </c>
      <c r="E18" s="3" t="s">
        <v>173</v>
      </c>
      <c r="F18" s="64" t="s">
        <v>188</v>
      </c>
      <c r="G18" s="64"/>
      <c r="H18" s="68">
        <f>H19+H21+H22+H23+H26+H20+H25</f>
        <v>1149.273</v>
      </c>
      <c r="I18" s="68">
        <f>I19+I21+I22+I23+I26+I20+I25</f>
        <v>0</v>
      </c>
    </row>
    <row r="19" spans="1:9" ht="30" customHeight="1">
      <c r="A19" s="28"/>
      <c r="B19" s="70" t="s">
        <v>169</v>
      </c>
      <c r="C19" s="31" t="s">
        <v>87</v>
      </c>
      <c r="D19" s="3" t="s">
        <v>160</v>
      </c>
      <c r="E19" s="3" t="s">
        <v>173</v>
      </c>
      <c r="F19" s="64" t="s">
        <v>189</v>
      </c>
      <c r="G19" s="64" t="s">
        <v>165</v>
      </c>
      <c r="H19" s="68">
        <v>661.5</v>
      </c>
      <c r="I19" s="62"/>
    </row>
    <row r="20" spans="1:9" ht="52.5" customHeight="1">
      <c r="A20" s="28"/>
      <c r="B20" s="70" t="s">
        <v>285</v>
      </c>
      <c r="C20" s="31" t="s">
        <v>87</v>
      </c>
      <c r="D20" s="3" t="s">
        <v>160</v>
      </c>
      <c r="E20" s="3" t="s">
        <v>173</v>
      </c>
      <c r="F20" s="64" t="s">
        <v>189</v>
      </c>
      <c r="G20" s="64" t="s">
        <v>171</v>
      </c>
      <c r="H20" s="68">
        <f>H19*30.2%</f>
        <v>199.773</v>
      </c>
      <c r="I20" s="68">
        <f>I19*30.2%</f>
        <v>0</v>
      </c>
    </row>
    <row r="21" spans="1:9" ht="30" customHeight="1">
      <c r="A21" s="28"/>
      <c r="B21" s="67" t="s">
        <v>175</v>
      </c>
      <c r="C21" s="31" t="s">
        <v>87</v>
      </c>
      <c r="D21" s="3" t="s">
        <v>160</v>
      </c>
      <c r="E21" s="3" t="s">
        <v>173</v>
      </c>
      <c r="F21" s="64" t="s">
        <v>190</v>
      </c>
      <c r="G21" s="64" t="s">
        <v>176</v>
      </c>
      <c r="H21" s="68">
        <v>0</v>
      </c>
      <c r="I21" s="62"/>
    </row>
    <row r="22" spans="1:9" ht="51" customHeight="1">
      <c r="A22" s="28"/>
      <c r="B22" s="67" t="s">
        <v>177</v>
      </c>
      <c r="C22" s="31" t="s">
        <v>87</v>
      </c>
      <c r="D22" s="3" t="s">
        <v>160</v>
      </c>
      <c r="E22" s="3" t="s">
        <v>173</v>
      </c>
      <c r="F22" s="64" t="s">
        <v>190</v>
      </c>
      <c r="G22" s="64" t="s">
        <v>178</v>
      </c>
      <c r="H22" s="68">
        <v>95</v>
      </c>
      <c r="I22" s="62"/>
    </row>
    <row r="23" spans="1:9" ht="39" customHeight="1">
      <c r="A23" s="28"/>
      <c r="B23" s="67" t="s">
        <v>179</v>
      </c>
      <c r="C23" s="31" t="s">
        <v>87</v>
      </c>
      <c r="D23" s="3" t="s">
        <v>160</v>
      </c>
      <c r="E23" s="3" t="s">
        <v>173</v>
      </c>
      <c r="F23" s="64" t="s">
        <v>190</v>
      </c>
      <c r="G23" s="64" t="s">
        <v>180</v>
      </c>
      <c r="H23" s="68">
        <v>165</v>
      </c>
      <c r="I23" s="73"/>
    </row>
    <row r="24" spans="1:9" ht="12.75" customHeight="1" hidden="1">
      <c r="A24" s="28"/>
      <c r="B24" s="67" t="s">
        <v>181</v>
      </c>
      <c r="C24" s="31" t="s">
        <v>87</v>
      </c>
      <c r="D24" s="3" t="s">
        <v>160</v>
      </c>
      <c r="E24" s="3" t="s">
        <v>173</v>
      </c>
      <c r="F24" s="64" t="s">
        <v>190</v>
      </c>
      <c r="G24" s="64" t="s">
        <v>183</v>
      </c>
      <c r="H24" s="68"/>
      <c r="I24" s="62"/>
    </row>
    <row r="25" spans="1:9" ht="34.5" customHeight="1">
      <c r="A25" s="28"/>
      <c r="B25" s="67" t="s">
        <v>181</v>
      </c>
      <c r="C25" s="31" t="s">
        <v>87</v>
      </c>
      <c r="D25" s="3" t="s">
        <v>160</v>
      </c>
      <c r="E25" s="3" t="s">
        <v>173</v>
      </c>
      <c r="F25" s="64" t="s">
        <v>182</v>
      </c>
      <c r="G25" s="64" t="s">
        <v>183</v>
      </c>
      <c r="H25" s="68">
        <v>18</v>
      </c>
      <c r="I25" s="62"/>
    </row>
    <row r="26" spans="1:9" ht="30" customHeight="1">
      <c r="A26" s="28"/>
      <c r="B26" s="67" t="s">
        <v>184</v>
      </c>
      <c r="C26" s="31" t="s">
        <v>87</v>
      </c>
      <c r="D26" s="3" t="s">
        <v>160</v>
      </c>
      <c r="E26" s="3" t="s">
        <v>173</v>
      </c>
      <c r="F26" s="64" t="s">
        <v>190</v>
      </c>
      <c r="G26" s="64" t="s">
        <v>185</v>
      </c>
      <c r="H26" s="68">
        <v>10</v>
      </c>
      <c r="I26" s="62"/>
    </row>
    <row r="27" spans="1:9" ht="12.75" customHeight="1" hidden="1">
      <c r="A27" s="28"/>
      <c r="B27" s="74"/>
      <c r="C27" s="60"/>
      <c r="D27" s="75"/>
      <c r="E27" s="75"/>
      <c r="F27" s="76"/>
      <c r="G27" s="76"/>
      <c r="H27" s="62"/>
      <c r="I27" s="62"/>
    </row>
    <row r="28" spans="1:9" ht="12.75" customHeight="1" hidden="1">
      <c r="A28" s="28"/>
      <c r="B28" s="77"/>
      <c r="C28" s="31"/>
      <c r="D28" s="3"/>
      <c r="E28" s="3"/>
      <c r="F28" s="64"/>
      <c r="G28" s="64"/>
      <c r="H28" s="68"/>
      <c r="I28" s="62"/>
    </row>
    <row r="29" spans="1:9" ht="12.75" customHeight="1" hidden="1">
      <c r="A29" s="28"/>
      <c r="B29" s="67"/>
      <c r="C29" s="31"/>
      <c r="D29" s="3"/>
      <c r="E29" s="3"/>
      <c r="F29" s="3"/>
      <c r="G29" s="3"/>
      <c r="H29" s="68"/>
      <c r="I29" s="62"/>
    </row>
    <row r="30" spans="1:9" s="79" customFormat="1" ht="19.5" customHeight="1">
      <c r="A30" s="58"/>
      <c r="B30" s="78" t="s">
        <v>193</v>
      </c>
      <c r="C30" s="60" t="s">
        <v>87</v>
      </c>
      <c r="D30" s="75" t="s">
        <v>160</v>
      </c>
      <c r="E30" s="75" t="s">
        <v>192</v>
      </c>
      <c r="F30" s="75" t="s">
        <v>196</v>
      </c>
      <c r="G30" s="75" t="s">
        <v>73</v>
      </c>
      <c r="H30" s="62">
        <f>H31</f>
        <v>10</v>
      </c>
      <c r="I30" s="62"/>
    </row>
    <row r="31" spans="1:9" ht="25.5" customHeight="1">
      <c r="A31" s="28"/>
      <c r="B31" s="67" t="s">
        <v>194</v>
      </c>
      <c r="C31" s="31" t="s">
        <v>87</v>
      </c>
      <c r="D31" s="3" t="s">
        <v>160</v>
      </c>
      <c r="E31" s="3" t="s">
        <v>192</v>
      </c>
      <c r="F31" s="3" t="s">
        <v>196</v>
      </c>
      <c r="G31" s="3" t="s">
        <v>195</v>
      </c>
      <c r="H31" s="68">
        <v>10</v>
      </c>
      <c r="I31" s="62"/>
    </row>
    <row r="32" spans="1:9" ht="12.75" customHeight="1" hidden="1">
      <c r="A32" s="28"/>
      <c r="B32" s="67" t="s">
        <v>179</v>
      </c>
      <c r="C32" s="31" t="s">
        <v>87</v>
      </c>
      <c r="D32" s="3" t="s">
        <v>162</v>
      </c>
      <c r="E32" s="3" t="s">
        <v>198</v>
      </c>
      <c r="F32" s="3" t="s">
        <v>200</v>
      </c>
      <c r="G32" s="3" t="s">
        <v>180</v>
      </c>
      <c r="H32" s="61"/>
      <c r="I32" s="61">
        <v>2</v>
      </c>
    </row>
    <row r="33" spans="1:9" ht="15.75" hidden="1">
      <c r="A33" s="80"/>
      <c r="B33" s="81"/>
      <c r="C33" s="82"/>
      <c r="D33" s="83"/>
      <c r="E33" s="83"/>
      <c r="F33" s="83"/>
      <c r="G33" s="83"/>
      <c r="H33" s="84"/>
      <c r="I33" s="85"/>
    </row>
    <row r="34" spans="1:9" ht="12.75" customHeight="1" hidden="1">
      <c r="A34" s="28"/>
      <c r="B34" s="59"/>
      <c r="C34" s="60"/>
      <c r="D34" s="75"/>
      <c r="E34" s="75"/>
      <c r="F34" s="75"/>
      <c r="G34" s="75"/>
      <c r="H34" s="86"/>
      <c r="I34" s="86"/>
    </row>
    <row r="35" spans="1:9" ht="12.75" customHeight="1" hidden="1">
      <c r="A35" s="28"/>
      <c r="B35" s="87"/>
      <c r="C35" s="60"/>
      <c r="D35" s="75"/>
      <c r="E35" s="75"/>
      <c r="F35" s="75"/>
      <c r="G35" s="75"/>
      <c r="H35" s="86"/>
      <c r="I35" s="86"/>
    </row>
    <row r="36" spans="1:9" ht="12.75" customHeight="1" hidden="1">
      <c r="A36" s="28"/>
      <c r="B36" s="77"/>
      <c r="C36" s="31"/>
      <c r="D36" s="3"/>
      <c r="E36" s="3"/>
      <c r="F36" s="3"/>
      <c r="G36" s="3"/>
      <c r="H36" s="88"/>
      <c r="I36" s="88"/>
    </row>
    <row r="37" spans="1:9" ht="12.75" customHeight="1" hidden="1">
      <c r="A37" s="28"/>
      <c r="B37" s="67"/>
      <c r="C37" s="31"/>
      <c r="D37" s="3"/>
      <c r="E37" s="3"/>
      <c r="F37" s="3"/>
      <c r="G37" s="3"/>
      <c r="H37" s="61"/>
      <c r="I37" s="88"/>
    </row>
    <row r="38" spans="1:9" s="79" customFormat="1" ht="44.25" customHeight="1">
      <c r="A38" s="58"/>
      <c r="B38" s="89" t="s">
        <v>197</v>
      </c>
      <c r="C38" s="60" t="s">
        <v>87</v>
      </c>
      <c r="D38" s="75" t="s">
        <v>162</v>
      </c>
      <c r="E38" s="75" t="s">
        <v>198</v>
      </c>
      <c r="F38" s="76" t="s">
        <v>201</v>
      </c>
      <c r="G38" s="75"/>
      <c r="H38" s="66">
        <f>H39</f>
        <v>60.9</v>
      </c>
      <c r="I38" s="66">
        <f>I39</f>
        <v>0</v>
      </c>
    </row>
    <row r="39" spans="1:9" ht="57.75" customHeight="1">
      <c r="A39" s="28"/>
      <c r="B39" s="77" t="s">
        <v>199</v>
      </c>
      <c r="C39" s="31" t="s">
        <v>87</v>
      </c>
      <c r="D39" s="3" t="s">
        <v>162</v>
      </c>
      <c r="E39" s="3" t="s">
        <v>198</v>
      </c>
      <c r="F39" s="3" t="s">
        <v>202</v>
      </c>
      <c r="G39" s="3" t="s">
        <v>73</v>
      </c>
      <c r="H39" s="61">
        <v>60.9</v>
      </c>
      <c r="I39" s="88"/>
    </row>
    <row r="40" spans="1:9" ht="50.25" customHeight="1">
      <c r="A40" s="28"/>
      <c r="B40" s="90" t="s">
        <v>164</v>
      </c>
      <c r="C40" s="31" t="s">
        <v>87</v>
      </c>
      <c r="D40" s="3" t="s">
        <v>162</v>
      </c>
      <c r="E40" s="3" t="s">
        <v>198</v>
      </c>
      <c r="F40" s="3" t="s">
        <v>202</v>
      </c>
      <c r="G40" s="3" t="s">
        <v>165</v>
      </c>
      <c r="H40" s="61">
        <v>46.5</v>
      </c>
      <c r="I40" s="88"/>
    </row>
    <row r="41" spans="1:11" ht="46.5" customHeight="1">
      <c r="A41" s="28"/>
      <c r="B41" s="70" t="s">
        <v>170</v>
      </c>
      <c r="C41" s="31" t="s">
        <v>87</v>
      </c>
      <c r="D41" s="3" t="s">
        <v>162</v>
      </c>
      <c r="E41" s="3" t="s">
        <v>198</v>
      </c>
      <c r="F41" s="3" t="s">
        <v>202</v>
      </c>
      <c r="G41" s="3" t="s">
        <v>171</v>
      </c>
      <c r="H41" s="61">
        <v>14.4</v>
      </c>
      <c r="I41" s="61">
        <f>I40*30.2%</f>
        <v>0</v>
      </c>
      <c r="K41" s="91"/>
    </row>
    <row r="42" spans="1:9" ht="12.75" customHeight="1" hidden="1">
      <c r="A42" s="28"/>
      <c r="B42" s="67" t="s">
        <v>204</v>
      </c>
      <c r="C42" s="31" t="s">
        <v>87</v>
      </c>
      <c r="D42" s="3" t="s">
        <v>173</v>
      </c>
      <c r="E42" s="3" t="s">
        <v>205</v>
      </c>
      <c r="F42" s="75"/>
      <c r="G42" s="75"/>
      <c r="H42" s="66">
        <f>H43</f>
        <v>0</v>
      </c>
      <c r="I42" s="88"/>
    </row>
    <row r="43" spans="1:9" ht="12.75" customHeight="1" hidden="1">
      <c r="A43" s="28"/>
      <c r="B43" s="67" t="s">
        <v>179</v>
      </c>
      <c r="C43" s="31" t="s">
        <v>87</v>
      </c>
      <c r="D43" s="3" t="s">
        <v>173</v>
      </c>
      <c r="E43" s="3" t="s">
        <v>205</v>
      </c>
      <c r="F43" s="3" t="s">
        <v>206</v>
      </c>
      <c r="G43" s="3" t="s">
        <v>180</v>
      </c>
      <c r="H43" s="61">
        <v>0</v>
      </c>
      <c r="I43" s="88"/>
    </row>
    <row r="44" spans="1:9" ht="21.75" customHeight="1">
      <c r="A44" s="28"/>
      <c r="B44" s="67" t="s">
        <v>124</v>
      </c>
      <c r="C44" s="31" t="s">
        <v>87</v>
      </c>
      <c r="D44" s="3" t="s">
        <v>173</v>
      </c>
      <c r="E44" s="3" t="s">
        <v>212</v>
      </c>
      <c r="F44" s="3"/>
      <c r="G44" s="3"/>
      <c r="H44" s="66">
        <f aca="true" t="shared" si="0" ref="H44:I46">H45</f>
        <v>39</v>
      </c>
      <c r="I44" s="66">
        <f t="shared" si="0"/>
        <v>0</v>
      </c>
    </row>
    <row r="45" spans="1:9" ht="29.25" customHeight="1">
      <c r="A45" s="28" t="s">
        <v>207</v>
      </c>
      <c r="B45" s="67" t="s">
        <v>245</v>
      </c>
      <c r="C45" s="31" t="s">
        <v>87</v>
      </c>
      <c r="D45" s="3" t="s">
        <v>173</v>
      </c>
      <c r="E45" s="3" t="s">
        <v>205</v>
      </c>
      <c r="F45" s="3"/>
      <c r="G45" s="3"/>
      <c r="H45" s="61">
        <f t="shared" si="0"/>
        <v>39</v>
      </c>
      <c r="I45" s="61">
        <f t="shared" si="0"/>
        <v>0</v>
      </c>
    </row>
    <row r="46" spans="1:9" ht="45.75" customHeight="1">
      <c r="A46" s="28"/>
      <c r="B46" s="65" t="s">
        <v>172</v>
      </c>
      <c r="C46" s="31" t="s">
        <v>87</v>
      </c>
      <c r="D46" s="3" t="s">
        <v>173</v>
      </c>
      <c r="E46" s="3" t="s">
        <v>205</v>
      </c>
      <c r="F46" s="3" t="s">
        <v>186</v>
      </c>
      <c r="G46" s="3"/>
      <c r="H46" s="61">
        <f t="shared" si="0"/>
        <v>39</v>
      </c>
      <c r="I46" s="61">
        <f t="shared" si="0"/>
        <v>0</v>
      </c>
    </row>
    <row r="47" spans="1:9" ht="50.25" customHeight="1">
      <c r="A47" s="28"/>
      <c r="B47" s="77" t="s">
        <v>208</v>
      </c>
      <c r="C47" s="31" t="s">
        <v>87</v>
      </c>
      <c r="D47" s="3" t="s">
        <v>173</v>
      </c>
      <c r="E47" s="3" t="s">
        <v>205</v>
      </c>
      <c r="F47" s="3" t="s">
        <v>201</v>
      </c>
      <c r="G47" s="3"/>
      <c r="H47" s="61">
        <f>H48+H49</f>
        <v>39</v>
      </c>
      <c r="I47" s="61">
        <f>I48+I49</f>
        <v>0</v>
      </c>
    </row>
    <row r="48" spans="1:9" ht="68.25" customHeight="1">
      <c r="A48" s="28"/>
      <c r="B48" s="70" t="s">
        <v>287</v>
      </c>
      <c r="C48" s="31" t="s">
        <v>87</v>
      </c>
      <c r="D48" s="3" t="s">
        <v>173</v>
      </c>
      <c r="E48" s="3" t="s">
        <v>205</v>
      </c>
      <c r="F48" s="3" t="s">
        <v>209</v>
      </c>
      <c r="G48" s="3" t="s">
        <v>165</v>
      </c>
      <c r="H48" s="61">
        <v>30</v>
      </c>
      <c r="I48" s="88"/>
    </row>
    <row r="49" spans="1:9" ht="38.25" customHeight="1">
      <c r="A49" s="28"/>
      <c r="B49" s="70" t="s">
        <v>286</v>
      </c>
      <c r="C49" s="31"/>
      <c r="D49" s="3" t="s">
        <v>173</v>
      </c>
      <c r="E49" s="3" t="s">
        <v>205</v>
      </c>
      <c r="F49" s="3" t="s">
        <v>288</v>
      </c>
      <c r="G49" s="3" t="s">
        <v>171</v>
      </c>
      <c r="H49" s="61">
        <v>9</v>
      </c>
      <c r="I49" s="61">
        <f>I48*30.2%</f>
        <v>0</v>
      </c>
    </row>
    <row r="50" spans="1:9" ht="17.25" customHeight="1">
      <c r="A50" s="28"/>
      <c r="B50" s="59" t="s">
        <v>210</v>
      </c>
      <c r="C50" s="60" t="s">
        <v>87</v>
      </c>
      <c r="D50" s="75" t="s">
        <v>211</v>
      </c>
      <c r="E50" s="75" t="s">
        <v>212</v>
      </c>
      <c r="F50" s="75"/>
      <c r="G50" s="75"/>
      <c r="H50" s="66">
        <f>H53</f>
        <v>524</v>
      </c>
      <c r="I50" s="66" t="e">
        <f>I51</f>
        <v>#REF!</v>
      </c>
    </row>
    <row r="51" spans="1:9" ht="12.75" customHeight="1" hidden="1">
      <c r="A51" s="28"/>
      <c r="B51" s="65" t="s">
        <v>213</v>
      </c>
      <c r="C51" s="31" t="s">
        <v>87</v>
      </c>
      <c r="D51" s="3" t="s">
        <v>211</v>
      </c>
      <c r="E51" s="3" t="s">
        <v>198</v>
      </c>
      <c r="F51" s="3" t="s">
        <v>174</v>
      </c>
      <c r="G51" s="3"/>
      <c r="H51" s="66"/>
      <c r="I51" s="61" t="e">
        <f>I52</f>
        <v>#REF!</v>
      </c>
    </row>
    <row r="52" spans="1:9" ht="12.75" customHeight="1" hidden="1">
      <c r="A52" s="28"/>
      <c r="B52" s="92" t="s">
        <v>214</v>
      </c>
      <c r="C52" s="31" t="s">
        <v>87</v>
      </c>
      <c r="D52" s="3" t="s">
        <v>211</v>
      </c>
      <c r="E52" s="3" t="s">
        <v>198</v>
      </c>
      <c r="F52" s="3" t="s">
        <v>215</v>
      </c>
      <c r="G52" s="3"/>
      <c r="H52" s="66"/>
      <c r="I52" s="61" t="e">
        <f>#REF!</f>
        <v>#REF!</v>
      </c>
    </row>
    <row r="53" spans="1:9" ht="31.5" customHeight="1">
      <c r="A53" s="28"/>
      <c r="B53" s="92" t="s">
        <v>216</v>
      </c>
      <c r="C53" s="31" t="s">
        <v>87</v>
      </c>
      <c r="D53" s="3" t="s">
        <v>211</v>
      </c>
      <c r="E53" s="3" t="s">
        <v>198</v>
      </c>
      <c r="F53" s="3" t="s">
        <v>218</v>
      </c>
      <c r="G53" s="3"/>
      <c r="H53" s="66">
        <f>H54</f>
        <v>524</v>
      </c>
      <c r="I53" s="61">
        <f>I54</f>
        <v>40</v>
      </c>
    </row>
    <row r="54" spans="1:9" ht="51" customHeight="1">
      <c r="A54" s="28"/>
      <c r="B54" s="67" t="s">
        <v>217</v>
      </c>
      <c r="C54" s="31" t="s">
        <v>87</v>
      </c>
      <c r="D54" s="3" t="s">
        <v>211</v>
      </c>
      <c r="E54" s="3" t="s">
        <v>198</v>
      </c>
      <c r="F54" s="3" t="s">
        <v>218</v>
      </c>
      <c r="G54" s="3" t="s">
        <v>180</v>
      </c>
      <c r="H54" s="66">
        <v>524</v>
      </c>
      <c r="I54" s="61">
        <v>40</v>
      </c>
    </row>
    <row r="55" spans="1:9" ht="12.75" customHeight="1" hidden="1">
      <c r="A55" s="28"/>
      <c r="B55" s="65" t="s">
        <v>221</v>
      </c>
      <c r="C55" s="31" t="s">
        <v>87</v>
      </c>
      <c r="D55" s="3" t="s">
        <v>219</v>
      </c>
      <c r="E55" s="3"/>
      <c r="F55" s="3" t="s">
        <v>174</v>
      </c>
      <c r="G55" s="3"/>
      <c r="H55" s="66" t="e">
        <f>#REF!</f>
        <v>#REF!</v>
      </c>
      <c r="I55" s="61" t="e">
        <f>#REF!</f>
        <v>#REF!</v>
      </c>
    </row>
    <row r="56" spans="1:9" ht="20.25" customHeight="1" hidden="1">
      <c r="A56" s="28"/>
      <c r="B56" s="93" t="s">
        <v>191</v>
      </c>
      <c r="C56" s="60" t="s">
        <v>87</v>
      </c>
      <c r="D56" s="75" t="s">
        <v>219</v>
      </c>
      <c r="E56" s="75" t="s">
        <v>211</v>
      </c>
      <c r="F56" s="75" t="s">
        <v>222</v>
      </c>
      <c r="G56" s="75"/>
      <c r="H56" s="66">
        <f>H57</f>
        <v>0</v>
      </c>
      <c r="I56" s="61"/>
    </row>
    <row r="57" spans="1:9" ht="34.5" customHeight="1" hidden="1">
      <c r="A57" s="28"/>
      <c r="B57" s="67" t="s">
        <v>179</v>
      </c>
      <c r="C57" s="31" t="s">
        <v>87</v>
      </c>
      <c r="D57" s="3" t="s">
        <v>219</v>
      </c>
      <c r="E57" s="3" t="s">
        <v>211</v>
      </c>
      <c r="F57" s="3" t="s">
        <v>222</v>
      </c>
      <c r="G57" s="3" t="s">
        <v>180</v>
      </c>
      <c r="H57" s="66">
        <v>0</v>
      </c>
      <c r="I57" s="61"/>
    </row>
    <row r="58" spans="1:9" ht="22.5" customHeight="1">
      <c r="A58" s="28"/>
      <c r="B58" s="59" t="s">
        <v>128</v>
      </c>
      <c r="C58" s="60" t="s">
        <v>87</v>
      </c>
      <c r="D58" s="75" t="s">
        <v>219</v>
      </c>
      <c r="E58" s="75" t="s">
        <v>212</v>
      </c>
      <c r="F58" s="75" t="s">
        <v>220</v>
      </c>
      <c r="G58" s="75" t="s">
        <v>73</v>
      </c>
      <c r="H58" s="66">
        <f>H59</f>
        <v>147.70080000000002</v>
      </c>
      <c r="I58" s="66">
        <f>I59</f>
        <v>120.39594</v>
      </c>
    </row>
    <row r="59" spans="1:9" ht="46.5" customHeight="1">
      <c r="A59" s="28"/>
      <c r="B59" s="92" t="s">
        <v>223</v>
      </c>
      <c r="C59" s="31" t="s">
        <v>87</v>
      </c>
      <c r="D59" s="3" t="s">
        <v>219</v>
      </c>
      <c r="E59" s="3" t="s">
        <v>219</v>
      </c>
      <c r="F59" s="3" t="s">
        <v>225</v>
      </c>
      <c r="G59" s="3"/>
      <c r="H59" s="61">
        <f>H60</f>
        <v>147.70080000000002</v>
      </c>
      <c r="I59" s="61">
        <f>I60</f>
        <v>120.39594</v>
      </c>
    </row>
    <row r="60" spans="1:9" ht="46.5" customHeight="1">
      <c r="A60" s="28"/>
      <c r="B60" s="70" t="s">
        <v>226</v>
      </c>
      <c r="C60" s="31" t="s">
        <v>87</v>
      </c>
      <c r="D60" s="3" t="s">
        <v>219</v>
      </c>
      <c r="E60" s="3" t="s">
        <v>219</v>
      </c>
      <c r="F60" s="3" t="s">
        <v>224</v>
      </c>
      <c r="G60" s="3"/>
      <c r="H60" s="61">
        <f>H61+H62+H63</f>
        <v>147.70080000000002</v>
      </c>
      <c r="I60" s="61">
        <f>I61+I62+I63</f>
        <v>120.39594</v>
      </c>
    </row>
    <row r="61" spans="1:9" ht="43.5" customHeight="1">
      <c r="A61" s="28"/>
      <c r="B61" s="70" t="s">
        <v>287</v>
      </c>
      <c r="C61" s="31" t="s">
        <v>87</v>
      </c>
      <c r="D61" s="3" t="s">
        <v>219</v>
      </c>
      <c r="E61" s="3" t="s">
        <v>219</v>
      </c>
      <c r="F61" s="3" t="s">
        <v>224</v>
      </c>
      <c r="G61" s="3" t="s">
        <v>165</v>
      </c>
      <c r="H61" s="61">
        <v>90.4</v>
      </c>
      <c r="I61" s="61">
        <v>92.47</v>
      </c>
    </row>
    <row r="62" spans="1:9" ht="43.5" customHeight="1">
      <c r="A62" s="28"/>
      <c r="B62" s="70" t="s">
        <v>170</v>
      </c>
      <c r="C62" s="31" t="s">
        <v>87</v>
      </c>
      <c r="D62" s="3" t="s">
        <v>219</v>
      </c>
      <c r="E62" s="3" t="s">
        <v>219</v>
      </c>
      <c r="F62" s="3" t="s">
        <v>224</v>
      </c>
      <c r="G62" s="3" t="s">
        <v>171</v>
      </c>
      <c r="H62" s="61">
        <f>H61*30.2%</f>
        <v>27.300800000000002</v>
      </c>
      <c r="I62" s="61">
        <f>I61*30.2%</f>
        <v>27.925939999999997</v>
      </c>
    </row>
    <row r="63" spans="1:9" ht="31.5" customHeight="1">
      <c r="A63" s="28"/>
      <c r="B63" s="67" t="s">
        <v>179</v>
      </c>
      <c r="C63" s="31" t="s">
        <v>87</v>
      </c>
      <c r="D63" s="3" t="s">
        <v>219</v>
      </c>
      <c r="E63" s="3" t="s">
        <v>219</v>
      </c>
      <c r="F63" s="3" t="s">
        <v>224</v>
      </c>
      <c r="G63" s="3" t="s">
        <v>180</v>
      </c>
      <c r="H63" s="61">
        <v>30</v>
      </c>
      <c r="I63" s="61"/>
    </row>
    <row r="64" spans="1:9" ht="21.75" customHeight="1">
      <c r="A64" s="28"/>
      <c r="B64" s="59" t="s">
        <v>227</v>
      </c>
      <c r="C64" s="60" t="s">
        <v>87</v>
      </c>
      <c r="D64" s="60" t="s">
        <v>228</v>
      </c>
      <c r="E64" s="60" t="s">
        <v>212</v>
      </c>
      <c r="F64" s="60" t="s">
        <v>220</v>
      </c>
      <c r="G64" s="60" t="s">
        <v>73</v>
      </c>
      <c r="H64" s="66">
        <f>H65</f>
        <v>210</v>
      </c>
      <c r="I64" s="66" t="e">
        <f>#REF!</f>
        <v>#REF!</v>
      </c>
    </row>
    <row r="65" spans="1:9" ht="18.75" customHeight="1">
      <c r="A65" s="28"/>
      <c r="B65" s="59" t="s">
        <v>134</v>
      </c>
      <c r="C65" s="60" t="s">
        <v>87</v>
      </c>
      <c r="D65" s="60" t="s">
        <v>228</v>
      </c>
      <c r="E65" s="60" t="s">
        <v>160</v>
      </c>
      <c r="F65" s="60"/>
      <c r="G65" s="60"/>
      <c r="H65" s="66">
        <f>H67</f>
        <v>210</v>
      </c>
      <c r="I65" s="61">
        <f>I69+I70</f>
        <v>1464.51942</v>
      </c>
    </row>
    <row r="66" spans="1:9" ht="12.75" customHeight="1" hidden="1">
      <c r="A66" s="28"/>
      <c r="B66" s="65" t="s">
        <v>229</v>
      </c>
      <c r="C66" s="31" t="s">
        <v>87</v>
      </c>
      <c r="D66" s="31" t="s">
        <v>228</v>
      </c>
      <c r="E66" s="31" t="s">
        <v>160</v>
      </c>
      <c r="F66" s="31" t="s">
        <v>174</v>
      </c>
      <c r="G66" s="31"/>
      <c r="H66" s="66"/>
      <c r="I66" s="61"/>
    </row>
    <row r="67" spans="1:9" ht="66" customHeight="1">
      <c r="A67" s="28"/>
      <c r="B67" s="70" t="s">
        <v>232</v>
      </c>
      <c r="C67" s="31" t="s">
        <v>87</v>
      </c>
      <c r="D67" s="31" t="s">
        <v>228</v>
      </c>
      <c r="E67" s="31" t="s">
        <v>160</v>
      </c>
      <c r="F67" s="94" t="s">
        <v>233</v>
      </c>
      <c r="G67" s="31"/>
      <c r="H67" s="61">
        <f>H68+H69</f>
        <v>210</v>
      </c>
      <c r="I67" s="61">
        <f>I69+I70</f>
        <v>1464.51942</v>
      </c>
    </row>
    <row r="68" spans="1:9" ht="30" customHeight="1">
      <c r="A68" s="28"/>
      <c r="B68" s="67" t="s">
        <v>179</v>
      </c>
      <c r="C68" s="31" t="s">
        <v>87</v>
      </c>
      <c r="D68" s="31" t="s">
        <v>228</v>
      </c>
      <c r="E68" s="31" t="s">
        <v>160</v>
      </c>
      <c r="F68" s="94" t="s">
        <v>233</v>
      </c>
      <c r="G68" s="31" t="s">
        <v>180</v>
      </c>
      <c r="H68" s="61">
        <v>200</v>
      </c>
      <c r="I68" s="61">
        <v>597.53</v>
      </c>
    </row>
    <row r="69" spans="1:9" ht="18.75" customHeight="1">
      <c r="A69" s="28"/>
      <c r="B69" s="77" t="s">
        <v>230</v>
      </c>
      <c r="C69" s="31" t="s">
        <v>87</v>
      </c>
      <c r="D69" s="31" t="s">
        <v>228</v>
      </c>
      <c r="E69" s="31" t="s">
        <v>160</v>
      </c>
      <c r="F69" s="94" t="s">
        <v>233</v>
      </c>
      <c r="G69" s="31" t="s">
        <v>231</v>
      </c>
      <c r="H69" s="61">
        <v>10</v>
      </c>
      <c r="I69" s="61">
        <v>10</v>
      </c>
    </row>
    <row r="70" spans="1:9" ht="15.75">
      <c r="A70" s="28"/>
      <c r="B70" s="59" t="s">
        <v>234</v>
      </c>
      <c r="C70" s="60" t="s">
        <v>87</v>
      </c>
      <c r="D70" s="75" t="s">
        <v>192</v>
      </c>
      <c r="E70" s="75" t="s">
        <v>212</v>
      </c>
      <c r="F70" s="76" t="s">
        <v>220</v>
      </c>
      <c r="G70" s="75" t="s">
        <v>73</v>
      </c>
      <c r="H70" s="66">
        <f>H74+H84</f>
        <v>1153.527</v>
      </c>
      <c r="I70" s="66">
        <f>I74+I84</f>
        <v>1454.51942</v>
      </c>
    </row>
    <row r="71" spans="1:9" ht="15.75" hidden="1">
      <c r="A71" s="28"/>
      <c r="B71" s="59"/>
      <c r="C71" s="60"/>
      <c r="D71" s="75"/>
      <c r="E71" s="75"/>
      <c r="F71" s="64"/>
      <c r="G71" s="75"/>
      <c r="H71" s="66"/>
      <c r="I71" s="66"/>
    </row>
    <row r="72" spans="1:9" ht="15.75" hidden="1">
      <c r="A72" s="95"/>
      <c r="B72" s="59"/>
      <c r="C72" s="60"/>
      <c r="D72" s="75"/>
      <c r="E72" s="75"/>
      <c r="F72" s="64"/>
      <c r="G72" s="3"/>
      <c r="H72" s="61"/>
      <c r="I72" s="61"/>
    </row>
    <row r="73" spans="1:9" ht="12.75" customHeight="1" hidden="1">
      <c r="A73" s="95"/>
      <c r="B73" s="65" t="s">
        <v>229</v>
      </c>
      <c r="C73" s="31" t="s">
        <v>87</v>
      </c>
      <c r="D73" s="3" t="s">
        <v>192</v>
      </c>
      <c r="E73" s="3" t="s">
        <v>211</v>
      </c>
      <c r="F73" s="64" t="s">
        <v>174</v>
      </c>
      <c r="G73" s="3"/>
      <c r="H73" s="61"/>
      <c r="I73" s="61" t="e">
        <f>#REF!</f>
        <v>#REF!</v>
      </c>
    </row>
    <row r="74" spans="1:9" ht="47.25">
      <c r="A74" s="95"/>
      <c r="B74" s="92" t="s">
        <v>223</v>
      </c>
      <c r="C74" s="60" t="s">
        <v>87</v>
      </c>
      <c r="D74" s="75" t="s">
        <v>192</v>
      </c>
      <c r="E74" s="75" t="s">
        <v>160</v>
      </c>
      <c r="F74" s="64" t="s">
        <v>233</v>
      </c>
      <c r="G74" s="3"/>
      <c r="H74" s="68">
        <f>H75</f>
        <v>650.6946</v>
      </c>
      <c r="I74" s="68">
        <f>I75</f>
        <v>1454.51942</v>
      </c>
    </row>
    <row r="75" spans="1:9" ht="61.5" customHeight="1">
      <c r="A75" s="95"/>
      <c r="B75" s="92" t="s">
        <v>235</v>
      </c>
      <c r="C75" s="60" t="s">
        <v>87</v>
      </c>
      <c r="D75" s="75" t="s">
        <v>192</v>
      </c>
      <c r="E75" s="75" t="s">
        <v>160</v>
      </c>
      <c r="F75" s="64" t="s">
        <v>233</v>
      </c>
      <c r="G75" s="3" t="s">
        <v>73</v>
      </c>
      <c r="H75" s="68">
        <f>H76+H77+H78</f>
        <v>650.6946</v>
      </c>
      <c r="I75" s="68">
        <f>I76+I77+I78</f>
        <v>1454.51942</v>
      </c>
    </row>
    <row r="76" spans="1:9" ht="62.25" customHeight="1">
      <c r="A76" s="95"/>
      <c r="B76" s="70" t="s">
        <v>164</v>
      </c>
      <c r="C76" s="31" t="s">
        <v>87</v>
      </c>
      <c r="D76" s="3" t="s">
        <v>192</v>
      </c>
      <c r="E76" s="3" t="s">
        <v>160</v>
      </c>
      <c r="F76" s="64" t="s">
        <v>233</v>
      </c>
      <c r="G76" s="3" t="s">
        <v>165</v>
      </c>
      <c r="H76" s="68">
        <v>357.3</v>
      </c>
      <c r="I76" s="68">
        <v>658.21</v>
      </c>
    </row>
    <row r="77" spans="1:9" ht="30" customHeight="1">
      <c r="A77" s="95"/>
      <c r="B77" s="70" t="s">
        <v>289</v>
      </c>
      <c r="C77" s="31" t="s">
        <v>87</v>
      </c>
      <c r="D77" s="3" t="s">
        <v>192</v>
      </c>
      <c r="E77" s="3" t="s">
        <v>160</v>
      </c>
      <c r="F77" s="64" t="s">
        <v>233</v>
      </c>
      <c r="G77" s="3" t="s">
        <v>171</v>
      </c>
      <c r="H77" s="68">
        <f>H76*30.2%</f>
        <v>107.9046</v>
      </c>
      <c r="I77" s="68">
        <f>I76*30.2%</f>
        <v>198.77942000000002</v>
      </c>
    </row>
    <row r="78" spans="1:9" ht="43.5" customHeight="1">
      <c r="A78" s="28"/>
      <c r="B78" s="67" t="s">
        <v>179</v>
      </c>
      <c r="C78" s="31" t="s">
        <v>87</v>
      </c>
      <c r="D78" s="3" t="s">
        <v>192</v>
      </c>
      <c r="E78" s="3" t="s">
        <v>160</v>
      </c>
      <c r="F78" s="64" t="s">
        <v>233</v>
      </c>
      <c r="G78" s="31" t="s">
        <v>180</v>
      </c>
      <c r="H78" s="68">
        <v>185.49</v>
      </c>
      <c r="I78" s="68">
        <v>597.53</v>
      </c>
    </row>
    <row r="79" spans="1:9" ht="15.75" hidden="1">
      <c r="A79" s="28"/>
      <c r="B79" s="67"/>
      <c r="C79" s="31"/>
      <c r="D79" s="3"/>
      <c r="E79" s="3"/>
      <c r="F79" s="64"/>
      <c r="G79" s="3"/>
      <c r="H79" s="61"/>
      <c r="I79" s="61"/>
    </row>
    <row r="80" spans="1:9" ht="12.75" customHeight="1" hidden="1">
      <c r="A80" s="28"/>
      <c r="B80" s="59"/>
      <c r="C80" s="60"/>
      <c r="D80" s="75"/>
      <c r="E80" s="75"/>
      <c r="F80" s="76"/>
      <c r="G80" s="75"/>
      <c r="H80" s="66"/>
      <c r="I80" s="66"/>
    </row>
    <row r="81" spans="1:9" ht="12.75" customHeight="1" hidden="1">
      <c r="A81" s="28"/>
      <c r="B81" s="59"/>
      <c r="C81" s="60"/>
      <c r="D81" s="75"/>
      <c r="E81" s="75"/>
      <c r="F81" s="76"/>
      <c r="G81" s="75"/>
      <c r="H81" s="66"/>
      <c r="I81" s="66"/>
    </row>
    <row r="82" spans="1:9" ht="12.75" customHeight="1" hidden="1">
      <c r="A82" s="28"/>
      <c r="B82" s="59"/>
      <c r="C82" s="60"/>
      <c r="D82" s="75"/>
      <c r="E82" s="75"/>
      <c r="F82" s="76"/>
      <c r="G82" s="75"/>
      <c r="H82" s="66"/>
      <c r="I82" s="66"/>
    </row>
    <row r="83" spans="1:9" ht="12.75" customHeight="1" hidden="1">
      <c r="A83" s="28"/>
      <c r="B83" s="59"/>
      <c r="C83" s="60"/>
      <c r="D83" s="75"/>
      <c r="E83" s="75"/>
      <c r="F83" s="76"/>
      <c r="G83" s="75"/>
      <c r="H83" s="66"/>
      <c r="I83" s="66"/>
    </row>
    <row r="84" spans="1:9" ht="56.25" customHeight="1">
      <c r="A84" s="95"/>
      <c r="B84" s="92" t="s">
        <v>223</v>
      </c>
      <c r="C84" s="31" t="s">
        <v>87</v>
      </c>
      <c r="D84" s="3" t="s">
        <v>192</v>
      </c>
      <c r="E84" s="3" t="s">
        <v>211</v>
      </c>
      <c r="F84" s="64" t="s">
        <v>236</v>
      </c>
      <c r="G84" s="3"/>
      <c r="H84" s="68">
        <f>H85</f>
        <v>502.8324</v>
      </c>
      <c r="I84" s="68">
        <f>I85</f>
        <v>0</v>
      </c>
    </row>
    <row r="85" spans="1:9" ht="78" customHeight="1">
      <c r="A85" s="95"/>
      <c r="B85" s="92" t="s">
        <v>232</v>
      </c>
      <c r="C85" s="31" t="s">
        <v>87</v>
      </c>
      <c r="D85" s="3" t="s">
        <v>192</v>
      </c>
      <c r="E85" s="3" t="s">
        <v>211</v>
      </c>
      <c r="F85" s="64" t="s">
        <v>236</v>
      </c>
      <c r="G85" s="3" t="s">
        <v>73</v>
      </c>
      <c r="H85" s="68">
        <f>H86+H87</f>
        <v>502.8324</v>
      </c>
      <c r="I85" s="68">
        <f>I86+I87</f>
        <v>0</v>
      </c>
    </row>
    <row r="86" spans="1:9" ht="48" customHeight="1">
      <c r="A86" s="95"/>
      <c r="B86" s="70" t="s">
        <v>164</v>
      </c>
      <c r="C86" s="31" t="s">
        <v>87</v>
      </c>
      <c r="D86" s="3" t="s">
        <v>192</v>
      </c>
      <c r="E86" s="3" t="s">
        <v>211</v>
      </c>
      <c r="F86" s="64" t="s">
        <v>291</v>
      </c>
      <c r="G86" s="3" t="s">
        <v>165</v>
      </c>
      <c r="H86" s="68">
        <v>386.2</v>
      </c>
      <c r="I86" s="68"/>
    </row>
    <row r="87" spans="1:9" ht="44.25" customHeight="1">
      <c r="A87" s="95"/>
      <c r="B87" s="70" t="s">
        <v>290</v>
      </c>
      <c r="C87" s="31" t="s">
        <v>87</v>
      </c>
      <c r="D87" s="3" t="s">
        <v>192</v>
      </c>
      <c r="E87" s="3" t="s">
        <v>211</v>
      </c>
      <c r="F87" s="64" t="s">
        <v>236</v>
      </c>
      <c r="G87" s="3" t="s">
        <v>171</v>
      </c>
      <c r="H87" s="68">
        <f>H86*30.2%</f>
        <v>116.63239999999999</v>
      </c>
      <c r="I87" s="68">
        <f>I86*30.2%</f>
        <v>0</v>
      </c>
    </row>
    <row r="88" spans="1:9" ht="18" customHeight="1">
      <c r="A88" s="28"/>
      <c r="B88" s="74" t="s">
        <v>237</v>
      </c>
      <c r="C88" s="60"/>
      <c r="D88" s="75"/>
      <c r="E88" s="75"/>
      <c r="F88" s="76"/>
      <c r="G88" s="75"/>
      <c r="H88" s="62"/>
      <c r="I88" s="62" t="e">
        <f>I89*2.5%-I89</f>
        <v>#REF!</v>
      </c>
    </row>
    <row r="89" spans="1:9" ht="15.75" customHeight="1">
      <c r="A89" s="28"/>
      <c r="B89" s="159" t="s">
        <v>238</v>
      </c>
      <c r="C89" s="159"/>
      <c r="D89" s="159"/>
      <c r="E89" s="159"/>
      <c r="F89" s="159"/>
      <c r="G89" s="159"/>
      <c r="H89" s="62">
        <f>H8+H38+H44+H50+H58+H64+H70</f>
        <v>3683.6988</v>
      </c>
      <c r="I89" s="62" t="e">
        <f>I8+I30+I38+I44+I50+I58+I64+I70</f>
        <v>#REF!</v>
      </c>
    </row>
    <row r="90" spans="11:14" ht="15.75">
      <c r="K90" s="140"/>
      <c r="N90" s="140"/>
    </row>
    <row r="93" ht="15.75">
      <c r="H93" s="96"/>
    </row>
  </sheetData>
  <sheetProtection/>
  <mergeCells count="4">
    <mergeCell ref="B89:G89"/>
    <mergeCell ref="G1:I1"/>
    <mergeCell ref="A2:I2"/>
    <mergeCell ref="G4:H4"/>
  </mergeCells>
  <printOptions/>
  <pageMargins left="1.0236220472440944" right="0.5511811023622047" top="0.4724409448818898" bottom="0.5118110236220472" header="0.2362204724409449" footer="0.511811023622047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"/>
  <sheetViews>
    <sheetView zoomScale="85" zoomScaleNormal="85" zoomScalePageLayoutView="0" workbookViewId="0" topLeftCell="A1">
      <selection activeCell="N7" sqref="N7"/>
    </sheetView>
  </sheetViews>
  <sheetFormatPr defaultColWidth="9.421875" defaultRowHeight="12.75"/>
  <cols>
    <col min="1" max="1" width="7.421875" style="37" customWidth="1"/>
    <col min="2" max="2" width="65.57421875" style="37" customWidth="1"/>
    <col min="3" max="3" width="12.00390625" style="37" customWidth="1"/>
    <col min="4" max="4" width="9.140625" style="37" customWidth="1"/>
    <col min="5" max="5" width="12.57421875" style="37" customWidth="1"/>
    <col min="6" max="6" width="13.57421875" style="37" customWidth="1"/>
    <col min="7" max="7" width="8.421875" style="37" customWidth="1"/>
    <col min="8" max="8" width="0.71875" style="37" hidden="1" customWidth="1"/>
    <col min="9" max="9" width="14.57421875" style="54" hidden="1" customWidth="1"/>
    <col min="10" max="10" width="1.57421875" style="54" hidden="1" customWidth="1"/>
    <col min="11" max="11" width="14.421875" style="54" customWidth="1"/>
    <col min="12" max="12" width="16.8515625" style="54" customWidth="1"/>
    <col min="13" max="13" width="0.13671875" style="37" hidden="1" customWidth="1"/>
    <col min="14" max="14" width="17.140625" style="37" customWidth="1"/>
    <col min="15" max="16384" width="9.421875" style="37" customWidth="1"/>
  </cols>
  <sheetData>
    <row r="1" ht="15.75">
      <c r="L1" s="47"/>
    </row>
    <row r="2" spans="1:16" ht="138" customHeight="1">
      <c r="A2" s="49"/>
      <c r="B2" s="50"/>
      <c r="C2" s="51"/>
      <c r="D2" s="51"/>
      <c r="E2" s="51"/>
      <c r="F2" s="51"/>
      <c r="G2" s="160"/>
      <c r="H2" s="160"/>
      <c r="I2" s="160"/>
      <c r="J2" s="160"/>
      <c r="K2" s="163" t="s">
        <v>337</v>
      </c>
      <c r="L2" s="163"/>
      <c r="M2" s="1"/>
      <c r="N2" s="1"/>
      <c r="O2" s="1"/>
      <c r="P2" s="1"/>
    </row>
    <row r="3" spans="1:16" ht="9.75" customHeight="1">
      <c r="A3" s="49"/>
      <c r="B3" s="50"/>
      <c r="C3" s="51"/>
      <c r="D3" s="51"/>
      <c r="E3" s="51"/>
      <c r="F3" s="51"/>
      <c r="G3" s="52"/>
      <c r="H3" s="52"/>
      <c r="I3" s="52"/>
      <c r="J3" s="52"/>
      <c r="K3" s="104"/>
      <c r="L3" s="104"/>
      <c r="M3" s="1"/>
      <c r="N3" s="1"/>
      <c r="O3" s="1"/>
      <c r="P3" s="1"/>
    </row>
    <row r="4" spans="1:12" ht="33.75" customHeight="1">
      <c r="A4" s="161" t="s">
        <v>293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ht="15.75" hidden="1">
      <c r="A5" s="53"/>
    </row>
    <row r="6" spans="1:9" ht="15.75" hidden="1">
      <c r="A6" s="55"/>
      <c r="B6" s="55"/>
      <c r="C6" s="55"/>
      <c r="D6" s="55"/>
      <c r="E6" s="55"/>
      <c r="F6" s="56"/>
      <c r="G6" s="162" t="s">
        <v>107</v>
      </c>
      <c r="H6" s="162"/>
      <c r="I6" s="162"/>
    </row>
    <row r="7" spans="1:12" ht="220.5">
      <c r="A7" s="28" t="s">
        <v>142</v>
      </c>
      <c r="B7" s="28" t="s">
        <v>143</v>
      </c>
      <c r="C7" s="31" t="s">
        <v>144</v>
      </c>
      <c r="D7" s="31" t="s">
        <v>145</v>
      </c>
      <c r="E7" s="31" t="s">
        <v>146</v>
      </c>
      <c r="F7" s="31" t="s">
        <v>147</v>
      </c>
      <c r="G7" s="31" t="s">
        <v>148</v>
      </c>
      <c r="H7" s="31" t="s">
        <v>149</v>
      </c>
      <c r="I7" s="57" t="s">
        <v>242</v>
      </c>
      <c r="J7" s="35" t="s">
        <v>150</v>
      </c>
      <c r="K7" s="57" t="s">
        <v>298</v>
      </c>
      <c r="L7" s="105" t="s">
        <v>299</v>
      </c>
    </row>
    <row r="8" spans="1:12" ht="15.75">
      <c r="A8" s="28">
        <v>1</v>
      </c>
      <c r="B8" s="28">
        <v>2</v>
      </c>
      <c r="C8" s="31" t="s">
        <v>151</v>
      </c>
      <c r="D8" s="31" t="s">
        <v>152</v>
      </c>
      <c r="E8" s="31" t="s">
        <v>153</v>
      </c>
      <c r="F8" s="31" t="s">
        <v>154</v>
      </c>
      <c r="G8" s="31" t="s">
        <v>155</v>
      </c>
      <c r="H8" s="31"/>
      <c r="I8" s="57">
        <v>9</v>
      </c>
      <c r="J8" s="36"/>
      <c r="K8" s="105">
        <v>10</v>
      </c>
      <c r="L8" s="105">
        <v>11</v>
      </c>
    </row>
    <row r="9" spans="1:12" ht="15.75">
      <c r="A9" s="58" t="s">
        <v>156</v>
      </c>
      <c r="B9" s="59" t="s">
        <v>157</v>
      </c>
      <c r="C9" s="60" t="s">
        <v>87</v>
      </c>
      <c r="D9" s="31"/>
      <c r="E9" s="31"/>
      <c r="F9" s="31"/>
      <c r="G9" s="31"/>
      <c r="H9" s="31"/>
      <c r="I9" s="57"/>
      <c r="J9" s="36"/>
      <c r="K9" s="105"/>
      <c r="L9" s="105"/>
    </row>
    <row r="10" spans="1:12" ht="25.5" customHeight="1">
      <c r="A10" s="28" t="s">
        <v>158</v>
      </c>
      <c r="B10" s="59" t="s">
        <v>159</v>
      </c>
      <c r="C10" s="60" t="s">
        <v>87</v>
      </c>
      <c r="D10" s="60" t="s">
        <v>160</v>
      </c>
      <c r="E10" s="60"/>
      <c r="F10" s="60"/>
      <c r="G10" s="60" t="s">
        <v>73</v>
      </c>
      <c r="H10" s="61" t="e">
        <f>#REF!+#REF!+#REF!</f>
        <v>#REF!</v>
      </c>
      <c r="I10" s="62">
        <f>I18+I13</f>
        <v>1600.95488</v>
      </c>
      <c r="J10" s="62">
        <f>J18+J13</f>
        <v>443.79972</v>
      </c>
      <c r="K10" s="62">
        <f>K18+K13+K33</f>
        <v>1519.5710000000001</v>
      </c>
      <c r="L10" s="62">
        <f>L18+L13+L33</f>
        <v>1527.201</v>
      </c>
    </row>
    <row r="11" spans="1:12" ht="15.75" hidden="1">
      <c r="A11" s="28"/>
      <c r="B11" s="63"/>
      <c r="C11" s="31"/>
      <c r="D11" s="3"/>
      <c r="E11" s="3"/>
      <c r="F11" s="64"/>
      <c r="G11" s="64"/>
      <c r="H11" s="61"/>
      <c r="I11" s="62"/>
      <c r="J11" s="62"/>
      <c r="K11" s="105"/>
      <c r="L11" s="105"/>
    </row>
    <row r="12" spans="1:12" ht="12.75" customHeight="1" hidden="1">
      <c r="A12" s="28"/>
      <c r="B12" s="65"/>
      <c r="C12" s="31"/>
      <c r="D12" s="3"/>
      <c r="E12" s="3"/>
      <c r="F12" s="64"/>
      <c r="G12" s="64"/>
      <c r="H12" s="66"/>
      <c r="I12" s="62"/>
      <c r="J12" s="62"/>
      <c r="K12" s="105"/>
      <c r="L12" s="105"/>
    </row>
    <row r="13" spans="1:12" ht="35.25" customHeight="1">
      <c r="A13" s="28"/>
      <c r="B13" s="67" t="s">
        <v>166</v>
      </c>
      <c r="C13" s="31" t="s">
        <v>87</v>
      </c>
      <c r="D13" s="3" t="s">
        <v>160</v>
      </c>
      <c r="E13" s="3" t="s">
        <v>162</v>
      </c>
      <c r="F13" s="64"/>
      <c r="G13" s="64"/>
      <c r="H13" s="66"/>
      <c r="I13" s="68">
        <f aca="true" t="shared" si="0" ref="I13:L14">I14</f>
        <v>443.79972</v>
      </c>
      <c r="J13" s="68">
        <f t="shared" si="0"/>
        <v>443.79972</v>
      </c>
      <c r="K13" s="68">
        <f t="shared" si="0"/>
        <v>389.298</v>
      </c>
      <c r="L13" s="68">
        <f t="shared" si="0"/>
        <v>389.298</v>
      </c>
    </row>
    <row r="14" spans="1:12" ht="33.75" customHeight="1">
      <c r="A14" s="28"/>
      <c r="B14" s="65" t="s">
        <v>161</v>
      </c>
      <c r="C14" s="31" t="s">
        <v>87</v>
      </c>
      <c r="D14" s="3" t="s">
        <v>160</v>
      </c>
      <c r="E14" s="3" t="s">
        <v>162</v>
      </c>
      <c r="F14" s="64" t="s">
        <v>167</v>
      </c>
      <c r="G14" s="64"/>
      <c r="H14" s="66">
        <f>H15</f>
        <v>0</v>
      </c>
      <c r="I14" s="68">
        <f t="shared" si="0"/>
        <v>443.79972</v>
      </c>
      <c r="J14" s="68">
        <f t="shared" si="0"/>
        <v>443.79972</v>
      </c>
      <c r="K14" s="68">
        <f t="shared" si="0"/>
        <v>389.298</v>
      </c>
      <c r="L14" s="68">
        <f t="shared" si="0"/>
        <v>389.298</v>
      </c>
    </row>
    <row r="15" spans="1:12" ht="16.5" customHeight="1">
      <c r="A15" s="28"/>
      <c r="B15" s="69" t="s">
        <v>163</v>
      </c>
      <c r="C15" s="31" t="s">
        <v>87</v>
      </c>
      <c r="D15" s="3" t="s">
        <v>160</v>
      </c>
      <c r="E15" s="3" t="s">
        <v>162</v>
      </c>
      <c r="F15" s="64" t="s">
        <v>168</v>
      </c>
      <c r="G15" s="64"/>
      <c r="H15" s="66">
        <f>H16</f>
        <v>0</v>
      </c>
      <c r="I15" s="68">
        <f>I16+I17</f>
        <v>443.79972</v>
      </c>
      <c r="J15" s="68">
        <f>J16+J17</f>
        <v>443.79972</v>
      </c>
      <c r="K15" s="68">
        <f>K16+K17</f>
        <v>389.298</v>
      </c>
      <c r="L15" s="68">
        <f>L16+L17</f>
        <v>389.298</v>
      </c>
    </row>
    <row r="16" spans="1:12" ht="48" customHeight="1">
      <c r="A16" s="28"/>
      <c r="B16" s="70" t="s">
        <v>169</v>
      </c>
      <c r="C16" s="31" t="s">
        <v>87</v>
      </c>
      <c r="D16" s="3" t="s">
        <v>160</v>
      </c>
      <c r="E16" s="3" t="s">
        <v>162</v>
      </c>
      <c r="F16" s="64" t="s">
        <v>168</v>
      </c>
      <c r="G16" s="64" t="s">
        <v>165</v>
      </c>
      <c r="H16" s="66">
        <v>0</v>
      </c>
      <c r="I16" s="68">
        <v>340.86</v>
      </c>
      <c r="J16" s="68">
        <v>340.86</v>
      </c>
      <c r="K16" s="68">
        <v>299</v>
      </c>
      <c r="L16" s="68">
        <v>299</v>
      </c>
    </row>
    <row r="17" spans="1:12" ht="48" customHeight="1">
      <c r="A17" s="28"/>
      <c r="B17" s="70" t="s">
        <v>170</v>
      </c>
      <c r="C17" s="31" t="s">
        <v>87</v>
      </c>
      <c r="D17" s="3" t="s">
        <v>160</v>
      </c>
      <c r="E17" s="3" t="s">
        <v>162</v>
      </c>
      <c r="F17" s="64" t="s">
        <v>168</v>
      </c>
      <c r="G17" s="64" t="s">
        <v>171</v>
      </c>
      <c r="H17" s="66">
        <v>0</v>
      </c>
      <c r="I17" s="68">
        <f>I16*30.2%</f>
        <v>102.93972</v>
      </c>
      <c r="J17" s="68">
        <f>J16*30.2%</f>
        <v>102.93972</v>
      </c>
      <c r="K17" s="68">
        <f>K16*30.2%</f>
        <v>90.298</v>
      </c>
      <c r="L17" s="68">
        <f>L16*30.2%</f>
        <v>90.298</v>
      </c>
    </row>
    <row r="18" spans="1:12" ht="84" customHeight="1">
      <c r="A18" s="28"/>
      <c r="B18" s="67" t="s">
        <v>114</v>
      </c>
      <c r="C18" s="31" t="s">
        <v>87</v>
      </c>
      <c r="D18" s="3" t="s">
        <v>160</v>
      </c>
      <c r="E18" s="3" t="s">
        <v>173</v>
      </c>
      <c r="F18" s="64"/>
      <c r="G18" s="64"/>
      <c r="H18" s="66"/>
      <c r="I18" s="62">
        <f>I19</f>
        <v>1157.15516</v>
      </c>
      <c r="J18" s="62">
        <f>J19</f>
        <v>0</v>
      </c>
      <c r="K18" s="62">
        <f>K19</f>
        <v>1120.2730000000001</v>
      </c>
      <c r="L18" s="62">
        <f>L19</f>
        <v>1127.903</v>
      </c>
    </row>
    <row r="19" spans="1:12" ht="52.5" customHeight="1">
      <c r="A19" s="28"/>
      <c r="B19" s="67" t="s">
        <v>172</v>
      </c>
      <c r="C19" s="31" t="s">
        <v>87</v>
      </c>
      <c r="D19" s="3" t="s">
        <v>160</v>
      </c>
      <c r="E19" s="3" t="s">
        <v>173</v>
      </c>
      <c r="F19" s="64" t="s">
        <v>186</v>
      </c>
      <c r="G19" s="64"/>
      <c r="H19" s="66"/>
      <c r="I19" s="68">
        <f>I20</f>
        <v>1157.15516</v>
      </c>
      <c r="J19" s="68">
        <f>J20</f>
        <v>0</v>
      </c>
      <c r="K19" s="68">
        <f>K21+K22+K24+K25+K27+K28</f>
        <v>1120.2730000000001</v>
      </c>
      <c r="L19" s="68">
        <f>L21+L22+L24+L25+L27+L28</f>
        <v>1127.903</v>
      </c>
    </row>
    <row r="20" spans="1:12" ht="54" customHeight="1">
      <c r="A20" s="28"/>
      <c r="B20" s="71" t="s">
        <v>187</v>
      </c>
      <c r="C20" s="31" t="s">
        <v>87</v>
      </c>
      <c r="D20" s="3" t="s">
        <v>160</v>
      </c>
      <c r="E20" s="3" t="s">
        <v>173</v>
      </c>
      <c r="F20" s="64" t="s">
        <v>188</v>
      </c>
      <c r="G20" s="64"/>
      <c r="H20" s="66">
        <f>H21+H23+H24+H25+H28</f>
        <v>0</v>
      </c>
      <c r="I20" s="68">
        <f>I21+I23+I24+I25+I28+I22+I27</f>
        <v>1157.15516</v>
      </c>
      <c r="J20" s="68">
        <f>J21+J23+J24+J25+J28+J22+J27</f>
        <v>0</v>
      </c>
      <c r="K20" s="68">
        <f>K21+K23+K24+K25+K28+K22+K27</f>
        <v>1120.273</v>
      </c>
      <c r="L20" s="68">
        <f>L21+L22+L24+L25+L27+L28</f>
        <v>1127.903</v>
      </c>
    </row>
    <row r="21" spans="1:12" ht="30" customHeight="1">
      <c r="A21" s="28"/>
      <c r="B21" s="70" t="s">
        <v>169</v>
      </c>
      <c r="C21" s="31" t="s">
        <v>87</v>
      </c>
      <c r="D21" s="3" t="s">
        <v>160</v>
      </c>
      <c r="E21" s="3" t="s">
        <v>173</v>
      </c>
      <c r="F21" s="64" t="s">
        <v>189</v>
      </c>
      <c r="G21" s="64" t="s">
        <v>165</v>
      </c>
      <c r="H21" s="66">
        <v>0</v>
      </c>
      <c r="I21" s="68">
        <v>550.58</v>
      </c>
      <c r="J21" s="62"/>
      <c r="K21" s="106">
        <v>661.5</v>
      </c>
      <c r="L21" s="105">
        <v>661.5</v>
      </c>
    </row>
    <row r="22" spans="1:12" ht="52.5" customHeight="1">
      <c r="A22" s="28"/>
      <c r="B22" s="70" t="s">
        <v>285</v>
      </c>
      <c r="C22" s="31" t="s">
        <v>87</v>
      </c>
      <c r="D22" s="3" t="s">
        <v>160</v>
      </c>
      <c r="E22" s="3" t="s">
        <v>173</v>
      </c>
      <c r="F22" s="64" t="s">
        <v>189</v>
      </c>
      <c r="G22" s="64" t="s">
        <v>171</v>
      </c>
      <c r="H22" s="66">
        <v>0</v>
      </c>
      <c r="I22" s="68">
        <f>I21*30.2%</f>
        <v>166.27516</v>
      </c>
      <c r="J22" s="68">
        <f>J21*30.2%</f>
        <v>0</v>
      </c>
      <c r="K22" s="61">
        <f>K21*30.2%</f>
        <v>199.773</v>
      </c>
      <c r="L22" s="61">
        <f>L21*30.2%</f>
        <v>199.773</v>
      </c>
    </row>
    <row r="23" spans="1:12" ht="30" customHeight="1">
      <c r="A23" s="28"/>
      <c r="B23" s="67" t="s">
        <v>175</v>
      </c>
      <c r="C23" s="31" t="s">
        <v>87</v>
      </c>
      <c r="D23" s="3" t="s">
        <v>160</v>
      </c>
      <c r="E23" s="3" t="s">
        <v>173</v>
      </c>
      <c r="F23" s="64" t="s">
        <v>190</v>
      </c>
      <c r="G23" s="64" t="s">
        <v>176</v>
      </c>
      <c r="H23" s="66"/>
      <c r="I23" s="68">
        <v>0</v>
      </c>
      <c r="J23" s="62"/>
      <c r="K23" s="105"/>
      <c r="L23" s="105"/>
    </row>
    <row r="24" spans="1:12" ht="30" customHeight="1">
      <c r="A24" s="28"/>
      <c r="B24" s="67" t="s">
        <v>177</v>
      </c>
      <c r="C24" s="31" t="s">
        <v>87</v>
      </c>
      <c r="D24" s="3" t="s">
        <v>160</v>
      </c>
      <c r="E24" s="3" t="s">
        <v>173</v>
      </c>
      <c r="F24" s="64" t="s">
        <v>190</v>
      </c>
      <c r="G24" s="64" t="s">
        <v>178</v>
      </c>
      <c r="H24" s="66">
        <v>0</v>
      </c>
      <c r="I24" s="68">
        <v>130</v>
      </c>
      <c r="J24" s="62"/>
      <c r="K24" s="105">
        <v>100</v>
      </c>
      <c r="L24" s="105">
        <v>105</v>
      </c>
    </row>
    <row r="25" spans="1:12" ht="30" customHeight="1">
      <c r="A25" s="28"/>
      <c r="B25" s="67" t="s">
        <v>179</v>
      </c>
      <c r="C25" s="31" t="s">
        <v>87</v>
      </c>
      <c r="D25" s="3" t="s">
        <v>160</v>
      </c>
      <c r="E25" s="3" t="s">
        <v>173</v>
      </c>
      <c r="F25" s="64" t="s">
        <v>190</v>
      </c>
      <c r="G25" s="64" t="s">
        <v>180</v>
      </c>
      <c r="H25" s="66">
        <v>0</v>
      </c>
      <c r="I25" s="72">
        <v>277.3</v>
      </c>
      <c r="J25" s="73"/>
      <c r="K25" s="107">
        <v>131</v>
      </c>
      <c r="L25" s="107">
        <v>133.63</v>
      </c>
    </row>
    <row r="26" spans="1:12" ht="12.75" customHeight="1" hidden="1">
      <c r="A26" s="28"/>
      <c r="B26" s="67" t="s">
        <v>181</v>
      </c>
      <c r="C26" s="31" t="s">
        <v>87</v>
      </c>
      <c r="D26" s="3" t="s">
        <v>160</v>
      </c>
      <c r="E26" s="3" t="s">
        <v>173</v>
      </c>
      <c r="F26" s="64" t="s">
        <v>190</v>
      </c>
      <c r="G26" s="64" t="s">
        <v>183</v>
      </c>
      <c r="H26" s="66"/>
      <c r="I26" s="68"/>
      <c r="J26" s="62"/>
      <c r="K26" s="105"/>
      <c r="L26" s="105"/>
    </row>
    <row r="27" spans="1:12" ht="34.5" customHeight="1">
      <c r="A27" s="28"/>
      <c r="B27" s="67" t="s">
        <v>181</v>
      </c>
      <c r="C27" s="31" t="s">
        <v>87</v>
      </c>
      <c r="D27" s="3" t="s">
        <v>160</v>
      </c>
      <c r="E27" s="3" t="s">
        <v>173</v>
      </c>
      <c r="F27" s="64" t="s">
        <v>182</v>
      </c>
      <c r="G27" s="64" t="s">
        <v>183</v>
      </c>
      <c r="H27" s="61">
        <v>0</v>
      </c>
      <c r="I27" s="68">
        <v>18</v>
      </c>
      <c r="J27" s="62"/>
      <c r="K27" s="105">
        <v>18</v>
      </c>
      <c r="L27" s="105">
        <v>18</v>
      </c>
    </row>
    <row r="28" spans="1:12" ht="30" customHeight="1">
      <c r="A28" s="28"/>
      <c r="B28" s="67" t="s">
        <v>184</v>
      </c>
      <c r="C28" s="31" t="s">
        <v>87</v>
      </c>
      <c r="D28" s="3" t="s">
        <v>160</v>
      </c>
      <c r="E28" s="3" t="s">
        <v>173</v>
      </c>
      <c r="F28" s="64" t="s">
        <v>190</v>
      </c>
      <c r="G28" s="64" t="s">
        <v>185</v>
      </c>
      <c r="H28" s="66">
        <v>0</v>
      </c>
      <c r="I28" s="68">
        <v>15</v>
      </c>
      <c r="J28" s="62"/>
      <c r="K28" s="105">
        <v>10</v>
      </c>
      <c r="L28" s="105">
        <v>10</v>
      </c>
    </row>
    <row r="29" spans="1:12" ht="12.75" customHeight="1" hidden="1">
      <c r="A29" s="28"/>
      <c r="B29" s="74"/>
      <c r="C29" s="60"/>
      <c r="D29" s="75"/>
      <c r="E29" s="75"/>
      <c r="F29" s="76"/>
      <c r="G29" s="76"/>
      <c r="H29" s="66"/>
      <c r="I29" s="62"/>
      <c r="J29" s="62"/>
      <c r="K29" s="105"/>
      <c r="L29" s="105"/>
    </row>
    <row r="30" spans="1:12" ht="12.75" customHeight="1" hidden="1">
      <c r="A30" s="28"/>
      <c r="B30" s="77"/>
      <c r="C30" s="31"/>
      <c r="D30" s="3"/>
      <c r="E30" s="3"/>
      <c r="F30" s="64"/>
      <c r="G30" s="64"/>
      <c r="H30" s="61"/>
      <c r="I30" s="68"/>
      <c r="J30" s="62"/>
      <c r="K30" s="105"/>
      <c r="L30" s="105"/>
    </row>
    <row r="31" spans="1:12" ht="12.75" customHeight="1" hidden="1">
      <c r="A31" s="28"/>
      <c r="B31" s="67"/>
      <c r="C31" s="31"/>
      <c r="D31" s="3"/>
      <c r="E31" s="3"/>
      <c r="F31" s="3"/>
      <c r="G31" s="3"/>
      <c r="H31" s="61"/>
      <c r="I31" s="68"/>
      <c r="J31" s="62"/>
      <c r="K31" s="105"/>
      <c r="L31" s="105"/>
    </row>
    <row r="32" spans="1:12" s="79" customFormat="1" ht="19.5" customHeight="1">
      <c r="A32" s="58"/>
      <c r="B32" s="78" t="s">
        <v>193</v>
      </c>
      <c r="C32" s="60" t="s">
        <v>87</v>
      </c>
      <c r="D32" s="75" t="s">
        <v>160</v>
      </c>
      <c r="E32" s="75" t="s">
        <v>192</v>
      </c>
      <c r="F32" s="75" t="s">
        <v>196</v>
      </c>
      <c r="G32" s="75" t="s">
        <v>73</v>
      </c>
      <c r="H32" s="66">
        <f>H33</f>
        <v>0</v>
      </c>
      <c r="I32" s="62">
        <f>I33</f>
        <v>10</v>
      </c>
      <c r="J32" s="62"/>
      <c r="K32" s="108">
        <v>10</v>
      </c>
      <c r="L32" s="108">
        <v>10</v>
      </c>
    </row>
    <row r="33" spans="1:12" ht="25.5" customHeight="1">
      <c r="A33" s="28"/>
      <c r="B33" s="67" t="s">
        <v>194</v>
      </c>
      <c r="C33" s="31" t="s">
        <v>87</v>
      </c>
      <c r="D33" s="3" t="s">
        <v>160</v>
      </c>
      <c r="E33" s="3" t="s">
        <v>192</v>
      </c>
      <c r="F33" s="3" t="s">
        <v>196</v>
      </c>
      <c r="G33" s="3" t="s">
        <v>195</v>
      </c>
      <c r="H33" s="61">
        <v>0</v>
      </c>
      <c r="I33" s="68">
        <v>10</v>
      </c>
      <c r="J33" s="62"/>
      <c r="K33" s="105">
        <v>10</v>
      </c>
      <c r="L33" s="105">
        <v>10</v>
      </c>
    </row>
    <row r="34" spans="1:12" ht="12.75" customHeight="1" hidden="1">
      <c r="A34" s="28"/>
      <c r="B34" s="67" t="s">
        <v>179</v>
      </c>
      <c r="C34" s="31" t="s">
        <v>87</v>
      </c>
      <c r="D34" s="3" t="s">
        <v>162</v>
      </c>
      <c r="E34" s="3" t="s">
        <v>198</v>
      </c>
      <c r="F34" s="3" t="s">
        <v>200</v>
      </c>
      <c r="G34" s="3" t="s">
        <v>180</v>
      </c>
      <c r="H34" s="61"/>
      <c r="I34" s="61"/>
      <c r="J34" s="61">
        <v>2</v>
      </c>
      <c r="K34" s="109"/>
      <c r="L34" s="109"/>
    </row>
    <row r="35" spans="1:12" ht="15.75" hidden="1">
      <c r="A35" s="80"/>
      <c r="B35" s="81"/>
      <c r="C35" s="82"/>
      <c r="D35" s="83"/>
      <c r="E35" s="83"/>
      <c r="F35" s="83"/>
      <c r="G35" s="83"/>
      <c r="H35" s="84"/>
      <c r="I35" s="84"/>
      <c r="J35" s="85"/>
      <c r="K35" s="109"/>
      <c r="L35" s="109"/>
    </row>
    <row r="36" spans="1:12" ht="12.75" customHeight="1" hidden="1">
      <c r="A36" s="28"/>
      <c r="B36" s="59"/>
      <c r="C36" s="60"/>
      <c r="D36" s="75"/>
      <c r="E36" s="75"/>
      <c r="F36" s="75"/>
      <c r="G36" s="75"/>
      <c r="H36" s="86"/>
      <c r="I36" s="86"/>
      <c r="J36" s="86"/>
      <c r="K36" s="109"/>
      <c r="L36" s="109"/>
    </row>
    <row r="37" spans="1:12" ht="12.75" customHeight="1" hidden="1">
      <c r="A37" s="28"/>
      <c r="B37" s="87"/>
      <c r="C37" s="60"/>
      <c r="D37" s="75"/>
      <c r="E37" s="75"/>
      <c r="F37" s="75"/>
      <c r="G37" s="75"/>
      <c r="H37" s="86"/>
      <c r="I37" s="86"/>
      <c r="J37" s="86"/>
      <c r="K37" s="109"/>
      <c r="L37" s="109"/>
    </row>
    <row r="38" spans="1:12" ht="12.75" customHeight="1" hidden="1">
      <c r="A38" s="28"/>
      <c r="B38" s="77"/>
      <c r="C38" s="31"/>
      <c r="D38" s="3"/>
      <c r="E38" s="3"/>
      <c r="F38" s="3"/>
      <c r="G38" s="3"/>
      <c r="H38" s="88"/>
      <c r="I38" s="88"/>
      <c r="J38" s="88"/>
      <c r="K38" s="109"/>
      <c r="L38" s="109"/>
    </row>
    <row r="39" spans="1:12" ht="12.75" customHeight="1" hidden="1">
      <c r="A39" s="28"/>
      <c r="B39" s="67"/>
      <c r="C39" s="31"/>
      <c r="D39" s="3"/>
      <c r="E39" s="3"/>
      <c r="F39" s="3"/>
      <c r="G39" s="3"/>
      <c r="H39" s="61"/>
      <c r="I39" s="61"/>
      <c r="J39" s="88"/>
      <c r="K39" s="109"/>
      <c r="L39" s="109"/>
    </row>
    <row r="40" spans="1:12" s="79" customFormat="1" ht="44.25" customHeight="1">
      <c r="A40" s="58"/>
      <c r="B40" s="89" t="s">
        <v>197</v>
      </c>
      <c r="C40" s="60" t="s">
        <v>87</v>
      </c>
      <c r="D40" s="75" t="s">
        <v>162</v>
      </c>
      <c r="E40" s="75" t="s">
        <v>198</v>
      </c>
      <c r="F40" s="76" t="s">
        <v>201</v>
      </c>
      <c r="G40" s="75"/>
      <c r="H40" s="66">
        <f>H41+H44</f>
        <v>0</v>
      </c>
      <c r="I40" s="66">
        <f>I41</f>
        <v>65.1</v>
      </c>
      <c r="J40" s="66">
        <f>J41</f>
        <v>0</v>
      </c>
      <c r="K40" s="62">
        <f>K41</f>
        <v>60.9</v>
      </c>
      <c r="L40" s="62">
        <f>L41</f>
        <v>60.9</v>
      </c>
    </row>
    <row r="41" spans="1:12" ht="50.25" customHeight="1">
      <c r="A41" s="28"/>
      <c r="B41" s="77" t="s">
        <v>199</v>
      </c>
      <c r="C41" s="31" t="s">
        <v>87</v>
      </c>
      <c r="D41" s="3" t="s">
        <v>162</v>
      </c>
      <c r="E41" s="3" t="s">
        <v>198</v>
      </c>
      <c r="F41" s="3" t="s">
        <v>202</v>
      </c>
      <c r="G41" s="3" t="s">
        <v>73</v>
      </c>
      <c r="H41" s="61">
        <v>0</v>
      </c>
      <c r="I41" s="61">
        <f>I42+I43</f>
        <v>65.1</v>
      </c>
      <c r="J41" s="88"/>
      <c r="K41" s="106">
        <f>K42+K43</f>
        <v>60.9</v>
      </c>
      <c r="L41" s="106">
        <f>L42+L43</f>
        <v>60.9</v>
      </c>
    </row>
    <row r="42" spans="1:12" ht="50.25" customHeight="1">
      <c r="A42" s="28"/>
      <c r="B42" s="90" t="s">
        <v>164</v>
      </c>
      <c r="C42" s="31" t="s">
        <v>87</v>
      </c>
      <c r="D42" s="3" t="s">
        <v>162</v>
      </c>
      <c r="E42" s="3" t="s">
        <v>198</v>
      </c>
      <c r="F42" s="3" t="s">
        <v>202</v>
      </c>
      <c r="G42" s="3" t="s">
        <v>165</v>
      </c>
      <c r="H42" s="61"/>
      <c r="I42" s="61">
        <v>50</v>
      </c>
      <c r="J42" s="88"/>
      <c r="K42" s="105">
        <v>46.5</v>
      </c>
      <c r="L42" s="105">
        <v>46.5</v>
      </c>
    </row>
    <row r="43" spans="1:14" ht="46.5" customHeight="1">
      <c r="A43" s="28"/>
      <c r="B43" s="70" t="s">
        <v>170</v>
      </c>
      <c r="C43" s="31" t="s">
        <v>87</v>
      </c>
      <c r="D43" s="3" t="s">
        <v>162</v>
      </c>
      <c r="E43" s="3" t="s">
        <v>198</v>
      </c>
      <c r="F43" s="3" t="s">
        <v>202</v>
      </c>
      <c r="G43" s="3" t="s">
        <v>171</v>
      </c>
      <c r="H43" s="61" t="s">
        <v>203</v>
      </c>
      <c r="I43" s="61">
        <f>I42*30.2%</f>
        <v>15.1</v>
      </c>
      <c r="J43" s="61">
        <f>J42*30.2%</f>
        <v>0</v>
      </c>
      <c r="K43" s="68">
        <v>14.4</v>
      </c>
      <c r="L43" s="68">
        <v>14.4</v>
      </c>
      <c r="N43" s="91"/>
    </row>
    <row r="44" spans="1:12" ht="12.75" customHeight="1" hidden="1">
      <c r="A44" s="28"/>
      <c r="B44" s="67" t="s">
        <v>204</v>
      </c>
      <c r="C44" s="31" t="s">
        <v>87</v>
      </c>
      <c r="D44" s="3" t="s">
        <v>173</v>
      </c>
      <c r="E44" s="3" t="s">
        <v>205</v>
      </c>
      <c r="F44" s="75"/>
      <c r="G44" s="75"/>
      <c r="H44" s="66">
        <f>H45</f>
        <v>0</v>
      </c>
      <c r="I44" s="66">
        <f>I45</f>
        <v>0</v>
      </c>
      <c r="J44" s="88"/>
      <c r="K44" s="109"/>
      <c r="L44" s="109"/>
    </row>
    <row r="45" spans="1:12" ht="12.75" customHeight="1" hidden="1">
      <c r="A45" s="28"/>
      <c r="B45" s="67" t="s">
        <v>179</v>
      </c>
      <c r="C45" s="31" t="s">
        <v>87</v>
      </c>
      <c r="D45" s="3" t="s">
        <v>173</v>
      </c>
      <c r="E45" s="3" t="s">
        <v>205</v>
      </c>
      <c r="F45" s="3" t="s">
        <v>206</v>
      </c>
      <c r="G45" s="3" t="s">
        <v>180</v>
      </c>
      <c r="H45" s="61">
        <v>0</v>
      </c>
      <c r="I45" s="61">
        <v>0</v>
      </c>
      <c r="J45" s="88"/>
      <c r="K45" s="109"/>
      <c r="L45" s="109"/>
    </row>
    <row r="46" spans="1:12" ht="18.75" customHeight="1">
      <c r="A46" s="28"/>
      <c r="B46" s="67" t="s">
        <v>124</v>
      </c>
      <c r="C46" s="31" t="s">
        <v>87</v>
      </c>
      <c r="D46" s="3" t="s">
        <v>173</v>
      </c>
      <c r="E46" s="3" t="s">
        <v>212</v>
      </c>
      <c r="F46" s="3"/>
      <c r="G46" s="3"/>
      <c r="H46" s="61"/>
      <c r="I46" s="66">
        <f aca="true" t="shared" si="1" ref="I46:L48">I47</f>
        <v>130.5906</v>
      </c>
      <c r="J46" s="66">
        <f t="shared" si="1"/>
        <v>0</v>
      </c>
      <c r="K46" s="66">
        <f t="shared" si="1"/>
        <v>0</v>
      </c>
      <c r="L46" s="66">
        <f t="shared" si="1"/>
        <v>0</v>
      </c>
    </row>
    <row r="47" spans="1:12" ht="29.25" customHeight="1">
      <c r="A47" s="28" t="s">
        <v>207</v>
      </c>
      <c r="B47" s="67" t="s">
        <v>245</v>
      </c>
      <c r="C47" s="31" t="s">
        <v>87</v>
      </c>
      <c r="D47" s="3" t="s">
        <v>173</v>
      </c>
      <c r="E47" s="3" t="s">
        <v>205</v>
      </c>
      <c r="F47" s="3"/>
      <c r="G47" s="3"/>
      <c r="H47" s="66">
        <f>H48</f>
        <v>0</v>
      </c>
      <c r="I47" s="61">
        <f t="shared" si="1"/>
        <v>130.5906</v>
      </c>
      <c r="J47" s="61">
        <f t="shared" si="1"/>
        <v>0</v>
      </c>
      <c r="K47" s="61">
        <f t="shared" si="1"/>
        <v>0</v>
      </c>
      <c r="L47" s="61">
        <f t="shared" si="1"/>
        <v>0</v>
      </c>
    </row>
    <row r="48" spans="1:12" ht="45.75" customHeight="1">
      <c r="A48" s="28"/>
      <c r="B48" s="65" t="s">
        <v>172</v>
      </c>
      <c r="C48" s="31" t="s">
        <v>87</v>
      </c>
      <c r="D48" s="3" t="s">
        <v>173</v>
      </c>
      <c r="E48" s="3" t="s">
        <v>205</v>
      </c>
      <c r="F48" s="3" t="s">
        <v>186</v>
      </c>
      <c r="G48" s="3"/>
      <c r="H48" s="61">
        <v>0</v>
      </c>
      <c r="I48" s="61">
        <f t="shared" si="1"/>
        <v>130.5906</v>
      </c>
      <c r="J48" s="61">
        <f t="shared" si="1"/>
        <v>0</v>
      </c>
      <c r="K48" s="61">
        <f t="shared" si="1"/>
        <v>0</v>
      </c>
      <c r="L48" s="61">
        <f t="shared" si="1"/>
        <v>0</v>
      </c>
    </row>
    <row r="49" spans="1:12" ht="50.25" customHeight="1">
      <c r="A49" s="28"/>
      <c r="B49" s="77" t="s">
        <v>208</v>
      </c>
      <c r="C49" s="31" t="s">
        <v>87</v>
      </c>
      <c r="D49" s="3" t="s">
        <v>173</v>
      </c>
      <c r="E49" s="3" t="s">
        <v>205</v>
      </c>
      <c r="F49" s="3" t="s">
        <v>201</v>
      </c>
      <c r="G49" s="3"/>
      <c r="H49" s="66" t="e">
        <f>#REF!</f>
        <v>#REF!</v>
      </c>
      <c r="I49" s="61">
        <f>I50+I51</f>
        <v>130.5906</v>
      </c>
      <c r="J49" s="61">
        <f>J50+J51</f>
        <v>0</v>
      </c>
      <c r="K49" s="61">
        <f>K50+K51</f>
        <v>0</v>
      </c>
      <c r="L49" s="61">
        <f>L50+L51</f>
        <v>0</v>
      </c>
    </row>
    <row r="50" spans="1:12" ht="68.25" customHeight="1">
      <c r="A50" s="28"/>
      <c r="B50" s="70" t="s">
        <v>287</v>
      </c>
      <c r="C50" s="31" t="s">
        <v>87</v>
      </c>
      <c r="D50" s="3" t="s">
        <v>173</v>
      </c>
      <c r="E50" s="3" t="s">
        <v>205</v>
      </c>
      <c r="F50" s="3" t="s">
        <v>209</v>
      </c>
      <c r="G50" s="3" t="s">
        <v>165</v>
      </c>
      <c r="H50" s="61"/>
      <c r="I50" s="61">
        <v>100.3</v>
      </c>
      <c r="J50" s="88"/>
      <c r="K50" s="105">
        <v>0</v>
      </c>
      <c r="L50" s="105">
        <v>0</v>
      </c>
    </row>
    <row r="51" spans="1:12" ht="38.25" customHeight="1">
      <c r="A51" s="28"/>
      <c r="B51" s="70" t="s">
        <v>286</v>
      </c>
      <c r="C51" s="31" t="s">
        <v>87</v>
      </c>
      <c r="D51" s="3" t="s">
        <v>173</v>
      </c>
      <c r="E51" s="3" t="s">
        <v>205</v>
      </c>
      <c r="F51" s="3" t="s">
        <v>288</v>
      </c>
      <c r="G51" s="3" t="s">
        <v>171</v>
      </c>
      <c r="H51" s="61"/>
      <c r="I51" s="61">
        <f>I50*30.2%</f>
        <v>30.290599999999998</v>
      </c>
      <c r="J51" s="61">
        <f>J50*30.2%</f>
        <v>0</v>
      </c>
      <c r="K51" s="68">
        <f>K50*30.2%</f>
        <v>0</v>
      </c>
      <c r="L51" s="68">
        <f>L50*30.2%</f>
        <v>0</v>
      </c>
    </row>
    <row r="52" spans="1:12" ht="17.25" customHeight="1">
      <c r="A52" s="28"/>
      <c r="B52" s="59" t="s">
        <v>210</v>
      </c>
      <c r="C52" s="60" t="s">
        <v>87</v>
      </c>
      <c r="D52" s="75" t="s">
        <v>211</v>
      </c>
      <c r="E52" s="75" t="s">
        <v>212</v>
      </c>
      <c r="F52" s="75"/>
      <c r="G52" s="75"/>
      <c r="H52" s="66" t="e">
        <f>#REF!+#REF!</f>
        <v>#REF!</v>
      </c>
      <c r="I52" s="66">
        <f>I55</f>
        <v>80</v>
      </c>
      <c r="J52" s="66" t="e">
        <f>J53</f>
        <v>#REF!</v>
      </c>
      <c r="K52" s="105">
        <v>27.4</v>
      </c>
      <c r="L52" s="105">
        <v>30</v>
      </c>
    </row>
    <row r="53" spans="1:12" ht="12.75" customHeight="1" hidden="1">
      <c r="A53" s="28"/>
      <c r="B53" s="65" t="s">
        <v>213</v>
      </c>
      <c r="C53" s="31" t="s">
        <v>87</v>
      </c>
      <c r="D53" s="3" t="s">
        <v>211</v>
      </c>
      <c r="E53" s="3" t="s">
        <v>198</v>
      </c>
      <c r="F53" s="3" t="s">
        <v>174</v>
      </c>
      <c r="G53" s="3"/>
      <c r="H53" s="66"/>
      <c r="I53" s="66"/>
      <c r="J53" s="61" t="e">
        <f>J54</f>
        <v>#REF!</v>
      </c>
      <c r="K53" s="105"/>
      <c r="L53" s="105"/>
    </row>
    <row r="54" spans="1:12" ht="12.75" customHeight="1" hidden="1">
      <c r="A54" s="28"/>
      <c r="B54" s="92" t="s">
        <v>214</v>
      </c>
      <c r="C54" s="31" t="s">
        <v>87</v>
      </c>
      <c r="D54" s="3" t="s">
        <v>211</v>
      </c>
      <c r="E54" s="3" t="s">
        <v>198</v>
      </c>
      <c r="F54" s="3" t="s">
        <v>215</v>
      </c>
      <c r="G54" s="3"/>
      <c r="H54" s="66"/>
      <c r="I54" s="66"/>
      <c r="J54" s="61" t="e">
        <f>#REF!</f>
        <v>#REF!</v>
      </c>
      <c r="K54" s="105"/>
      <c r="L54" s="105"/>
    </row>
    <row r="55" spans="1:12" ht="31.5" customHeight="1">
      <c r="A55" s="28"/>
      <c r="B55" s="92" t="s">
        <v>216</v>
      </c>
      <c r="C55" s="31" t="s">
        <v>87</v>
      </c>
      <c r="D55" s="3" t="s">
        <v>211</v>
      </c>
      <c r="E55" s="3" t="s">
        <v>198</v>
      </c>
      <c r="F55" s="3" t="s">
        <v>218</v>
      </c>
      <c r="G55" s="3"/>
      <c r="H55" s="66">
        <f>H56</f>
        <v>0</v>
      </c>
      <c r="I55" s="66">
        <f>I56</f>
        <v>80</v>
      </c>
      <c r="J55" s="61">
        <f>J56</f>
        <v>40</v>
      </c>
      <c r="K55" s="105">
        <v>27.4</v>
      </c>
      <c r="L55" s="105">
        <v>30</v>
      </c>
    </row>
    <row r="56" spans="1:12" ht="51" customHeight="1">
      <c r="A56" s="28"/>
      <c r="B56" s="67" t="s">
        <v>217</v>
      </c>
      <c r="C56" s="31" t="s">
        <v>87</v>
      </c>
      <c r="D56" s="3" t="s">
        <v>211</v>
      </c>
      <c r="E56" s="3" t="s">
        <v>198</v>
      </c>
      <c r="F56" s="3" t="s">
        <v>218</v>
      </c>
      <c r="G56" s="3" t="s">
        <v>180</v>
      </c>
      <c r="H56" s="66">
        <v>0</v>
      </c>
      <c r="I56" s="66">
        <v>80</v>
      </c>
      <c r="J56" s="61">
        <v>40</v>
      </c>
      <c r="K56" s="105">
        <v>27.4</v>
      </c>
      <c r="L56" s="105">
        <v>30</v>
      </c>
    </row>
    <row r="57" spans="1:12" ht="12.75" customHeight="1" hidden="1">
      <c r="A57" s="28"/>
      <c r="B57" s="65" t="s">
        <v>221</v>
      </c>
      <c r="C57" s="31" t="s">
        <v>87</v>
      </c>
      <c r="D57" s="3" t="s">
        <v>219</v>
      </c>
      <c r="E57" s="3"/>
      <c r="F57" s="3" t="s">
        <v>174</v>
      </c>
      <c r="G57" s="3"/>
      <c r="H57" s="66" t="e">
        <f>#REF!</f>
        <v>#REF!</v>
      </c>
      <c r="I57" s="66" t="e">
        <f>#REF!</f>
        <v>#REF!</v>
      </c>
      <c r="J57" s="61" t="e">
        <f>#REF!</f>
        <v>#REF!</v>
      </c>
      <c r="K57" s="109"/>
      <c r="L57" s="109"/>
    </row>
    <row r="58" spans="1:12" ht="20.25" customHeight="1" hidden="1">
      <c r="A58" s="28"/>
      <c r="B58" s="93" t="s">
        <v>191</v>
      </c>
      <c r="C58" s="60" t="s">
        <v>87</v>
      </c>
      <c r="D58" s="75" t="s">
        <v>219</v>
      </c>
      <c r="E58" s="75" t="s">
        <v>211</v>
      </c>
      <c r="F58" s="75" t="s">
        <v>222</v>
      </c>
      <c r="G58" s="75"/>
      <c r="H58" s="66">
        <f>H59</f>
        <v>0</v>
      </c>
      <c r="I58" s="66">
        <f>I59</f>
        <v>0</v>
      </c>
      <c r="J58" s="61"/>
      <c r="K58" s="109"/>
      <c r="L58" s="109"/>
    </row>
    <row r="59" spans="1:12" ht="34.5" customHeight="1" hidden="1">
      <c r="A59" s="28"/>
      <c r="B59" s="67" t="s">
        <v>179</v>
      </c>
      <c r="C59" s="31" t="s">
        <v>87</v>
      </c>
      <c r="D59" s="3" t="s">
        <v>219</v>
      </c>
      <c r="E59" s="3" t="s">
        <v>211</v>
      </c>
      <c r="F59" s="3" t="s">
        <v>222</v>
      </c>
      <c r="G59" s="3" t="s">
        <v>180</v>
      </c>
      <c r="H59" s="66">
        <v>0</v>
      </c>
      <c r="I59" s="66">
        <v>0</v>
      </c>
      <c r="J59" s="61"/>
      <c r="K59" s="109"/>
      <c r="L59" s="109"/>
    </row>
    <row r="60" spans="1:12" ht="22.5" customHeight="1">
      <c r="A60" s="28"/>
      <c r="B60" s="59" t="s">
        <v>128</v>
      </c>
      <c r="C60" s="60" t="s">
        <v>87</v>
      </c>
      <c r="D60" s="75" t="s">
        <v>219</v>
      </c>
      <c r="E60" s="75" t="s">
        <v>212</v>
      </c>
      <c r="F60" s="75" t="s">
        <v>220</v>
      </c>
      <c r="G60" s="75" t="s">
        <v>73</v>
      </c>
      <c r="H60" s="66" t="e">
        <f>H62+#REF!</f>
        <v>#REF!</v>
      </c>
      <c r="I60" s="66">
        <f aca="true" t="shared" si="2" ref="I60:L61">I61</f>
        <v>197.70080000000002</v>
      </c>
      <c r="J60" s="66">
        <f t="shared" si="2"/>
        <v>120.39594</v>
      </c>
      <c r="K60" s="110">
        <f t="shared" si="2"/>
        <v>149.70080000000002</v>
      </c>
      <c r="L60" s="110">
        <f t="shared" si="2"/>
        <v>149.70080000000002</v>
      </c>
    </row>
    <row r="61" spans="1:12" ht="46.5" customHeight="1">
      <c r="A61" s="28"/>
      <c r="B61" s="92" t="s">
        <v>223</v>
      </c>
      <c r="C61" s="31" t="s">
        <v>87</v>
      </c>
      <c r="D61" s="3" t="s">
        <v>219</v>
      </c>
      <c r="E61" s="3" t="s">
        <v>219</v>
      </c>
      <c r="F61" s="3" t="s">
        <v>225</v>
      </c>
      <c r="G61" s="3"/>
      <c r="H61" s="66">
        <f>H62</f>
        <v>0</v>
      </c>
      <c r="I61" s="61">
        <f t="shared" si="2"/>
        <v>197.70080000000002</v>
      </c>
      <c r="J61" s="61">
        <f t="shared" si="2"/>
        <v>120.39594</v>
      </c>
      <c r="K61" s="111">
        <f t="shared" si="2"/>
        <v>149.70080000000002</v>
      </c>
      <c r="L61" s="111">
        <f t="shared" si="2"/>
        <v>149.70080000000002</v>
      </c>
    </row>
    <row r="62" spans="1:12" ht="46.5" customHeight="1">
      <c r="A62" s="28"/>
      <c r="B62" s="70" t="s">
        <v>226</v>
      </c>
      <c r="C62" s="31" t="s">
        <v>87</v>
      </c>
      <c r="D62" s="3" t="s">
        <v>219</v>
      </c>
      <c r="E62" s="3" t="s">
        <v>219</v>
      </c>
      <c r="F62" s="3" t="s">
        <v>224</v>
      </c>
      <c r="G62" s="3"/>
      <c r="H62" s="66">
        <f>H63+H65</f>
        <v>0</v>
      </c>
      <c r="I62" s="61">
        <f>I63+I64+I65</f>
        <v>197.70080000000002</v>
      </c>
      <c r="J62" s="61">
        <f>J63+J64+J65</f>
        <v>120.39594</v>
      </c>
      <c r="K62" s="68">
        <f>K63+K64+K65</f>
        <v>149.70080000000002</v>
      </c>
      <c r="L62" s="68">
        <f>L63+L64+L65</f>
        <v>149.70080000000002</v>
      </c>
    </row>
    <row r="63" spans="1:12" ht="43.5" customHeight="1">
      <c r="A63" s="28"/>
      <c r="B63" s="70" t="s">
        <v>287</v>
      </c>
      <c r="C63" s="31" t="s">
        <v>87</v>
      </c>
      <c r="D63" s="3" t="s">
        <v>219</v>
      </c>
      <c r="E63" s="3" t="s">
        <v>219</v>
      </c>
      <c r="F63" s="3" t="s">
        <v>224</v>
      </c>
      <c r="G63" s="3" t="s">
        <v>165</v>
      </c>
      <c r="H63" s="66">
        <v>0</v>
      </c>
      <c r="I63" s="61">
        <v>90.4</v>
      </c>
      <c r="J63" s="61">
        <v>92.47</v>
      </c>
      <c r="K63" s="105">
        <v>90.4</v>
      </c>
      <c r="L63" s="105">
        <v>90.4</v>
      </c>
    </row>
    <row r="64" spans="1:12" ht="43.5" customHeight="1">
      <c r="A64" s="28"/>
      <c r="B64" s="70" t="s">
        <v>170</v>
      </c>
      <c r="C64" s="31" t="s">
        <v>87</v>
      </c>
      <c r="D64" s="3" t="s">
        <v>219</v>
      </c>
      <c r="E64" s="3" t="s">
        <v>219</v>
      </c>
      <c r="F64" s="3" t="s">
        <v>224</v>
      </c>
      <c r="G64" s="3" t="s">
        <v>171</v>
      </c>
      <c r="H64" s="66"/>
      <c r="I64" s="61">
        <f>I63*30.2%</f>
        <v>27.300800000000002</v>
      </c>
      <c r="J64" s="61">
        <f>J63*30.2%</f>
        <v>27.925939999999997</v>
      </c>
      <c r="K64" s="68">
        <f>K63*30.2%</f>
        <v>27.300800000000002</v>
      </c>
      <c r="L64" s="68">
        <f>L63*30.2%</f>
        <v>27.300800000000002</v>
      </c>
    </row>
    <row r="65" spans="1:12" ht="31.5" customHeight="1">
      <c r="A65" s="28"/>
      <c r="B65" s="67" t="s">
        <v>179</v>
      </c>
      <c r="C65" s="31" t="s">
        <v>87</v>
      </c>
      <c r="D65" s="3" t="s">
        <v>219</v>
      </c>
      <c r="E65" s="3" t="s">
        <v>219</v>
      </c>
      <c r="F65" s="3" t="s">
        <v>224</v>
      </c>
      <c r="G65" s="3" t="s">
        <v>180</v>
      </c>
      <c r="H65" s="66"/>
      <c r="I65" s="61">
        <v>80</v>
      </c>
      <c r="J65" s="61"/>
      <c r="K65" s="105">
        <v>32</v>
      </c>
      <c r="L65" s="105">
        <v>32</v>
      </c>
    </row>
    <row r="66" spans="1:12" ht="21.75" customHeight="1">
      <c r="A66" s="28"/>
      <c r="B66" s="59" t="s">
        <v>227</v>
      </c>
      <c r="C66" s="60" t="s">
        <v>87</v>
      </c>
      <c r="D66" s="60" t="s">
        <v>228</v>
      </c>
      <c r="E66" s="60" t="s">
        <v>212</v>
      </c>
      <c r="F66" s="60" t="s">
        <v>220</v>
      </c>
      <c r="G66" s="60" t="s">
        <v>73</v>
      </c>
      <c r="H66" s="66" t="e">
        <f>#REF!</f>
        <v>#REF!</v>
      </c>
      <c r="I66" s="66">
        <f>I67</f>
        <v>360</v>
      </c>
      <c r="J66" s="66" t="e">
        <f>#REF!</f>
        <v>#REF!</v>
      </c>
      <c r="K66" s="108">
        <f>K67</f>
        <v>194.6</v>
      </c>
      <c r="L66" s="108">
        <f>L67</f>
        <v>155</v>
      </c>
    </row>
    <row r="67" spans="1:12" ht="18.75" customHeight="1">
      <c r="A67" s="28"/>
      <c r="B67" s="59" t="s">
        <v>134</v>
      </c>
      <c r="C67" s="60" t="s">
        <v>87</v>
      </c>
      <c r="D67" s="60" t="s">
        <v>228</v>
      </c>
      <c r="E67" s="60" t="s">
        <v>160</v>
      </c>
      <c r="F67" s="60"/>
      <c r="G67" s="60"/>
      <c r="H67" s="66">
        <f>H69</f>
        <v>0</v>
      </c>
      <c r="I67" s="66">
        <f>I69</f>
        <v>360</v>
      </c>
      <c r="J67" s="61">
        <f>J71+J72</f>
        <v>1464.51942</v>
      </c>
      <c r="K67" s="105">
        <f>K69</f>
        <v>194.6</v>
      </c>
      <c r="L67" s="105">
        <f>L69</f>
        <v>155</v>
      </c>
    </row>
    <row r="68" spans="1:12" ht="12.75" customHeight="1" hidden="1">
      <c r="A68" s="28"/>
      <c r="B68" s="65" t="s">
        <v>229</v>
      </c>
      <c r="C68" s="31" t="s">
        <v>87</v>
      </c>
      <c r="D68" s="31" t="s">
        <v>228</v>
      </c>
      <c r="E68" s="31" t="s">
        <v>160</v>
      </c>
      <c r="F68" s="31" t="s">
        <v>174</v>
      </c>
      <c r="G68" s="31"/>
      <c r="H68" s="66"/>
      <c r="I68" s="66"/>
      <c r="J68" s="61"/>
      <c r="K68" s="105"/>
      <c r="L68" s="105"/>
    </row>
    <row r="69" spans="1:12" ht="66" customHeight="1">
      <c r="A69" s="28"/>
      <c r="B69" s="70" t="s">
        <v>232</v>
      </c>
      <c r="C69" s="31" t="s">
        <v>87</v>
      </c>
      <c r="D69" s="31" t="s">
        <v>228</v>
      </c>
      <c r="E69" s="31" t="s">
        <v>160</v>
      </c>
      <c r="F69" s="94" t="s">
        <v>233</v>
      </c>
      <c r="G69" s="31"/>
      <c r="H69" s="66">
        <v>0</v>
      </c>
      <c r="I69" s="61">
        <f>I70+I71</f>
        <v>360</v>
      </c>
      <c r="J69" s="61">
        <f>J71+J72</f>
        <v>1464.51942</v>
      </c>
      <c r="K69" s="105">
        <f>K70+K71</f>
        <v>194.6</v>
      </c>
      <c r="L69" s="105">
        <f>L70+L71</f>
        <v>155</v>
      </c>
    </row>
    <row r="70" spans="1:12" ht="30" customHeight="1">
      <c r="A70" s="28"/>
      <c r="B70" s="67" t="s">
        <v>179</v>
      </c>
      <c r="C70" s="31" t="s">
        <v>87</v>
      </c>
      <c r="D70" s="31" t="s">
        <v>228</v>
      </c>
      <c r="E70" s="31" t="s">
        <v>160</v>
      </c>
      <c r="F70" s="94" t="s">
        <v>233</v>
      </c>
      <c r="G70" s="31" t="s">
        <v>180</v>
      </c>
      <c r="H70" s="66">
        <v>0</v>
      </c>
      <c r="I70" s="61">
        <v>350</v>
      </c>
      <c r="J70" s="61">
        <v>597.53</v>
      </c>
      <c r="K70" s="105">
        <v>184.6</v>
      </c>
      <c r="L70" s="105">
        <v>145</v>
      </c>
    </row>
    <row r="71" spans="1:12" ht="18.75" customHeight="1">
      <c r="A71" s="28"/>
      <c r="B71" s="77" t="s">
        <v>230</v>
      </c>
      <c r="C71" s="31" t="s">
        <v>87</v>
      </c>
      <c r="D71" s="31" t="s">
        <v>228</v>
      </c>
      <c r="E71" s="31" t="s">
        <v>160</v>
      </c>
      <c r="F71" s="94" t="s">
        <v>233</v>
      </c>
      <c r="G71" s="31" t="s">
        <v>231</v>
      </c>
      <c r="H71" s="61">
        <v>0</v>
      </c>
      <c r="I71" s="61">
        <v>10</v>
      </c>
      <c r="J71" s="61">
        <v>10</v>
      </c>
      <c r="K71" s="105">
        <v>10</v>
      </c>
      <c r="L71" s="105">
        <v>10</v>
      </c>
    </row>
    <row r="72" spans="1:12" ht="15.75">
      <c r="A72" s="28"/>
      <c r="B72" s="59" t="s">
        <v>234</v>
      </c>
      <c r="C72" s="60" t="s">
        <v>87</v>
      </c>
      <c r="D72" s="75" t="s">
        <v>192</v>
      </c>
      <c r="E72" s="75" t="s">
        <v>212</v>
      </c>
      <c r="F72" s="76" t="s">
        <v>220</v>
      </c>
      <c r="G72" s="75" t="s">
        <v>73</v>
      </c>
      <c r="H72" s="66" t="e">
        <f>#REF!+#REF!</f>
        <v>#REF!</v>
      </c>
      <c r="I72" s="66">
        <f>I76+I86</f>
        <v>1323.1116</v>
      </c>
      <c r="J72" s="66">
        <f>J76+J86</f>
        <v>1454.51942</v>
      </c>
      <c r="K72" s="62">
        <f>K76+K86</f>
        <v>1152.037</v>
      </c>
      <c r="L72" s="62">
        <f>L76+L86</f>
        <v>1128.0346</v>
      </c>
    </row>
    <row r="73" spans="1:12" ht="15.75" hidden="1">
      <c r="A73" s="28"/>
      <c r="B73" s="59"/>
      <c r="C73" s="60"/>
      <c r="D73" s="75"/>
      <c r="E73" s="75"/>
      <c r="F73" s="64"/>
      <c r="G73" s="75"/>
      <c r="H73" s="66"/>
      <c r="I73" s="66"/>
      <c r="J73" s="66"/>
      <c r="K73" s="105"/>
      <c r="L73" s="105"/>
    </row>
    <row r="74" spans="1:12" ht="15.75" hidden="1">
      <c r="A74" s="95"/>
      <c r="B74" s="59"/>
      <c r="C74" s="60"/>
      <c r="D74" s="75"/>
      <c r="E74" s="75"/>
      <c r="F74" s="64"/>
      <c r="G74" s="3"/>
      <c r="H74" s="61"/>
      <c r="I74" s="61"/>
      <c r="J74" s="61"/>
      <c r="K74" s="105"/>
      <c r="L74" s="105"/>
    </row>
    <row r="75" spans="1:12" ht="12.75" customHeight="1" hidden="1">
      <c r="A75" s="95"/>
      <c r="B75" s="65" t="s">
        <v>229</v>
      </c>
      <c r="C75" s="31" t="s">
        <v>87</v>
      </c>
      <c r="D75" s="3" t="s">
        <v>192</v>
      </c>
      <c r="E75" s="3" t="s">
        <v>211</v>
      </c>
      <c r="F75" s="64" t="s">
        <v>174</v>
      </c>
      <c r="G75" s="3"/>
      <c r="H75" s="61"/>
      <c r="I75" s="61"/>
      <c r="J75" s="61" t="e">
        <f>#REF!</f>
        <v>#REF!</v>
      </c>
      <c r="K75" s="105"/>
      <c r="L75" s="105"/>
    </row>
    <row r="76" spans="1:12" ht="47.25">
      <c r="A76" s="95"/>
      <c r="B76" s="92" t="s">
        <v>223</v>
      </c>
      <c r="C76" s="60" t="s">
        <v>87</v>
      </c>
      <c r="D76" s="75" t="s">
        <v>192</v>
      </c>
      <c r="E76" s="75" t="s">
        <v>160</v>
      </c>
      <c r="F76" s="64" t="s">
        <v>233</v>
      </c>
      <c r="G76" s="3"/>
      <c r="H76" s="61">
        <f>H77+H80</f>
        <v>0</v>
      </c>
      <c r="I76" s="68">
        <f>I77</f>
        <v>804.3948</v>
      </c>
      <c r="J76" s="68">
        <f>J77</f>
        <v>1454.51942</v>
      </c>
      <c r="K76" s="68">
        <f>K77</f>
        <v>649.2046</v>
      </c>
      <c r="L76" s="68">
        <f>L77</f>
        <v>625.2046</v>
      </c>
    </row>
    <row r="77" spans="1:12" ht="61.5" customHeight="1">
      <c r="A77" s="95"/>
      <c r="B77" s="92" t="s">
        <v>235</v>
      </c>
      <c r="C77" s="60" t="s">
        <v>87</v>
      </c>
      <c r="D77" s="75" t="s">
        <v>192</v>
      </c>
      <c r="E77" s="75" t="s">
        <v>160</v>
      </c>
      <c r="F77" s="64" t="s">
        <v>233</v>
      </c>
      <c r="G77" s="3" t="s">
        <v>73</v>
      </c>
      <c r="H77" s="61">
        <f>H78</f>
        <v>0</v>
      </c>
      <c r="I77" s="68">
        <f>I78+I79+I80</f>
        <v>804.3948</v>
      </c>
      <c r="J77" s="68">
        <f>J78+J79+J80</f>
        <v>1454.51942</v>
      </c>
      <c r="K77" s="68">
        <f>K78+K79+K80</f>
        <v>649.2046</v>
      </c>
      <c r="L77" s="68">
        <f>L78+L79+L80</f>
        <v>625.2046</v>
      </c>
    </row>
    <row r="78" spans="1:12" ht="44.25" customHeight="1">
      <c r="A78" s="95"/>
      <c r="B78" s="70" t="s">
        <v>164</v>
      </c>
      <c r="C78" s="31" t="s">
        <v>87</v>
      </c>
      <c r="D78" s="3" t="s">
        <v>192</v>
      </c>
      <c r="E78" s="3" t="s">
        <v>160</v>
      </c>
      <c r="F78" s="64" t="s">
        <v>233</v>
      </c>
      <c r="G78" s="3" t="s">
        <v>165</v>
      </c>
      <c r="H78" s="61">
        <v>0</v>
      </c>
      <c r="I78" s="68">
        <v>387.4</v>
      </c>
      <c r="J78" s="68">
        <v>658.21</v>
      </c>
      <c r="K78" s="105">
        <v>357.3</v>
      </c>
      <c r="L78" s="105">
        <v>357.3</v>
      </c>
    </row>
    <row r="79" spans="1:12" ht="30" customHeight="1">
      <c r="A79" s="95"/>
      <c r="B79" s="70" t="s">
        <v>289</v>
      </c>
      <c r="C79" s="31" t="s">
        <v>87</v>
      </c>
      <c r="D79" s="3" t="s">
        <v>192</v>
      </c>
      <c r="E79" s="3" t="s">
        <v>160</v>
      </c>
      <c r="F79" s="64" t="s">
        <v>233</v>
      </c>
      <c r="G79" s="3" t="s">
        <v>171</v>
      </c>
      <c r="H79" s="61"/>
      <c r="I79" s="68">
        <f>I78*30.2%</f>
        <v>116.99479999999998</v>
      </c>
      <c r="J79" s="68">
        <f>J78*30.2%</f>
        <v>198.77942000000002</v>
      </c>
      <c r="K79" s="68">
        <f>K78*30.2%</f>
        <v>107.9046</v>
      </c>
      <c r="L79" s="68">
        <f>L78*30.2%</f>
        <v>107.9046</v>
      </c>
    </row>
    <row r="80" spans="1:12" ht="30" customHeight="1">
      <c r="A80" s="28"/>
      <c r="B80" s="67" t="s">
        <v>179</v>
      </c>
      <c r="C80" s="31" t="s">
        <v>87</v>
      </c>
      <c r="D80" s="3" t="s">
        <v>192</v>
      </c>
      <c r="E80" s="3" t="s">
        <v>160</v>
      </c>
      <c r="F80" s="64" t="s">
        <v>233</v>
      </c>
      <c r="G80" s="31" t="s">
        <v>180</v>
      </c>
      <c r="H80" s="66">
        <v>0</v>
      </c>
      <c r="I80" s="68">
        <v>300</v>
      </c>
      <c r="J80" s="68">
        <v>597.53</v>
      </c>
      <c r="K80" s="105">
        <v>184</v>
      </c>
      <c r="L80" s="105">
        <v>160</v>
      </c>
    </row>
    <row r="81" spans="1:12" ht="15.75" hidden="1">
      <c r="A81" s="28"/>
      <c r="B81" s="67"/>
      <c r="C81" s="31"/>
      <c r="D81" s="3"/>
      <c r="E81" s="3"/>
      <c r="F81" s="64"/>
      <c r="G81" s="3"/>
      <c r="H81" s="61"/>
      <c r="I81" s="61"/>
      <c r="J81" s="61"/>
      <c r="K81" s="105"/>
      <c r="L81" s="105"/>
    </row>
    <row r="82" spans="1:12" ht="12.75" customHeight="1" hidden="1">
      <c r="A82" s="28"/>
      <c r="B82" s="59"/>
      <c r="C82" s="60"/>
      <c r="D82" s="75"/>
      <c r="E82" s="75"/>
      <c r="F82" s="76"/>
      <c r="G82" s="75"/>
      <c r="H82" s="66"/>
      <c r="I82" s="66"/>
      <c r="J82" s="66"/>
      <c r="K82" s="105"/>
      <c r="L82" s="105"/>
    </row>
    <row r="83" spans="1:12" ht="12.75" customHeight="1" hidden="1">
      <c r="A83" s="28"/>
      <c r="B83" s="59"/>
      <c r="C83" s="60"/>
      <c r="D83" s="75"/>
      <c r="E83" s="75"/>
      <c r="F83" s="76"/>
      <c r="G83" s="75"/>
      <c r="H83" s="66"/>
      <c r="I83" s="66"/>
      <c r="J83" s="66"/>
      <c r="K83" s="105"/>
      <c r="L83" s="105"/>
    </row>
    <row r="84" spans="1:12" ht="12.75" customHeight="1" hidden="1">
      <c r="A84" s="28"/>
      <c r="B84" s="59"/>
      <c r="C84" s="60"/>
      <c r="D84" s="75"/>
      <c r="E84" s="75"/>
      <c r="F84" s="76"/>
      <c r="G84" s="75"/>
      <c r="H84" s="66"/>
      <c r="I84" s="66"/>
      <c r="J84" s="66"/>
      <c r="K84" s="105"/>
      <c r="L84" s="105"/>
    </row>
    <row r="85" spans="1:12" ht="12.75" customHeight="1" hidden="1">
      <c r="A85" s="28"/>
      <c r="B85" s="59"/>
      <c r="C85" s="60"/>
      <c r="D85" s="75"/>
      <c r="E85" s="75"/>
      <c r="F85" s="76"/>
      <c r="G85" s="75"/>
      <c r="H85" s="66"/>
      <c r="I85" s="66"/>
      <c r="J85" s="66"/>
      <c r="K85" s="105"/>
      <c r="L85" s="105"/>
    </row>
    <row r="86" spans="1:12" ht="47.25">
      <c r="A86" s="95"/>
      <c r="B86" s="92" t="s">
        <v>223</v>
      </c>
      <c r="C86" s="31" t="s">
        <v>87</v>
      </c>
      <c r="D86" s="3" t="s">
        <v>192</v>
      </c>
      <c r="E86" s="3" t="s">
        <v>211</v>
      </c>
      <c r="F86" s="64" t="s">
        <v>236</v>
      </c>
      <c r="G86" s="3"/>
      <c r="H86" s="61">
        <f>H87</f>
        <v>0</v>
      </c>
      <c r="I86" s="68">
        <f>I87</f>
        <v>518.7167999999999</v>
      </c>
      <c r="J86" s="68">
        <f>J87</f>
        <v>0</v>
      </c>
      <c r="K86" s="68">
        <f>K87</f>
        <v>502.8324</v>
      </c>
      <c r="L86" s="68">
        <f>L87</f>
        <v>502.83</v>
      </c>
    </row>
    <row r="87" spans="1:13" ht="61.5" customHeight="1">
      <c r="A87" s="95"/>
      <c r="B87" s="92" t="s">
        <v>232</v>
      </c>
      <c r="C87" s="31" t="s">
        <v>87</v>
      </c>
      <c r="D87" s="3" t="s">
        <v>192</v>
      </c>
      <c r="E87" s="3" t="s">
        <v>211</v>
      </c>
      <c r="F87" s="64" t="s">
        <v>236</v>
      </c>
      <c r="G87" s="3" t="s">
        <v>73</v>
      </c>
      <c r="H87" s="61">
        <f>H89</f>
        <v>0</v>
      </c>
      <c r="I87" s="68">
        <f>I88+I89</f>
        <v>518.7167999999999</v>
      </c>
      <c r="J87" s="68">
        <f>J88+J89</f>
        <v>0</v>
      </c>
      <c r="K87" s="68">
        <f>K88+K89</f>
        <v>502.8324</v>
      </c>
      <c r="L87" s="68">
        <f>L88+L89</f>
        <v>502.83</v>
      </c>
      <c r="M87" s="68">
        <f>M88+M89</f>
        <v>0</v>
      </c>
    </row>
    <row r="88" spans="1:12" ht="48" customHeight="1">
      <c r="A88" s="95"/>
      <c r="B88" s="70" t="s">
        <v>164</v>
      </c>
      <c r="C88" s="31" t="s">
        <v>87</v>
      </c>
      <c r="D88" s="3" t="s">
        <v>192</v>
      </c>
      <c r="E88" s="3" t="s">
        <v>211</v>
      </c>
      <c r="F88" s="64" t="s">
        <v>291</v>
      </c>
      <c r="G88" s="3" t="s">
        <v>165</v>
      </c>
      <c r="H88" s="61"/>
      <c r="I88" s="68">
        <v>398.4</v>
      </c>
      <c r="J88" s="68"/>
      <c r="K88" s="105">
        <v>386.2</v>
      </c>
      <c r="L88" s="105">
        <v>386.2</v>
      </c>
    </row>
    <row r="89" spans="1:12" ht="44.25" customHeight="1">
      <c r="A89" s="95"/>
      <c r="B89" s="70" t="s">
        <v>290</v>
      </c>
      <c r="C89" s="31" t="s">
        <v>87</v>
      </c>
      <c r="D89" s="3" t="s">
        <v>192</v>
      </c>
      <c r="E89" s="3" t="s">
        <v>211</v>
      </c>
      <c r="F89" s="64" t="s">
        <v>236</v>
      </c>
      <c r="G89" s="3" t="s">
        <v>171</v>
      </c>
      <c r="H89" s="61">
        <v>0</v>
      </c>
      <c r="I89" s="68">
        <f>I88*30.2%</f>
        <v>120.31679999999999</v>
      </c>
      <c r="J89" s="68">
        <f>J88*30.2%</f>
        <v>0</v>
      </c>
      <c r="K89" s="68">
        <f>K88*30.2%</f>
        <v>116.63239999999999</v>
      </c>
      <c r="L89" s="68">
        <v>116.63</v>
      </c>
    </row>
    <row r="90" spans="1:12" ht="18" customHeight="1">
      <c r="A90" s="28"/>
      <c r="B90" s="74" t="s">
        <v>237</v>
      </c>
      <c r="C90" s="60"/>
      <c r="D90" s="75"/>
      <c r="E90" s="75"/>
      <c r="F90" s="76"/>
      <c r="G90" s="75"/>
      <c r="H90" s="66">
        <v>83.71</v>
      </c>
      <c r="I90" s="62"/>
      <c r="J90" s="62" t="e">
        <f>J91*2.5%-J91</f>
        <v>#REF!</v>
      </c>
      <c r="K90" s="62">
        <v>79.59</v>
      </c>
      <c r="L90" s="62">
        <v>160.57</v>
      </c>
    </row>
    <row r="91" spans="1:12" ht="15.75" customHeight="1">
      <c r="A91" s="28"/>
      <c r="B91" s="159" t="s">
        <v>238</v>
      </c>
      <c r="C91" s="159"/>
      <c r="D91" s="159"/>
      <c r="E91" s="159"/>
      <c r="F91" s="159"/>
      <c r="G91" s="159"/>
      <c r="H91" s="61" t="e">
        <f>H10+#REF!+H52+#REF!+H66+H72+H90</f>
        <v>#REF!</v>
      </c>
      <c r="I91" s="62">
        <f>I10+I32+I40+I46+I52+I60+I66+I72</f>
        <v>3767.45788</v>
      </c>
      <c r="J91" s="62" t="e">
        <f>J10+J32+J40+J46+J52+J60+J66+J72</f>
        <v>#REF!</v>
      </c>
      <c r="K91" s="62">
        <f>K10+K40+K46+K52+K60+K66+K72+K90</f>
        <v>3183.7988000000005</v>
      </c>
      <c r="L91" s="62">
        <f>L10+L40+L52+L60+L66+L72+L90</f>
        <v>3211.4064000000003</v>
      </c>
    </row>
    <row r="95" ht="15.75">
      <c r="I95" s="96"/>
    </row>
  </sheetData>
  <sheetProtection/>
  <mergeCells count="5">
    <mergeCell ref="G2:J2"/>
    <mergeCell ref="G6:I6"/>
    <mergeCell ref="B91:G91"/>
    <mergeCell ref="A4:L4"/>
    <mergeCell ref="K2:L2"/>
  </mergeCells>
  <printOptions/>
  <pageMargins left="0.98" right="0.46" top="0.4724409448818898" bottom="0.5118110236220472" header="0.17" footer="0.511811023622047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6"/>
  <sheetViews>
    <sheetView zoomScale="83" zoomScaleNormal="83" zoomScalePageLayoutView="0" workbookViewId="0" topLeftCell="A1">
      <selection activeCell="G10" sqref="G10"/>
    </sheetView>
  </sheetViews>
  <sheetFormatPr defaultColWidth="9.140625" defaultRowHeight="12.75"/>
  <cols>
    <col min="1" max="1" width="74.57421875" style="1" customWidth="1"/>
    <col min="2" max="2" width="18.00390625" style="113" customWidth="1"/>
    <col min="3" max="3" width="22.8515625" style="12" customWidth="1"/>
    <col min="4" max="4" width="3.140625" style="112" customWidth="1"/>
    <col min="5" max="5" width="9.140625" style="112" customWidth="1"/>
    <col min="6" max="6" width="19.421875" style="112" customWidth="1"/>
    <col min="7" max="16384" width="9.140625" style="112" customWidth="1"/>
  </cols>
  <sheetData>
    <row r="2" spans="2:6" ht="145.5" customHeight="1">
      <c r="B2" s="152" t="s">
        <v>338</v>
      </c>
      <c r="C2" s="152"/>
      <c r="D2" s="1"/>
      <c r="E2" s="1"/>
      <c r="F2" s="1"/>
    </row>
    <row r="3" ht="12" customHeight="1">
      <c r="C3" s="1"/>
    </row>
    <row r="4" spans="1:3" ht="64.5" customHeight="1">
      <c r="A4" s="164" t="s">
        <v>339</v>
      </c>
      <c r="B4" s="164"/>
      <c r="C4" s="164"/>
    </row>
    <row r="5" spans="1:3" s="5" customFormat="1" ht="26.25" customHeight="1">
      <c r="A5" s="4"/>
      <c r="B5" s="116"/>
      <c r="C5" s="4" t="s">
        <v>107</v>
      </c>
    </row>
    <row r="6" spans="1:3" s="5" customFormat="1" ht="72" customHeight="1">
      <c r="A6" s="2" t="s">
        <v>108</v>
      </c>
      <c r="B6" s="2" t="s">
        <v>109</v>
      </c>
      <c r="C6" s="2" t="s">
        <v>295</v>
      </c>
    </row>
    <row r="7" spans="1:3" s="5" customFormat="1" ht="15.75">
      <c r="A7" s="2">
        <v>1</v>
      </c>
      <c r="B7" s="10">
        <v>2</v>
      </c>
      <c r="C7" s="2">
        <v>4</v>
      </c>
    </row>
    <row r="8" spans="1:3" s="114" customFormat="1" ht="15.75">
      <c r="A8" s="11" t="s">
        <v>110</v>
      </c>
      <c r="B8" s="9" t="s">
        <v>111</v>
      </c>
      <c r="C8" s="8">
        <f>C9+C10+C11</f>
        <v>1548.571</v>
      </c>
    </row>
    <row r="9" spans="1:3" s="114" customFormat="1" ht="31.5">
      <c r="A9" s="11" t="s">
        <v>112</v>
      </c>
      <c r="B9" s="9" t="s">
        <v>113</v>
      </c>
      <c r="C9" s="8">
        <f>'прил.6'!H11</f>
        <v>389.298</v>
      </c>
    </row>
    <row r="10" spans="1:3" s="114" customFormat="1" ht="47.25">
      <c r="A10" s="11" t="s">
        <v>114</v>
      </c>
      <c r="B10" s="9" t="s">
        <v>115</v>
      </c>
      <c r="C10" s="8">
        <f>'прил.6'!H16</f>
        <v>1149.273</v>
      </c>
    </row>
    <row r="11" spans="1:3" s="114" customFormat="1" ht="15.75">
      <c r="A11" s="11" t="s">
        <v>116</v>
      </c>
      <c r="B11" s="9" t="s">
        <v>117</v>
      </c>
      <c r="C11" s="8">
        <f>'прил.6'!H30</f>
        <v>10</v>
      </c>
    </row>
    <row r="12" spans="1:3" s="114" customFormat="1" ht="15.75">
      <c r="A12" s="11" t="s">
        <v>118</v>
      </c>
      <c r="B12" s="9" t="s">
        <v>119</v>
      </c>
      <c r="C12" s="8">
        <f>C13</f>
        <v>60.9</v>
      </c>
    </row>
    <row r="13" spans="1:3" s="114" customFormat="1" ht="15.75">
      <c r="A13" s="11" t="s">
        <v>120</v>
      </c>
      <c r="B13" s="9" t="s">
        <v>121</v>
      </c>
      <c r="C13" s="8">
        <f>'прил.6'!H38</f>
        <v>60.9</v>
      </c>
    </row>
    <row r="14" spans="1:3" s="114" customFormat="1" ht="30" customHeight="1">
      <c r="A14" s="11" t="s">
        <v>124</v>
      </c>
      <c r="B14" s="9" t="s">
        <v>122</v>
      </c>
      <c r="C14" s="8">
        <f>'прил.6'!H44</f>
        <v>39</v>
      </c>
    </row>
    <row r="15" spans="1:3" s="114" customFormat="1" ht="28.5" customHeight="1">
      <c r="A15" s="11" t="s">
        <v>245</v>
      </c>
      <c r="B15" s="9" t="s">
        <v>123</v>
      </c>
      <c r="C15" s="8">
        <f>'прил.6'!H45</f>
        <v>39</v>
      </c>
    </row>
    <row r="16" spans="1:3" s="114" customFormat="1" ht="15.75">
      <c r="A16" s="11" t="s">
        <v>321</v>
      </c>
      <c r="B16" s="9" t="s">
        <v>125</v>
      </c>
      <c r="C16" s="8">
        <f>'прил.6'!H50</f>
        <v>524</v>
      </c>
    </row>
    <row r="17" spans="1:3" s="114" customFormat="1" ht="15.75">
      <c r="A17" s="11" t="s">
        <v>126</v>
      </c>
      <c r="B17" s="9" t="s">
        <v>127</v>
      </c>
      <c r="C17" s="8">
        <v>80</v>
      </c>
    </row>
    <row r="18" spans="1:3" s="114" customFormat="1" ht="15.75">
      <c r="A18" s="11" t="s">
        <v>128</v>
      </c>
      <c r="B18" s="9" t="s">
        <v>129</v>
      </c>
      <c r="C18" s="8">
        <f>'прил.6'!H58</f>
        <v>147.70080000000002</v>
      </c>
    </row>
    <row r="19" spans="1:3" s="114" customFormat="1" ht="15.75">
      <c r="A19" s="11" t="s">
        <v>130</v>
      </c>
      <c r="B19" s="9" t="s">
        <v>131</v>
      </c>
      <c r="C19" s="8">
        <f>'прил.6'!H60</f>
        <v>147.70080000000002</v>
      </c>
    </row>
    <row r="20" spans="1:3" s="114" customFormat="1" ht="15.75">
      <c r="A20" s="11" t="s">
        <v>132</v>
      </c>
      <c r="B20" s="9" t="s">
        <v>133</v>
      </c>
      <c r="C20" s="8">
        <f>'прил.6'!H64</f>
        <v>210</v>
      </c>
    </row>
    <row r="21" spans="1:3" s="114" customFormat="1" ht="15.75">
      <c r="A21" s="11" t="s">
        <v>134</v>
      </c>
      <c r="B21" s="9" t="s">
        <v>135</v>
      </c>
      <c r="C21" s="8">
        <v>210</v>
      </c>
    </row>
    <row r="22" spans="1:3" s="114" customFormat="1" ht="15.75">
      <c r="A22" s="11" t="s">
        <v>234</v>
      </c>
      <c r="B22" s="9" t="s">
        <v>136</v>
      </c>
      <c r="C22" s="8">
        <f>C23+C24</f>
        <v>1153.527</v>
      </c>
    </row>
    <row r="23" spans="1:3" s="114" customFormat="1" ht="15.75">
      <c r="A23" s="11" t="s">
        <v>137</v>
      </c>
      <c r="B23" s="9" t="s">
        <v>138</v>
      </c>
      <c r="C23" s="8">
        <f>'прил.6'!H74</f>
        <v>650.6946</v>
      </c>
    </row>
    <row r="24" spans="1:3" s="114" customFormat="1" ht="15.75">
      <c r="A24" s="11" t="s">
        <v>243</v>
      </c>
      <c r="B24" s="9" t="s">
        <v>244</v>
      </c>
      <c r="C24" s="8">
        <f>'прил.6'!H84</f>
        <v>502.8324</v>
      </c>
    </row>
    <row r="25" spans="1:3" s="114" customFormat="1" ht="15.75">
      <c r="A25" s="7" t="s">
        <v>139</v>
      </c>
      <c r="B25" s="6" t="s">
        <v>140</v>
      </c>
      <c r="C25" s="6"/>
    </row>
    <row r="26" spans="1:3" s="114" customFormat="1" ht="15.75">
      <c r="A26" s="7" t="s">
        <v>141</v>
      </c>
      <c r="B26" s="6"/>
      <c r="C26" s="8">
        <f>C22+C20+C18+C16+C14+C12+C8</f>
        <v>3683.6988</v>
      </c>
    </row>
    <row r="27" spans="1:3" s="114" customFormat="1" ht="15.75">
      <c r="A27" s="1"/>
      <c r="B27" s="115"/>
      <c r="C27" s="117"/>
    </row>
    <row r="28" spans="1:3" s="114" customFormat="1" ht="15.75">
      <c r="A28" s="1"/>
      <c r="B28" s="115"/>
      <c r="C28" s="117"/>
    </row>
    <row r="29" spans="1:3" s="114" customFormat="1" ht="15.75">
      <c r="A29" s="1"/>
      <c r="B29" s="115"/>
      <c r="C29" s="12"/>
    </row>
    <row r="30" spans="1:3" s="114" customFormat="1" ht="15.75">
      <c r="A30" s="1"/>
      <c r="B30" s="115"/>
      <c r="C30" s="12"/>
    </row>
    <row r="31" spans="1:3" s="114" customFormat="1" ht="15.75">
      <c r="A31" s="1"/>
      <c r="B31" s="115"/>
      <c r="C31" s="12"/>
    </row>
    <row r="32" spans="1:3" s="114" customFormat="1" ht="15.75">
      <c r="A32" s="1"/>
      <c r="B32" s="115"/>
      <c r="C32" s="12"/>
    </row>
    <row r="33" spans="1:3" s="114" customFormat="1" ht="15.75">
      <c r="A33" s="1"/>
      <c r="B33" s="115"/>
      <c r="C33" s="12"/>
    </row>
    <row r="34" spans="1:3" s="114" customFormat="1" ht="15.75">
      <c r="A34" s="1"/>
      <c r="B34" s="115"/>
      <c r="C34" s="12"/>
    </row>
    <row r="35" spans="1:3" s="114" customFormat="1" ht="15.75">
      <c r="A35" s="1"/>
      <c r="B35" s="115"/>
      <c r="C35" s="12"/>
    </row>
    <row r="36" spans="1:3" s="114" customFormat="1" ht="15.75">
      <c r="A36" s="1"/>
      <c r="B36" s="115"/>
      <c r="C36" s="12"/>
    </row>
    <row r="37" spans="1:3" s="114" customFormat="1" ht="15.75">
      <c r="A37" s="1"/>
      <c r="B37" s="115"/>
      <c r="C37" s="12"/>
    </row>
    <row r="38" spans="1:3" s="114" customFormat="1" ht="15.75">
      <c r="A38" s="1"/>
      <c r="B38" s="115"/>
      <c r="C38" s="12"/>
    </row>
    <row r="39" spans="1:3" s="114" customFormat="1" ht="15.75">
      <c r="A39" s="1"/>
      <c r="B39" s="115"/>
      <c r="C39" s="12"/>
    </row>
    <row r="40" spans="1:3" s="114" customFormat="1" ht="15.75">
      <c r="A40" s="1"/>
      <c r="B40" s="115"/>
      <c r="C40" s="12"/>
    </row>
    <row r="41" spans="1:3" s="114" customFormat="1" ht="15.75">
      <c r="A41" s="1"/>
      <c r="B41" s="115"/>
      <c r="C41" s="12"/>
    </row>
    <row r="42" spans="1:3" s="114" customFormat="1" ht="15.75">
      <c r="A42" s="1"/>
      <c r="B42" s="115"/>
      <c r="C42" s="12"/>
    </row>
    <row r="43" spans="1:3" s="114" customFormat="1" ht="15.75">
      <c r="A43" s="1"/>
      <c r="B43" s="115"/>
      <c r="C43" s="12"/>
    </row>
    <row r="44" spans="1:3" s="114" customFormat="1" ht="15.75">
      <c r="A44" s="1"/>
      <c r="B44" s="115"/>
      <c r="C44" s="12"/>
    </row>
    <row r="45" spans="1:3" s="114" customFormat="1" ht="15.75">
      <c r="A45" s="1"/>
      <c r="B45" s="115"/>
      <c r="C45" s="12"/>
    </row>
    <row r="46" spans="1:3" s="114" customFormat="1" ht="15.75">
      <c r="A46" s="1"/>
      <c r="B46" s="115"/>
      <c r="C46" s="12"/>
    </row>
    <row r="47" spans="1:3" s="114" customFormat="1" ht="15.75">
      <c r="A47" s="1"/>
      <c r="B47" s="115"/>
      <c r="C47" s="12"/>
    </row>
    <row r="48" spans="1:3" s="114" customFormat="1" ht="15.75">
      <c r="A48" s="1"/>
      <c r="B48" s="115"/>
      <c r="C48" s="12"/>
    </row>
    <row r="49" spans="1:3" s="114" customFormat="1" ht="15.75">
      <c r="A49" s="1"/>
      <c r="B49" s="115"/>
      <c r="C49" s="12"/>
    </row>
    <row r="50" spans="1:3" s="114" customFormat="1" ht="15.75">
      <c r="A50" s="1"/>
      <c r="B50" s="115"/>
      <c r="C50" s="12"/>
    </row>
    <row r="51" spans="1:3" s="114" customFormat="1" ht="15.75">
      <c r="A51" s="1"/>
      <c r="B51" s="115"/>
      <c r="C51" s="12"/>
    </row>
    <row r="52" spans="1:3" s="114" customFormat="1" ht="15.75">
      <c r="A52" s="1"/>
      <c r="B52" s="115"/>
      <c r="C52" s="12"/>
    </row>
    <row r="53" spans="1:3" s="114" customFormat="1" ht="15.75">
      <c r="A53" s="1"/>
      <c r="B53" s="115"/>
      <c r="C53" s="12"/>
    </row>
    <row r="54" ht="15.75">
      <c r="B54" s="115"/>
    </row>
    <row r="55" ht="15.75">
      <c r="B55" s="115"/>
    </row>
    <row r="56" ht="15.75">
      <c r="B56" s="115"/>
    </row>
    <row r="57" ht="15.75">
      <c r="B57" s="115"/>
    </row>
    <row r="58" ht="15.75">
      <c r="B58" s="115"/>
    </row>
    <row r="59" ht="15.75">
      <c r="B59" s="115"/>
    </row>
    <row r="60" ht="15.75">
      <c r="B60" s="115"/>
    </row>
    <row r="61" ht="15.75">
      <c r="B61" s="115"/>
    </row>
    <row r="62" ht="15.75">
      <c r="B62" s="115"/>
    </row>
    <row r="63" ht="15.75">
      <c r="B63" s="115"/>
    </row>
    <row r="64" ht="15.75">
      <c r="B64" s="115"/>
    </row>
    <row r="65" ht="15.75">
      <c r="B65" s="115"/>
    </row>
    <row r="66" ht="15.75">
      <c r="B66" s="115"/>
    </row>
    <row r="67" ht="15.75">
      <c r="B67" s="115"/>
    </row>
    <row r="68" ht="15.75">
      <c r="B68" s="115"/>
    </row>
    <row r="69" ht="15.75">
      <c r="B69" s="115"/>
    </row>
    <row r="70" ht="15.75">
      <c r="B70" s="115"/>
    </row>
    <row r="71" ht="15.75">
      <c r="B71" s="115"/>
    </row>
    <row r="72" ht="15.75">
      <c r="B72" s="115"/>
    </row>
    <row r="73" ht="15.75">
      <c r="B73" s="115"/>
    </row>
    <row r="74" ht="15.75">
      <c r="B74" s="115"/>
    </row>
    <row r="75" ht="15.75">
      <c r="B75" s="115"/>
    </row>
    <row r="76" ht="15.75">
      <c r="B76" s="115"/>
    </row>
  </sheetData>
  <sheetProtection/>
  <mergeCells count="2">
    <mergeCell ref="A4:C4"/>
    <mergeCell ref="B2:C2"/>
  </mergeCells>
  <printOptions/>
  <pageMargins left="1.0236220472440944" right="0.7086614173228347" top="0.4724409448818898" bottom="0.5118110236220472" header="0.2362204724409449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="75" zoomScaleNormal="75" zoomScalePageLayoutView="0" workbookViewId="0" topLeftCell="A4">
      <selection activeCell="J24" sqref="J24"/>
    </sheetView>
  </sheetViews>
  <sheetFormatPr defaultColWidth="9.140625" defaultRowHeight="12.75"/>
  <cols>
    <col min="1" max="1" width="74.57421875" style="1" customWidth="1"/>
    <col min="2" max="2" width="23.8515625" style="113" customWidth="1"/>
    <col min="3" max="3" width="22.57421875" style="12" customWidth="1"/>
    <col min="4" max="4" width="23.421875" style="112" customWidth="1"/>
    <col min="5" max="5" width="24.421875" style="112" customWidth="1"/>
    <col min="6" max="6" width="19.421875" style="112" customWidth="1"/>
    <col min="7" max="16384" width="9.140625" style="112" customWidth="1"/>
  </cols>
  <sheetData>
    <row r="1" spans="3:6" ht="15.75">
      <c r="C1" s="20"/>
      <c r="D1" s="165"/>
      <c r="E1" s="165"/>
      <c r="F1" s="12"/>
    </row>
    <row r="2" spans="2:6" ht="106.5" customHeight="1">
      <c r="B2" s="152" t="s">
        <v>332</v>
      </c>
      <c r="C2" s="152"/>
      <c r="D2" s="152"/>
      <c r="E2" s="1"/>
      <c r="F2" s="1"/>
    </row>
    <row r="3" ht="12" customHeight="1">
      <c r="C3" s="1"/>
    </row>
    <row r="4" spans="1:3" ht="53.25" customHeight="1">
      <c r="A4" s="164" t="s">
        <v>296</v>
      </c>
      <c r="B4" s="164"/>
      <c r="C4" s="164"/>
    </row>
    <row r="5" spans="1:4" s="5" customFormat="1" ht="27.75" customHeight="1">
      <c r="A5" s="4"/>
      <c r="B5" s="116"/>
      <c r="C5" s="4"/>
      <c r="D5" s="141" t="s">
        <v>241</v>
      </c>
    </row>
    <row r="6" spans="1:4" s="5" customFormat="1" ht="72" customHeight="1">
      <c r="A6" s="2" t="s">
        <v>108</v>
      </c>
      <c r="B6" s="2" t="s">
        <v>109</v>
      </c>
      <c r="C6" s="2" t="s">
        <v>297</v>
      </c>
      <c r="D6" s="2" t="s">
        <v>300</v>
      </c>
    </row>
    <row r="7" spans="1:4" s="5" customFormat="1" ht="15.75">
      <c r="A7" s="2">
        <v>1</v>
      </c>
      <c r="B7" s="10">
        <v>2</v>
      </c>
      <c r="C7" s="2">
        <v>4</v>
      </c>
      <c r="D7" s="118"/>
    </row>
    <row r="8" spans="1:4" s="114" customFormat="1" ht="15.75">
      <c r="A8" s="11" t="s">
        <v>110</v>
      </c>
      <c r="B8" s="9" t="s">
        <v>111</v>
      </c>
      <c r="C8" s="8">
        <f>C9+C10+C11</f>
        <v>1519.5710000000001</v>
      </c>
      <c r="D8" s="8">
        <f>D9+D10+D11</f>
        <v>1527.201</v>
      </c>
    </row>
    <row r="9" spans="1:4" s="114" customFormat="1" ht="31.5">
      <c r="A9" s="11" t="s">
        <v>112</v>
      </c>
      <c r="B9" s="9" t="s">
        <v>113</v>
      </c>
      <c r="C9" s="8">
        <f>'прил.7'!K13</f>
        <v>389.298</v>
      </c>
      <c r="D9" s="8">
        <f>'прил.7'!L13</f>
        <v>389.298</v>
      </c>
    </row>
    <row r="10" spans="1:4" s="114" customFormat="1" ht="47.25">
      <c r="A10" s="11" t="s">
        <v>114</v>
      </c>
      <c r="B10" s="9" t="s">
        <v>115</v>
      </c>
      <c r="C10" s="8">
        <f>'прил.7'!K18</f>
        <v>1120.2730000000001</v>
      </c>
      <c r="D10" s="8">
        <f>'прил.7'!L18</f>
        <v>1127.903</v>
      </c>
    </row>
    <row r="11" spans="1:4" s="114" customFormat="1" ht="15.75">
      <c r="A11" s="11" t="s">
        <v>116</v>
      </c>
      <c r="B11" s="9" t="s">
        <v>117</v>
      </c>
      <c r="C11" s="8">
        <f>'прил.7'!K32</f>
        <v>10</v>
      </c>
      <c r="D11" s="8">
        <f>'прил.7'!L32</f>
        <v>10</v>
      </c>
    </row>
    <row r="12" spans="1:4" s="114" customFormat="1" ht="15.75">
      <c r="A12" s="11" t="s">
        <v>118</v>
      </c>
      <c r="B12" s="9" t="s">
        <v>119</v>
      </c>
      <c r="C12" s="8">
        <f>C13</f>
        <v>60.9</v>
      </c>
      <c r="D12" s="119">
        <f>D13</f>
        <v>60.9</v>
      </c>
    </row>
    <row r="13" spans="1:4" s="114" customFormat="1" ht="15.75">
      <c r="A13" s="11" t="s">
        <v>120</v>
      </c>
      <c r="B13" s="9" t="s">
        <v>121</v>
      </c>
      <c r="C13" s="8">
        <f>'прил.7'!K40</f>
        <v>60.9</v>
      </c>
      <c r="D13" s="8">
        <f>'прил.7'!L40</f>
        <v>60.9</v>
      </c>
    </row>
    <row r="14" spans="1:4" s="114" customFormat="1" ht="30" customHeight="1">
      <c r="A14" s="11" t="s">
        <v>124</v>
      </c>
      <c r="B14" s="9" t="s">
        <v>122</v>
      </c>
      <c r="C14" s="8">
        <f>C15</f>
        <v>0</v>
      </c>
      <c r="D14" s="8">
        <f>D15</f>
        <v>0</v>
      </c>
    </row>
    <row r="15" spans="1:4" s="114" customFormat="1" ht="28.5" customHeight="1">
      <c r="A15" s="11" t="s">
        <v>245</v>
      </c>
      <c r="B15" s="9" t="s">
        <v>123</v>
      </c>
      <c r="C15" s="8">
        <f>'прил.7'!K46</f>
        <v>0</v>
      </c>
      <c r="D15" s="8">
        <f>'прил.7'!L46</f>
        <v>0</v>
      </c>
    </row>
    <row r="16" spans="1:4" s="114" customFormat="1" ht="15.75">
      <c r="A16" s="11" t="s">
        <v>321</v>
      </c>
      <c r="B16" s="9" t="s">
        <v>125</v>
      </c>
      <c r="C16" s="8">
        <f>C17</f>
        <v>27.4</v>
      </c>
      <c r="D16" s="8">
        <f>D17</f>
        <v>30</v>
      </c>
    </row>
    <row r="17" spans="1:4" s="114" customFormat="1" ht="15.75">
      <c r="A17" s="11" t="s">
        <v>126</v>
      </c>
      <c r="B17" s="9" t="s">
        <v>127</v>
      </c>
      <c r="C17" s="8">
        <f>'прил.7'!K52</f>
        <v>27.4</v>
      </c>
      <c r="D17" s="8">
        <f>'прил.7'!L52</f>
        <v>30</v>
      </c>
    </row>
    <row r="18" spans="1:4" s="114" customFormat="1" ht="15.75">
      <c r="A18" s="11" t="s">
        <v>128</v>
      </c>
      <c r="B18" s="9" t="s">
        <v>129</v>
      </c>
      <c r="C18" s="8">
        <f>'прил.7'!K60</f>
        <v>149.70080000000002</v>
      </c>
      <c r="D18" s="8">
        <f>'прил.7'!L60</f>
        <v>149.70080000000002</v>
      </c>
    </row>
    <row r="19" spans="1:4" s="114" customFormat="1" ht="15.75">
      <c r="A19" s="11" t="s">
        <v>130</v>
      </c>
      <c r="B19" s="9" t="s">
        <v>131</v>
      </c>
      <c r="C19" s="8">
        <f>'прил.7'!K61</f>
        <v>149.70080000000002</v>
      </c>
      <c r="D19" s="8">
        <f>'прил.7'!L61</f>
        <v>149.70080000000002</v>
      </c>
    </row>
    <row r="20" spans="1:4" s="114" customFormat="1" ht="15.75">
      <c r="A20" s="11" t="s">
        <v>132</v>
      </c>
      <c r="B20" s="9" t="s">
        <v>133</v>
      </c>
      <c r="C20" s="8">
        <f>'прил.7'!K66</f>
        <v>194.6</v>
      </c>
      <c r="D20" s="8">
        <f>'прил.7'!L66</f>
        <v>155</v>
      </c>
    </row>
    <row r="21" spans="1:4" s="114" customFormat="1" ht="15.75">
      <c r="A21" s="11" t="s">
        <v>134</v>
      </c>
      <c r="B21" s="9" t="s">
        <v>135</v>
      </c>
      <c r="C21" s="8">
        <v>194.6</v>
      </c>
      <c r="D21" s="119">
        <f>'прил.7'!L69</f>
        <v>155</v>
      </c>
    </row>
    <row r="22" spans="1:4" s="114" customFormat="1" ht="15.75">
      <c r="A22" s="11" t="s">
        <v>234</v>
      </c>
      <c r="B22" s="9" t="s">
        <v>136</v>
      </c>
      <c r="C22" s="8">
        <f>C23+C24</f>
        <v>1152.037</v>
      </c>
      <c r="D22" s="8">
        <f>D23+D24</f>
        <v>1128.0346</v>
      </c>
    </row>
    <row r="23" spans="1:4" s="114" customFormat="1" ht="15.75">
      <c r="A23" s="11" t="s">
        <v>137</v>
      </c>
      <c r="B23" s="9" t="s">
        <v>138</v>
      </c>
      <c r="C23" s="8">
        <f>'прил.7'!K76</f>
        <v>649.2046</v>
      </c>
      <c r="D23" s="8">
        <f>'прил.7'!L76</f>
        <v>625.2046</v>
      </c>
    </row>
    <row r="24" spans="1:4" s="114" customFormat="1" ht="15.75">
      <c r="A24" s="11" t="s">
        <v>243</v>
      </c>
      <c r="B24" s="9" t="s">
        <v>244</v>
      </c>
      <c r="C24" s="8">
        <f>'прил.7'!K86</f>
        <v>502.8324</v>
      </c>
      <c r="D24" s="8">
        <f>'прил.7'!L86</f>
        <v>502.83</v>
      </c>
    </row>
    <row r="25" spans="1:4" s="114" customFormat="1" ht="15.75">
      <c r="A25" s="7" t="s">
        <v>139</v>
      </c>
      <c r="B25" s="6" t="s">
        <v>140</v>
      </c>
      <c r="C25" s="6" t="s">
        <v>328</v>
      </c>
      <c r="D25" s="146">
        <v>160.57</v>
      </c>
    </row>
    <row r="26" spans="1:4" s="114" customFormat="1" ht="15.75">
      <c r="A26" s="7" t="s">
        <v>141</v>
      </c>
      <c r="B26" s="6"/>
      <c r="C26" s="8">
        <f>C22+C20+C18+C16+C14+C12+C8+C25</f>
        <v>3183.7988000000005</v>
      </c>
      <c r="D26" s="8">
        <f>D22+D20+D18+D16+D14+D12+D8+D25</f>
        <v>3211.4064000000003</v>
      </c>
    </row>
    <row r="27" spans="1:3" s="114" customFormat="1" ht="15.75">
      <c r="A27" s="1"/>
      <c r="B27" s="115"/>
      <c r="C27" s="117"/>
    </row>
    <row r="28" spans="1:3" s="114" customFormat="1" ht="15.75">
      <c r="A28" s="1"/>
      <c r="B28" s="115"/>
      <c r="C28" s="117"/>
    </row>
    <row r="29" spans="1:3" s="114" customFormat="1" ht="15.75">
      <c r="A29" s="1"/>
      <c r="B29" s="115"/>
      <c r="C29" s="12"/>
    </row>
    <row r="30" spans="1:3" s="114" customFormat="1" ht="15.75">
      <c r="A30" s="1"/>
      <c r="B30" s="115"/>
      <c r="C30" s="12"/>
    </row>
    <row r="31" spans="1:3" s="114" customFormat="1" ht="15.75">
      <c r="A31" s="1"/>
      <c r="B31" s="115"/>
      <c r="C31" s="12"/>
    </row>
    <row r="32" spans="1:3" s="114" customFormat="1" ht="15.75">
      <c r="A32" s="1"/>
      <c r="B32" s="115"/>
      <c r="C32" s="12"/>
    </row>
    <row r="33" spans="1:3" s="114" customFormat="1" ht="15.75">
      <c r="A33" s="1"/>
      <c r="B33" s="115"/>
      <c r="C33" s="12"/>
    </row>
    <row r="34" spans="1:3" s="114" customFormat="1" ht="15.75">
      <c r="A34" s="1"/>
      <c r="B34" s="115"/>
      <c r="C34" s="12"/>
    </row>
    <row r="35" spans="1:3" s="114" customFormat="1" ht="15.75">
      <c r="A35" s="1"/>
      <c r="B35" s="115"/>
      <c r="C35" s="12"/>
    </row>
    <row r="36" spans="1:3" s="114" customFormat="1" ht="15.75">
      <c r="A36" s="1"/>
      <c r="B36" s="115"/>
      <c r="C36" s="12"/>
    </row>
    <row r="37" spans="1:3" s="114" customFormat="1" ht="15.75">
      <c r="A37" s="1"/>
      <c r="B37" s="115"/>
      <c r="C37" s="12"/>
    </row>
    <row r="38" spans="1:3" s="114" customFormat="1" ht="15.75">
      <c r="A38" s="1"/>
      <c r="B38" s="115"/>
      <c r="C38" s="12"/>
    </row>
    <row r="39" spans="1:3" s="114" customFormat="1" ht="15.75">
      <c r="A39" s="1"/>
      <c r="B39" s="115"/>
      <c r="C39" s="12"/>
    </row>
    <row r="40" spans="1:3" s="114" customFormat="1" ht="15.75">
      <c r="A40" s="1"/>
      <c r="B40" s="115"/>
      <c r="C40" s="12"/>
    </row>
    <row r="41" spans="1:3" s="114" customFormat="1" ht="15.75">
      <c r="A41" s="1"/>
      <c r="B41" s="115"/>
      <c r="C41" s="12"/>
    </row>
    <row r="42" spans="1:3" s="114" customFormat="1" ht="15.75">
      <c r="A42" s="1"/>
      <c r="B42" s="115"/>
      <c r="C42" s="12"/>
    </row>
    <row r="43" spans="1:3" s="114" customFormat="1" ht="15.75">
      <c r="A43" s="1"/>
      <c r="B43" s="115"/>
      <c r="C43" s="12"/>
    </row>
    <row r="44" spans="1:3" s="114" customFormat="1" ht="15.75">
      <c r="A44" s="1"/>
      <c r="B44" s="115"/>
      <c r="C44" s="12"/>
    </row>
    <row r="45" spans="1:3" s="114" customFormat="1" ht="15.75">
      <c r="A45" s="1"/>
      <c r="B45" s="115"/>
      <c r="C45" s="12"/>
    </row>
    <row r="46" spans="1:3" s="114" customFormat="1" ht="15.75">
      <c r="A46" s="1"/>
      <c r="B46" s="115"/>
      <c r="C46" s="12"/>
    </row>
    <row r="47" spans="1:3" s="114" customFormat="1" ht="15.75">
      <c r="A47" s="1"/>
      <c r="B47" s="115"/>
      <c r="C47" s="12"/>
    </row>
    <row r="48" spans="1:3" s="114" customFormat="1" ht="15.75">
      <c r="A48" s="1"/>
      <c r="B48" s="115"/>
      <c r="C48" s="12"/>
    </row>
    <row r="49" spans="1:3" s="114" customFormat="1" ht="15.75">
      <c r="A49" s="1"/>
      <c r="B49" s="115"/>
      <c r="C49" s="12"/>
    </row>
    <row r="50" spans="1:3" s="114" customFormat="1" ht="15.75">
      <c r="A50" s="1"/>
      <c r="B50" s="115"/>
      <c r="C50" s="12"/>
    </row>
    <row r="51" spans="1:3" s="114" customFormat="1" ht="15.75">
      <c r="A51" s="1"/>
      <c r="B51" s="115"/>
      <c r="C51" s="12"/>
    </row>
    <row r="52" spans="1:3" s="114" customFormat="1" ht="15.75">
      <c r="A52" s="1"/>
      <c r="B52" s="115"/>
      <c r="C52" s="12"/>
    </row>
    <row r="53" spans="1:3" s="114" customFormat="1" ht="15.75">
      <c r="A53" s="1"/>
      <c r="B53" s="115"/>
      <c r="C53" s="12"/>
    </row>
    <row r="54" ht="15.75">
      <c r="B54" s="115"/>
    </row>
    <row r="55" ht="15.75">
      <c r="B55" s="115"/>
    </row>
    <row r="56" ht="15.75">
      <c r="B56" s="115"/>
    </row>
    <row r="57" ht="15.75">
      <c r="B57" s="115"/>
    </row>
    <row r="58" ht="15.75">
      <c r="B58" s="115"/>
    </row>
    <row r="59" ht="15.75">
      <c r="B59" s="115"/>
    </row>
    <row r="60" ht="15.75">
      <c r="B60" s="115"/>
    </row>
    <row r="61" ht="15.75">
      <c r="B61" s="115"/>
    </row>
    <row r="62" ht="15.75">
      <c r="B62" s="115"/>
    </row>
    <row r="63" ht="15.75">
      <c r="B63" s="115"/>
    </row>
    <row r="64" ht="15.75">
      <c r="B64" s="115"/>
    </row>
    <row r="65" ht="15.75">
      <c r="B65" s="115"/>
    </row>
    <row r="66" ht="15.75">
      <c r="B66" s="115"/>
    </row>
    <row r="67" ht="15.75">
      <c r="B67" s="115"/>
    </row>
    <row r="68" ht="15.75">
      <c r="B68" s="115"/>
    </row>
    <row r="69" ht="15.75">
      <c r="B69" s="115"/>
    </row>
    <row r="70" ht="15.75">
      <c r="B70" s="115"/>
    </row>
    <row r="71" ht="15.75">
      <c r="B71" s="115"/>
    </row>
    <row r="72" ht="15.75">
      <c r="B72" s="115"/>
    </row>
    <row r="73" ht="15.75">
      <c r="B73" s="115"/>
    </row>
    <row r="74" ht="15.75">
      <c r="B74" s="115"/>
    </row>
    <row r="75" ht="15.75">
      <c r="B75" s="115"/>
    </row>
    <row r="76" ht="15.75">
      <c r="B76" s="115"/>
    </row>
  </sheetData>
  <sheetProtection/>
  <mergeCells count="3">
    <mergeCell ref="D1:E1"/>
    <mergeCell ref="A4:C4"/>
    <mergeCell ref="B2:D2"/>
  </mergeCells>
  <printOptions/>
  <pageMargins left="1.0236220472440944" right="0.5511811023622047" top="0.4724409448818898" bottom="0.5118110236220472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Глава</cp:lastModifiedBy>
  <cp:lastPrinted>2017-01-09T03:04:48Z</cp:lastPrinted>
  <dcterms:created xsi:type="dcterms:W3CDTF">1996-10-08T23:32:33Z</dcterms:created>
  <dcterms:modified xsi:type="dcterms:W3CDTF">2017-01-09T03:05:27Z</dcterms:modified>
  <cp:category/>
  <cp:version/>
  <cp:contentType/>
  <cp:contentStatus/>
</cp:coreProperties>
</file>