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1"/>
  </bookViews>
  <sheets>
    <sheet name="прил 3" sheetId="1" r:id="rId1"/>
    <sheet name="прил 5" sheetId="2" r:id="rId2"/>
    <sheet name="Прил 7" sheetId="3" r:id="rId3"/>
  </sheets>
  <externalReferences>
    <externalReference r:id="rId6"/>
  </externalReferences>
  <definedNames>
    <definedName name="_Toc105952697" localSheetId="1">'прил 5'!$A$2</definedName>
    <definedName name="_Toc105952698" localSheetId="1">'прил 5'!#REF!</definedName>
    <definedName name="_xlnm.Print_Titles" localSheetId="0">'прил 3'!$4:$5</definedName>
    <definedName name="_xlnm.Print_Area" localSheetId="0">'прил 3'!$A$1:$F$42</definedName>
    <definedName name="_xlnm.Print_Area" localSheetId="1">'прил 5'!$A$1:$F$29</definedName>
    <definedName name="_xlnm.Print_Area" localSheetId="2">'Прил 7'!$A$1:$I$63</definedName>
    <definedName name="прил1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<sst xmlns="http://schemas.openxmlformats.org/spreadsheetml/2006/main" count="512" uniqueCount="177">
  <si>
    <t>1 01 00000 00 0000 000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</si>
  <si>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</si>
  <si>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</si>
  <si>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</si>
  <si>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</si>
  <si>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</si>
  <si>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</si>
  <si>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</si>
  <si>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</si>
  <si>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</si>
  <si>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</si>
  <si>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</si>
  <si>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</si>
  <si>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</si>
  <si>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</si>
  <si>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</si>
  <si>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</si>
  <si>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</si>
  <si>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07</t>
  </si>
  <si>
    <t>НАЦИОНАЛЬНАЯ ОБОРОНА</t>
  </si>
  <si>
    <t>05</t>
  </si>
  <si>
    <t>08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</si>
  <si>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</si>
  <si>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</si>
  <si>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</si>
  <si>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</si>
  <si>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</si>
  <si>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</si>
  <si>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Клуб</t>
  </si>
  <si>
    <t>Библиотека</t>
  </si>
  <si>
    <t>1 05 00000 00 0000 000</t>
  </si>
  <si>
    <t>Единый сельскохозяйственный налог</t>
  </si>
  <si>
    <t>1 06 00000 00 0000 000</t>
  </si>
  <si>
    <t>1 06 06000 00 0000 110</t>
  </si>
  <si>
    <t>1 06 06013 10 0000 110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</si>
  <si>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</si>
  <si>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</si>
  <si>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</si>
  <si>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</si>
  <si>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</si>
  <si>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</si>
  <si>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</si>
  <si>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</si>
  <si>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</si>
  <si>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</si>
  <si>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</si>
  <si>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</si>
  <si>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</si>
  <si>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Изменения (+;-)</t>
  </si>
  <si>
    <t>Глава муниципального образования</t>
  </si>
  <si>
    <t>Мобилизационная  и вневойсковая подготовка</t>
  </si>
  <si>
    <t>0020400</t>
  </si>
  <si>
    <t>0020300</t>
  </si>
  <si>
    <t>Резервные фонды местных администраций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</si>
  <si>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</si>
  <si>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</si>
  <si>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</si>
  <si>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</si>
  <si>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</si>
  <si>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</si>
  <si>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</si>
  <si>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t>Коммунальное хозяйство</t>
  </si>
  <si>
    <t>Другие вопросы в области жилищно-коммунального хозяйства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</si>
  <si>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</si>
  <si>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</si>
  <si>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НАЛОГОВЫЕ ДОХОДЫ</t>
  </si>
  <si>
    <t>НАЛОГ НА ПРИБЫЛЬ, ДОХОДЫ</t>
  </si>
  <si>
    <t>НАЛОГИ НА СОВОКУПНЫЙ ДОХОД</t>
  </si>
  <si>
    <t>НАЛОГИ НА ИМУЩЕСТВО</t>
  </si>
  <si>
    <t>ЗЕМЕЛЬНЫЙ НАЛОГ</t>
  </si>
  <si>
    <t xml:space="preserve">ГОСУДАРСТВЕННАЯ ПОШЛИНА </t>
  </si>
  <si>
    <t xml:space="preserve">НЕНАЛОГОВЫЕ ДОХОДЫ </t>
  </si>
  <si>
    <t>БЕЗВОЗМЕЗДНЫЕ ПОСТУПЛЕНИЯ</t>
  </si>
  <si>
    <t>ВСЕГО ДОХОДОВ</t>
  </si>
  <si>
    <t>092</t>
  </si>
  <si>
    <t>801</t>
  </si>
  <si>
    <t>1 01 02000 01 0000 110</t>
  </si>
  <si>
    <t>1 06 01030 10 0000 110</t>
  </si>
  <si>
    <t xml:space="preserve"> 1 11 05000 00 0000 120</t>
  </si>
  <si>
    <t>4319900</t>
  </si>
  <si>
    <t>3510500</t>
  </si>
  <si>
    <t>0029900</t>
  </si>
  <si>
    <t>Утверждено доходов</t>
  </si>
  <si>
    <t>Сумма с учётом изменений</t>
  </si>
  <si>
    <t>Утверждено расходов</t>
  </si>
  <si>
    <t>Изменения и дополнения (+,-)</t>
  </si>
  <si>
    <t>План</t>
  </si>
  <si>
    <t xml:space="preserve">Уточнённый план </t>
  </si>
  <si>
    <t>Сумма с учетом изменений</t>
  </si>
  <si>
    <t>Изменения       (+;-)</t>
  </si>
  <si>
    <t>1 08 00000 00 0000 000</t>
  </si>
  <si>
    <t>1 08 04020 01 0000 110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</si>
  <si>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</si>
  <si>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</si>
  <si>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</si>
  <si>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</si>
  <si>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</si>
  <si>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</si>
  <si>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</si>
  <si>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</si>
  <si>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</si>
  <si>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</si>
  <si>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</si>
  <si>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главы администратора</t>
  </si>
  <si>
    <t>Сумма на 2013 год</t>
  </si>
  <si>
    <t>2013 год</t>
  </si>
  <si>
    <t>Наименование главного распорядителя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</si>
  <si>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</si>
  <si>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</si>
  <si>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</si>
  <si>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</si>
  <si>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</si>
  <si>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11</t>
  </si>
  <si>
    <t>Дотации бюджетам поселений на выравнивание бюджетной обеспеченности</t>
  </si>
  <si>
    <t>НАЛОГОВЫЕ И НЕНАЛОГОВЫЕ ДОХОДЫ</t>
  </si>
  <si>
    <t>1 00 00000 00 0000 000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</si>
  <si>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</si>
  <si>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</si>
  <si>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</si>
  <si>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Фонд оплаты труда и страховые взносы
</t>
  </si>
  <si>
    <t>121</t>
  </si>
  <si>
    <t xml:space="preserve">Прочая закупка товаров, работ и услуг для государственных нужд
</t>
  </si>
  <si>
    <t>244</t>
  </si>
  <si>
    <t>242</t>
  </si>
  <si>
    <t xml:space="preserve">Закупка товаров, работ, услуг в сфере информационно-коммуникационных технологий
</t>
  </si>
  <si>
    <t xml:space="preserve">Уплата налога на имущество организаций и земельного налога
</t>
  </si>
  <si>
    <t>851</t>
  </si>
  <si>
    <t>852</t>
  </si>
  <si>
    <t xml:space="preserve">Уплата прочих налогов, сборов и иных платежей
</t>
  </si>
  <si>
    <t>Резервные средства</t>
  </si>
  <si>
    <t>870</t>
  </si>
  <si>
    <t>1 14 06013 10 0000 430</t>
  </si>
  <si>
    <t>1 13 01995 10 0000 130</t>
  </si>
  <si>
    <t>Прочие доходы от оказания платных услуг (работ) получателями средств бюджетов поселений</t>
  </si>
  <si>
    <t xml:space="preserve"> 1 11 05013 10 0000 120</t>
  </si>
  <si>
    <t>Объём поступлений доходов по основным источникам в 2013 году</t>
  </si>
  <si>
    <t>Распределение
расходов местного бюджета по разделам, подразделам расходов классификации расходов бюджетов Российской Федерации на 2013 год</t>
  </si>
  <si>
    <t>Распределение
расходов бюджета муниципального образования "Ининское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2013 год</t>
  </si>
  <si>
    <t>Дотации бюджетам поселений на выравнивание бюджетной обеспеченности из районного фонда финансовой поддержки поселений</t>
  </si>
  <si>
    <t>Дотации бюджетам поселений на выравнивание бюджетной обеспеченности из регионального фонда финансовой поддержки поселений</t>
  </si>
  <si>
    <t>2 02 04000 00 0000 151</t>
  </si>
  <si>
    <t>Иные межбюджетные трансферты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</si>
  <si>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</si>
  <si>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</si>
  <si>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Обеспечение проведения выборов и референдумов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</si>
  <si>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</si>
  <si>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</si>
  <si>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</si>
  <si>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</si>
  <si>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Физическая культура и спорт</t>
  </si>
  <si>
    <t>Прочие мероприятия в области информационно-коммуникационных технологий и связи</t>
  </si>
  <si>
    <t>3300212</t>
  </si>
  <si>
    <t>Проведение выборов вглавы муниципального образования</t>
  </si>
  <si>
    <t>0200002</t>
  </si>
  <si>
    <t>4829900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</si>
  <si>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</si>
  <si>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</si>
  <si>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</si>
  <si>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</si>
  <si>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</si>
  <si>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</si>
  <si>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</si>
  <si>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</si>
  <si>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</si>
  <si>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</si>
  <si>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</si>
  <si>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1 05 03010 01 0000 110</t>
  </si>
  <si>
    <t>Доходы от оказания платных услуг (работ) и компенсации затрат государства</t>
  </si>
  <si>
    <t>Нецелевые остатки на 01.01.2013 года</t>
  </si>
  <si>
    <t>Приложение № 3 к решению № 37/3 "О внесении изменений и дополнений в бюджет муниципального образования Ининское сельское поселение на 2013 год и плановый период 2014 и 2015 годов"</t>
  </si>
  <si>
    <t>Приложение № 5 к решению № 37/3 "О внесении изменений и дополнений в бюджет муниципального образования Ининское сельское поселение на 2013 год и плановый период 2014 и 2015 годов"</t>
  </si>
  <si>
    <t xml:space="preserve">Приложение № 7 к решению № 37/3 "О внесении изменений и дополнений в бюджет муниципального образования Ининское сельское поселение на 2013 год и плановый период 2014 и 2015 годов." 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</si>
  <si>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</si>
  <si>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</si>
  <si>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Благоустройство</t>
  </si>
  <si>
    <t>Прочие мероприятия по благоустройству городских округов и поселений</t>
  </si>
  <si>
    <t>6000500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</si>
</sst>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distributed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justify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top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vertical="justify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6" fillId="0" borderId="10" xfId="0" applyFont="1" applyBorder="1" applyAlignment="1">
      <alignment vertical="justify"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44"/>
  <sheetViews>
    <sheetView view="pageBreakPreview" zoomScaleSheetLayoutView="100" zoomScalePageLayoutView="0" workbookViewId="0" topLeftCell="C1">
      <selection activeCell="H45" sqref="H45"/>
    </sheetView>
  </sheetViews>
  <sheetFormatPr defaultColWidth="9.00390625" defaultRowHeight="12.75"/>
  <cols>
    <col min="2" max="2" width="23.875" style="2" customWidth="1"/>
    <col min="3" max="3" width="57.25390625" style="2" customWidth="1"/>
    <col min="4" max="4" width="13.875" style="2" customWidth="1"/>
    <col min="5" max="5" width="15.75390625" style="0" customWidth="1"/>
    <col min="6" max="6" width="16.75390625" style="0" customWidth="1"/>
  </cols>
  <sheetData>
    <row r="1" spans="2:6" s="4" customFormat="1" ht="57" customHeight="1">
      <c r="B1" s="14"/>
      <c r="C1" s="6"/>
      <c r="D1" s="98" t="s">
        <v>169</v>
      </c>
      <c r="E1" s="98"/>
      <c r="F1" s="98"/>
    </row>
    <row r="2" spans="1:7" s="4" customFormat="1" ht="15.75" customHeight="1">
      <c r="A2" s="103" t="s">
        <v>135</v>
      </c>
      <c r="B2" s="103"/>
      <c r="C2" s="103"/>
      <c r="D2" s="103"/>
      <c r="E2" s="103"/>
      <c r="F2" s="103"/>
      <c r="G2" s="36"/>
    </row>
    <row r="3" spans="2:6" s="4" customFormat="1" ht="15.75">
      <c r="B3" s="31"/>
      <c r="C3" s="31"/>
      <c r="D3" s="32"/>
      <c r="E3" s="32"/>
      <c r="F3" s="32" t="s">
        <v>4</v>
      </c>
    </row>
    <row r="4" spans="1:6" s="4" customFormat="1" ht="63" customHeight="1">
      <c r="A4" s="10" t="s">
        <v>103</v>
      </c>
      <c r="B4" s="41" t="s">
        <v>2</v>
      </c>
      <c r="C4" s="41" t="s">
        <v>3</v>
      </c>
      <c r="D4" s="41" t="s">
        <v>82</v>
      </c>
      <c r="E4" s="42" t="s">
        <v>85</v>
      </c>
      <c r="F4" s="42" t="s">
        <v>83</v>
      </c>
    </row>
    <row r="5" spans="1:6" s="4" customFormat="1" ht="15.75">
      <c r="A5" s="24"/>
      <c r="B5" s="41">
        <v>1</v>
      </c>
      <c r="C5" s="41">
        <v>2</v>
      </c>
      <c r="D5" s="41">
        <v>3</v>
      </c>
      <c r="E5" s="44">
        <v>4</v>
      </c>
      <c r="F5" s="44">
        <v>5</v>
      </c>
    </row>
    <row r="6" spans="1:6" s="4" customFormat="1" ht="15.75">
      <c r="A6" s="34" t="s">
        <v>40</v>
      </c>
      <c r="B6" s="41" t="s">
        <v>115</v>
      </c>
      <c r="C6" s="45" t="s">
        <v>114</v>
      </c>
      <c r="D6" s="40">
        <f>D7+D20</f>
        <v>673</v>
      </c>
      <c r="E6" s="43"/>
      <c r="F6" s="40">
        <f>F7+F20</f>
        <v>673</v>
      </c>
    </row>
    <row r="7" spans="1:6" s="4" customFormat="1" ht="15.75">
      <c r="A7" s="33"/>
      <c r="B7" s="37"/>
      <c r="C7" s="45" t="s">
        <v>65</v>
      </c>
      <c r="D7" s="40">
        <f>D8+D11+D13+D18</f>
        <v>421</v>
      </c>
      <c r="E7" s="43"/>
      <c r="F7" s="40">
        <f>F8+F11+F13+F18</f>
        <v>421</v>
      </c>
    </row>
    <row r="8" spans="1:6" s="4" customFormat="1" ht="15.75">
      <c r="A8" s="34" t="s">
        <v>40</v>
      </c>
      <c r="B8" s="41" t="s">
        <v>0</v>
      </c>
      <c r="C8" s="45" t="s">
        <v>66</v>
      </c>
      <c r="D8" s="40">
        <f>D9</f>
        <v>240</v>
      </c>
      <c r="E8" s="43"/>
      <c r="F8" s="40">
        <f>F9</f>
        <v>240</v>
      </c>
    </row>
    <row r="9" spans="1:6" s="4" customFormat="1" ht="15.75">
      <c r="A9" s="35" t="s">
        <v>94</v>
      </c>
      <c r="B9" s="37" t="s">
        <v>76</v>
      </c>
      <c r="C9" s="46" t="s">
        <v>1</v>
      </c>
      <c r="D9" s="38">
        <f>D10</f>
        <v>240</v>
      </c>
      <c r="E9" s="39"/>
      <c r="F9" s="38">
        <f>F10</f>
        <v>240</v>
      </c>
    </row>
    <row r="10" spans="1:8" s="4" customFormat="1" ht="87" customHeight="1">
      <c r="A10" s="35" t="s">
        <v>94</v>
      </c>
      <c r="B10" s="37" t="s">
        <v>165</v>
      </c>
      <c r="C10" s="89" t="s">
        <v>164</v>
      </c>
      <c r="D10" s="38">
        <v>240</v>
      </c>
      <c r="E10" s="39"/>
      <c r="F10" s="38">
        <v>240</v>
      </c>
      <c r="H10" s="90"/>
    </row>
    <row r="11" spans="1:6" s="8" customFormat="1" ht="15.75">
      <c r="A11" s="34" t="s">
        <v>40</v>
      </c>
      <c r="B11" s="41" t="s">
        <v>30</v>
      </c>
      <c r="C11" s="45" t="s">
        <v>67</v>
      </c>
      <c r="D11" s="40">
        <f>+D12</f>
        <v>6</v>
      </c>
      <c r="E11" s="39"/>
      <c r="F11" s="40">
        <f>+F12</f>
        <v>6</v>
      </c>
    </row>
    <row r="12" spans="1:6" s="4" customFormat="1" ht="15.75">
      <c r="A12" s="35" t="s">
        <v>94</v>
      </c>
      <c r="B12" s="37" t="s">
        <v>166</v>
      </c>
      <c r="C12" s="46" t="s">
        <v>31</v>
      </c>
      <c r="D12" s="38">
        <v>6</v>
      </c>
      <c r="E12" s="39"/>
      <c r="F12" s="38">
        <v>6</v>
      </c>
    </row>
    <row r="13" spans="1:6" s="8" customFormat="1" ht="15.75">
      <c r="A13" s="34" t="s">
        <v>40</v>
      </c>
      <c r="B13" s="41" t="s">
        <v>32</v>
      </c>
      <c r="C13" s="45" t="s">
        <v>68</v>
      </c>
      <c r="D13" s="40">
        <f>D14+D15</f>
        <v>163</v>
      </c>
      <c r="E13" s="43"/>
      <c r="F13" s="40">
        <f>F14+F15</f>
        <v>163</v>
      </c>
    </row>
    <row r="14" spans="1:6" s="4" customFormat="1" ht="47.25">
      <c r="A14" s="35" t="s">
        <v>94</v>
      </c>
      <c r="B14" s="37" t="s">
        <v>77</v>
      </c>
      <c r="C14" s="46" t="s">
        <v>117</v>
      </c>
      <c r="D14" s="38">
        <v>40</v>
      </c>
      <c r="E14" s="39"/>
      <c r="F14" s="38">
        <v>40</v>
      </c>
    </row>
    <row r="15" spans="1:6" s="4" customFormat="1" ht="15.75">
      <c r="A15" s="35" t="s">
        <v>94</v>
      </c>
      <c r="B15" s="37" t="s">
        <v>33</v>
      </c>
      <c r="C15" s="46" t="s">
        <v>69</v>
      </c>
      <c r="D15" s="47">
        <f>D16+D17</f>
        <v>123</v>
      </c>
      <c r="E15" s="39"/>
      <c r="F15" s="47">
        <f>F16+F17</f>
        <v>123</v>
      </c>
    </row>
    <row r="16" spans="1:6" s="4" customFormat="1" ht="94.5">
      <c r="A16" s="35" t="s">
        <v>94</v>
      </c>
      <c r="B16" s="37" t="s">
        <v>34</v>
      </c>
      <c r="C16" s="48" t="s">
        <v>63</v>
      </c>
      <c r="D16" s="47">
        <v>35</v>
      </c>
      <c r="E16" s="39"/>
      <c r="F16" s="47">
        <v>35</v>
      </c>
    </row>
    <row r="17" spans="1:6" s="4" customFormat="1" ht="94.5">
      <c r="A17" s="35" t="s">
        <v>94</v>
      </c>
      <c r="B17" s="37" t="s">
        <v>35</v>
      </c>
      <c r="C17" s="49" t="s">
        <v>118</v>
      </c>
      <c r="D17" s="38">
        <v>88</v>
      </c>
      <c r="E17" s="39"/>
      <c r="F17" s="38">
        <v>88</v>
      </c>
    </row>
    <row r="18" spans="1:6" s="8" customFormat="1" ht="15.75">
      <c r="A18" s="34" t="s">
        <v>40</v>
      </c>
      <c r="B18" s="41" t="s">
        <v>90</v>
      </c>
      <c r="C18" s="45" t="s">
        <v>70</v>
      </c>
      <c r="D18" s="50">
        <f>D19</f>
        <v>12</v>
      </c>
      <c r="E18" s="43"/>
      <c r="F18" s="50">
        <f>F19</f>
        <v>12</v>
      </c>
    </row>
    <row r="19" spans="1:6" s="4" customFormat="1" ht="78.75">
      <c r="A19" s="35" t="s">
        <v>75</v>
      </c>
      <c r="B19" s="37" t="s">
        <v>91</v>
      </c>
      <c r="C19" s="46" t="s">
        <v>64</v>
      </c>
      <c r="D19" s="47">
        <v>12</v>
      </c>
      <c r="E19" s="39"/>
      <c r="F19" s="47">
        <v>12</v>
      </c>
    </row>
    <row r="20" spans="1:6" s="4" customFormat="1" ht="15.75">
      <c r="A20" s="35"/>
      <c r="B20" s="37"/>
      <c r="C20" s="45" t="s">
        <v>71</v>
      </c>
      <c r="D20" s="51">
        <f>D21+D25+D27</f>
        <v>252</v>
      </c>
      <c r="E20" s="43"/>
      <c r="F20" s="51">
        <f>F21+F25+F27</f>
        <v>252</v>
      </c>
    </row>
    <row r="21" spans="1:6" s="4" customFormat="1" ht="31.5">
      <c r="A21" s="34" t="s">
        <v>40</v>
      </c>
      <c r="B21" s="41" t="s">
        <v>95</v>
      </c>
      <c r="C21" s="45" t="s">
        <v>111</v>
      </c>
      <c r="D21" s="51">
        <f>D22</f>
        <v>125</v>
      </c>
      <c r="E21" s="43"/>
      <c r="F21" s="51">
        <f>F22</f>
        <v>125</v>
      </c>
    </row>
    <row r="22" spans="1:6" s="4" customFormat="1" ht="94.5">
      <c r="A22" s="35" t="s">
        <v>40</v>
      </c>
      <c r="B22" s="37" t="s">
        <v>78</v>
      </c>
      <c r="C22" s="46" t="s">
        <v>101</v>
      </c>
      <c r="D22" s="52">
        <f>D23</f>
        <v>125</v>
      </c>
      <c r="E22" s="43"/>
      <c r="F22" s="52">
        <f>F23</f>
        <v>125</v>
      </c>
    </row>
    <row r="23" spans="1:6" s="4" customFormat="1" ht="93" customHeight="1">
      <c r="A23" s="35" t="s">
        <v>74</v>
      </c>
      <c r="B23" s="37" t="s">
        <v>134</v>
      </c>
      <c r="C23" s="89" t="s">
        <v>102</v>
      </c>
      <c r="D23" s="47">
        <v>125</v>
      </c>
      <c r="E23" s="43"/>
      <c r="F23" s="47">
        <v>125</v>
      </c>
    </row>
    <row r="24" spans="1:6" s="4" customFormat="1" ht="78.75" hidden="1">
      <c r="A24" s="35"/>
      <c r="B24" s="37" t="s">
        <v>37</v>
      </c>
      <c r="C24" s="46" t="s">
        <v>36</v>
      </c>
      <c r="D24" s="37"/>
      <c r="E24" s="39"/>
      <c r="F24" s="37"/>
    </row>
    <row r="25" spans="1:6" s="4" customFormat="1" ht="38.25" customHeight="1">
      <c r="A25" s="34" t="s">
        <v>40</v>
      </c>
      <c r="B25" s="41" t="s">
        <v>110</v>
      </c>
      <c r="C25" s="45" t="s">
        <v>167</v>
      </c>
      <c r="D25" s="40">
        <f>D26</f>
        <v>115</v>
      </c>
      <c r="E25" s="43"/>
      <c r="F25" s="40">
        <f>F26</f>
        <v>115</v>
      </c>
    </row>
    <row r="26" spans="1:6" s="4" customFormat="1" ht="46.5" customHeight="1">
      <c r="A26" s="35" t="s">
        <v>75</v>
      </c>
      <c r="B26" s="37" t="s">
        <v>132</v>
      </c>
      <c r="C26" s="49" t="s">
        <v>133</v>
      </c>
      <c r="D26" s="38">
        <v>115</v>
      </c>
      <c r="E26" s="39"/>
      <c r="F26" s="38">
        <v>115</v>
      </c>
    </row>
    <row r="27" spans="1:6" s="4" customFormat="1" ht="27" customHeight="1">
      <c r="A27" s="34" t="s">
        <v>40</v>
      </c>
      <c r="B27" s="41" t="s">
        <v>108</v>
      </c>
      <c r="C27" s="45" t="s">
        <v>109</v>
      </c>
      <c r="D27" s="40">
        <f>D28</f>
        <v>12</v>
      </c>
      <c r="E27" s="43"/>
      <c r="F27" s="40">
        <f>F28</f>
        <v>12</v>
      </c>
    </row>
    <row r="28" spans="1:6" s="4" customFormat="1" ht="50.25" customHeight="1">
      <c r="A28" s="35" t="s">
        <v>74</v>
      </c>
      <c r="B28" s="37" t="s">
        <v>131</v>
      </c>
      <c r="C28" s="46" t="s">
        <v>107</v>
      </c>
      <c r="D28" s="38">
        <v>12</v>
      </c>
      <c r="E28" s="39"/>
      <c r="F28" s="38">
        <v>12</v>
      </c>
    </row>
    <row r="29" spans="1:6" s="8" customFormat="1" ht="15.75">
      <c r="A29" s="34" t="s">
        <v>40</v>
      </c>
      <c r="B29" s="41" t="s">
        <v>47</v>
      </c>
      <c r="C29" s="45" t="s">
        <v>72</v>
      </c>
      <c r="D29" s="40">
        <f>D30</f>
        <v>6105.499999999999</v>
      </c>
      <c r="E29" s="50">
        <f>F29-D29</f>
        <v>764.6000000000004</v>
      </c>
      <c r="F29" s="40">
        <f>F30</f>
        <v>6870.099999999999</v>
      </c>
    </row>
    <row r="30" spans="1:6" s="4" customFormat="1" ht="31.5">
      <c r="A30" s="35" t="s">
        <v>75</v>
      </c>
      <c r="B30" s="37" t="s">
        <v>96</v>
      </c>
      <c r="C30" s="45" t="s">
        <v>60</v>
      </c>
      <c r="D30" s="50">
        <f>D31+D35+D37</f>
        <v>6105.499999999999</v>
      </c>
      <c r="E30" s="50">
        <f>F30-D30</f>
        <v>764.6000000000004</v>
      </c>
      <c r="F30" s="50">
        <f>F31+F35+F37</f>
        <v>6870.099999999999</v>
      </c>
    </row>
    <row r="31" spans="1:6" s="4" customFormat="1" ht="31.5">
      <c r="A31" s="35" t="s">
        <v>75</v>
      </c>
      <c r="B31" s="37" t="s">
        <v>97</v>
      </c>
      <c r="C31" s="45" t="s">
        <v>58</v>
      </c>
      <c r="D31" s="50">
        <f>D33+D34</f>
        <v>5249.099999999999</v>
      </c>
      <c r="E31" s="50"/>
      <c r="F31" s="50">
        <f>F33+F34</f>
        <v>5249.099999999999</v>
      </c>
    </row>
    <row r="32" spans="1:6" s="4" customFormat="1" ht="31.5">
      <c r="A32" s="35"/>
      <c r="B32" s="37" t="s">
        <v>98</v>
      </c>
      <c r="C32" s="46" t="s">
        <v>113</v>
      </c>
      <c r="D32" s="47">
        <f>D33+D34</f>
        <v>5249.099999999999</v>
      </c>
      <c r="E32" s="47"/>
      <c r="F32" s="47">
        <f>F33+F34</f>
        <v>5249.099999999999</v>
      </c>
    </row>
    <row r="33" spans="1:6" s="4" customFormat="1" ht="46.5" customHeight="1">
      <c r="A33" s="35" t="s">
        <v>75</v>
      </c>
      <c r="B33" s="37"/>
      <c r="C33" s="46" t="s">
        <v>138</v>
      </c>
      <c r="D33" s="47">
        <v>4182.4</v>
      </c>
      <c r="E33" s="47"/>
      <c r="F33" s="47">
        <v>4182.4</v>
      </c>
    </row>
    <row r="34" spans="1:6" s="4" customFormat="1" ht="58.5" customHeight="1">
      <c r="A34" s="35" t="s">
        <v>75</v>
      </c>
      <c r="B34" s="37"/>
      <c r="C34" s="46" t="s">
        <v>139</v>
      </c>
      <c r="D34" s="47">
        <v>1066.7</v>
      </c>
      <c r="E34" s="47"/>
      <c r="F34" s="47">
        <v>1066.7</v>
      </c>
    </row>
    <row r="35" spans="1:6" s="4" customFormat="1" ht="31.5">
      <c r="A35" s="35" t="s">
        <v>75</v>
      </c>
      <c r="B35" s="37" t="s">
        <v>99</v>
      </c>
      <c r="C35" s="45" t="s">
        <v>59</v>
      </c>
      <c r="D35" s="50">
        <f>D36</f>
        <v>136.4</v>
      </c>
      <c r="E35" s="50">
        <f aca="true" t="shared" si="0" ref="E35:E40">F35-D35</f>
        <v>-54.400000000000006</v>
      </c>
      <c r="F35" s="50">
        <f>F36</f>
        <v>82</v>
      </c>
    </row>
    <row r="36" spans="1:6" s="4" customFormat="1" ht="47.25">
      <c r="A36" s="35" t="s">
        <v>75</v>
      </c>
      <c r="B36" s="37" t="s">
        <v>100</v>
      </c>
      <c r="C36" s="46" t="s">
        <v>116</v>
      </c>
      <c r="D36" s="47">
        <v>136.4</v>
      </c>
      <c r="E36" s="47">
        <f t="shared" si="0"/>
        <v>-54.400000000000006</v>
      </c>
      <c r="F36" s="47">
        <f>136.4-54.4</f>
        <v>82</v>
      </c>
    </row>
    <row r="37" spans="1:6" s="4" customFormat="1" ht="15.75">
      <c r="A37" s="54" t="s">
        <v>75</v>
      </c>
      <c r="B37" s="41" t="s">
        <v>140</v>
      </c>
      <c r="C37" s="45" t="s">
        <v>141</v>
      </c>
      <c r="D37" s="50">
        <f>D38</f>
        <v>720</v>
      </c>
      <c r="E37" s="50">
        <f t="shared" si="0"/>
        <v>819</v>
      </c>
      <c r="F37" s="50">
        <f>F38+F39</f>
        <v>1539</v>
      </c>
    </row>
    <row r="38" spans="1:6" s="4" customFormat="1" ht="63">
      <c r="A38" s="55" t="s">
        <v>75</v>
      </c>
      <c r="B38" s="37" t="s">
        <v>142</v>
      </c>
      <c r="C38" s="46" t="s">
        <v>143</v>
      </c>
      <c r="D38" s="47">
        <v>720</v>
      </c>
      <c r="E38" s="47">
        <f t="shared" si="0"/>
        <v>759</v>
      </c>
      <c r="F38" s="47">
        <f>720+200+450+109</f>
        <v>1479</v>
      </c>
    </row>
    <row r="39" spans="1:6" s="4" customFormat="1" ht="78.75">
      <c r="A39" s="55" t="s">
        <v>75</v>
      </c>
      <c r="B39" s="37" t="s">
        <v>172</v>
      </c>
      <c r="C39" s="46" t="s">
        <v>173</v>
      </c>
      <c r="D39" s="47">
        <v>0</v>
      </c>
      <c r="E39" s="47">
        <f t="shared" si="0"/>
        <v>60</v>
      </c>
      <c r="F39" s="47">
        <v>60</v>
      </c>
    </row>
    <row r="40" spans="1:6" s="4" customFormat="1" ht="15.75">
      <c r="A40" s="35"/>
      <c r="B40" s="37"/>
      <c r="C40" s="53" t="s">
        <v>73</v>
      </c>
      <c r="D40" s="50">
        <f>D29+D6+D41</f>
        <v>6794.599999999999</v>
      </c>
      <c r="E40" s="50">
        <f t="shared" si="0"/>
        <v>764.6000000000004</v>
      </c>
      <c r="F40" s="50">
        <f>F29+F6+D41</f>
        <v>7559.2</v>
      </c>
    </row>
    <row r="41" spans="1:6" ht="12.75" customHeight="1">
      <c r="A41" s="94"/>
      <c r="B41" s="95"/>
      <c r="C41" s="96" t="s">
        <v>168</v>
      </c>
      <c r="D41" s="44">
        <v>16.1</v>
      </c>
      <c r="E41" s="50"/>
      <c r="F41" s="51"/>
    </row>
    <row r="42" spans="2:6" ht="12.75" customHeight="1">
      <c r="B42" s="93"/>
      <c r="C42" s="93"/>
      <c r="D42" s="91"/>
      <c r="E42" s="12"/>
      <c r="F42" s="13"/>
    </row>
    <row r="43" spans="2:6" ht="12.75" customHeight="1">
      <c r="B43" s="99"/>
      <c r="C43" s="100"/>
      <c r="D43" s="101"/>
      <c r="E43" s="97"/>
      <c r="F43" s="13"/>
    </row>
    <row r="44" spans="2:6" ht="15">
      <c r="B44" s="100"/>
      <c r="C44" s="100"/>
      <c r="D44" s="101"/>
      <c r="E44" s="12"/>
      <c r="F44" s="13"/>
    </row>
    <row r="45" spans="2:6" ht="26.25" customHeight="1">
      <c r="B45" s="102"/>
      <c r="C45" s="102"/>
      <c r="D45" s="102"/>
      <c r="E45" s="12"/>
      <c r="F45" s="12"/>
    </row>
    <row r="46" spans="2:6" ht="15">
      <c r="B46" s="5"/>
      <c r="C46" s="5"/>
      <c r="D46" s="5"/>
      <c r="E46" s="12"/>
      <c r="F46" s="12"/>
    </row>
    <row r="47" spans="2:6" ht="15">
      <c r="B47" s="5"/>
      <c r="C47" s="5"/>
      <c r="D47" s="5"/>
      <c r="E47" s="12"/>
      <c r="F47" s="12"/>
    </row>
    <row r="48" spans="2:6" ht="15">
      <c r="B48" s="5"/>
      <c r="C48" s="5"/>
      <c r="D48" s="5"/>
      <c r="E48" s="12"/>
      <c r="F48" s="12"/>
    </row>
    <row r="49" spans="2:6" ht="15">
      <c r="B49" s="5"/>
      <c r="C49" s="5"/>
      <c r="D49" s="5"/>
      <c r="E49" s="12"/>
      <c r="F49" s="12"/>
    </row>
    <row r="50" spans="2:6" ht="15">
      <c r="B50" s="5"/>
      <c r="C50" s="5"/>
      <c r="D50" s="5"/>
      <c r="E50" s="12"/>
      <c r="F50" s="12"/>
    </row>
    <row r="51" spans="2:6" ht="15">
      <c r="B51" s="5"/>
      <c r="C51" s="5"/>
      <c r="D51" s="5"/>
      <c r="E51" s="12"/>
      <c r="F51" s="12"/>
    </row>
    <row r="52" spans="2:6" ht="15">
      <c r="B52" s="5"/>
      <c r="C52" s="5"/>
      <c r="D52" s="5"/>
      <c r="E52" s="12"/>
      <c r="F52" s="12"/>
    </row>
    <row r="53" spans="2:6" ht="15">
      <c r="B53" s="5"/>
      <c r="C53" s="5"/>
      <c r="D53" s="5"/>
      <c r="E53" s="12"/>
      <c r="F53" s="12"/>
    </row>
    <row r="54" spans="2:6" ht="15">
      <c r="B54" s="5"/>
      <c r="C54" s="5"/>
      <c r="D54" s="5"/>
      <c r="E54" s="12"/>
      <c r="F54" s="12"/>
    </row>
    <row r="55" spans="2:6" ht="15">
      <c r="B55" s="5"/>
      <c r="C55" s="5"/>
      <c r="D55" s="5"/>
      <c r="E55" s="12"/>
      <c r="F55" s="12"/>
    </row>
    <row r="56" spans="2:6" ht="15">
      <c r="B56" s="5"/>
      <c r="C56" s="5"/>
      <c r="D56" s="5"/>
      <c r="E56" s="12"/>
      <c r="F56" s="12"/>
    </row>
    <row r="57" spans="2:6" ht="15">
      <c r="B57" s="5"/>
      <c r="C57" s="5"/>
      <c r="D57" s="5"/>
      <c r="E57" s="12"/>
      <c r="F57" s="12"/>
    </row>
    <row r="58" spans="2:6" ht="15">
      <c r="B58" s="5"/>
      <c r="C58" s="5"/>
      <c r="D58" s="5"/>
      <c r="E58" s="12"/>
      <c r="F58" s="12"/>
    </row>
    <row r="59" spans="2:6" ht="15">
      <c r="B59" s="5"/>
      <c r="C59" s="5"/>
      <c r="D59" s="5"/>
      <c r="E59" s="12"/>
      <c r="F59" s="12"/>
    </row>
    <row r="60" spans="2:6" ht="15">
      <c r="B60" s="5"/>
      <c r="C60" s="5"/>
      <c r="D60" s="5"/>
      <c r="E60" s="12"/>
      <c r="F60" s="12"/>
    </row>
    <row r="61" spans="2:6" ht="15">
      <c r="B61" s="5"/>
      <c r="C61" s="5"/>
      <c r="D61" s="5"/>
      <c r="E61" s="12"/>
      <c r="F61" s="12"/>
    </row>
    <row r="62" spans="2:6" ht="15">
      <c r="B62" s="5"/>
      <c r="C62" s="5"/>
      <c r="D62" s="5"/>
      <c r="E62" s="12"/>
      <c r="F62" s="12"/>
    </row>
    <row r="63" spans="2:6" ht="15">
      <c r="B63" s="5"/>
      <c r="C63" s="5"/>
      <c r="D63" s="5"/>
      <c r="E63" s="12"/>
      <c r="F63" s="12"/>
    </row>
    <row r="64" spans="2:6" ht="15">
      <c r="B64" s="5"/>
      <c r="C64" s="5"/>
      <c r="D64" s="5"/>
      <c r="E64" s="12"/>
      <c r="F64" s="12"/>
    </row>
    <row r="65" spans="2:6" ht="15">
      <c r="B65" s="5"/>
      <c r="C65" s="5"/>
      <c r="D65" s="5"/>
      <c r="E65" s="12"/>
      <c r="F65" s="12"/>
    </row>
    <row r="66" spans="2:6" ht="15">
      <c r="B66" s="5"/>
      <c r="C66" s="5"/>
      <c r="D66" s="5"/>
      <c r="E66" s="12"/>
      <c r="F66" s="12"/>
    </row>
    <row r="67" spans="2:6" ht="15">
      <c r="B67" s="5"/>
      <c r="C67" s="5"/>
      <c r="D67" s="5"/>
      <c r="E67" s="12"/>
      <c r="F67" s="12"/>
    </row>
    <row r="68" spans="2:6" ht="15">
      <c r="B68" s="5"/>
      <c r="C68" s="5"/>
      <c r="D68" s="5"/>
      <c r="E68" s="12"/>
      <c r="F68" s="12"/>
    </row>
    <row r="69" spans="2:6" ht="15">
      <c r="B69" s="5"/>
      <c r="C69" s="5"/>
      <c r="D69" s="5"/>
      <c r="E69" s="12"/>
      <c r="F69" s="12"/>
    </row>
    <row r="70" spans="2:6" ht="15">
      <c r="B70" s="5"/>
      <c r="C70" s="5"/>
      <c r="D70" s="5"/>
      <c r="E70" s="12"/>
      <c r="F70" s="12"/>
    </row>
    <row r="71" spans="2:6" ht="15">
      <c r="B71" s="5"/>
      <c r="C71" s="5"/>
      <c r="D71" s="5"/>
      <c r="E71" s="12"/>
      <c r="F71" s="12"/>
    </row>
    <row r="72" spans="2:6" ht="15">
      <c r="B72" s="5"/>
      <c r="C72" s="5"/>
      <c r="D72" s="5"/>
      <c r="E72" s="12"/>
      <c r="F72" s="12"/>
    </row>
    <row r="73" spans="2:6" ht="15">
      <c r="B73" s="5"/>
      <c r="C73" s="5"/>
      <c r="D73" s="5"/>
      <c r="E73" s="12"/>
      <c r="F73" s="12"/>
    </row>
    <row r="74" spans="2:6" ht="15">
      <c r="B74" s="5"/>
      <c r="C74" s="5"/>
      <c r="D74" s="5"/>
      <c r="E74" s="12"/>
      <c r="F74" s="12"/>
    </row>
    <row r="75" spans="2:6" ht="15">
      <c r="B75" s="5"/>
      <c r="C75" s="5"/>
      <c r="D75" s="5"/>
      <c r="E75" s="12"/>
      <c r="F75" s="12"/>
    </row>
    <row r="76" spans="2:6" ht="15">
      <c r="B76" s="5"/>
      <c r="C76" s="5"/>
      <c r="D76" s="5"/>
      <c r="E76" s="12"/>
      <c r="F76" s="12"/>
    </row>
    <row r="77" spans="2:6" ht="15">
      <c r="B77" s="5"/>
      <c r="C77" s="5"/>
      <c r="D77" s="5"/>
      <c r="E77" s="12"/>
      <c r="F77" s="12"/>
    </row>
    <row r="78" spans="2:6" ht="15">
      <c r="B78" s="5"/>
      <c r="C78" s="5"/>
      <c r="D78" s="5"/>
      <c r="E78" s="12"/>
      <c r="F78" s="12"/>
    </row>
    <row r="79" spans="2:6" ht="15">
      <c r="B79" s="5"/>
      <c r="C79" s="5"/>
      <c r="D79" s="5"/>
      <c r="E79" s="12"/>
      <c r="F79" s="12"/>
    </row>
    <row r="80" spans="2:6" ht="15">
      <c r="B80" s="5"/>
      <c r="C80" s="5"/>
      <c r="D80" s="5"/>
      <c r="E80" s="12"/>
      <c r="F80" s="12"/>
    </row>
    <row r="81" spans="2:6" ht="15">
      <c r="B81" s="5"/>
      <c r="C81" s="5"/>
      <c r="D81" s="5"/>
      <c r="E81" s="12"/>
      <c r="F81" s="12"/>
    </row>
    <row r="82" spans="2:6" ht="15">
      <c r="B82" s="5"/>
      <c r="C82" s="5"/>
      <c r="D82" s="5"/>
      <c r="E82" s="12"/>
      <c r="F82" s="12"/>
    </row>
    <row r="83" spans="2:6" ht="15">
      <c r="B83" s="5"/>
      <c r="C83" s="5"/>
      <c r="D83" s="5"/>
      <c r="E83" s="12"/>
      <c r="F83" s="12"/>
    </row>
    <row r="84" spans="2:6" ht="15">
      <c r="B84" s="5"/>
      <c r="C84" s="5"/>
      <c r="D84" s="5"/>
      <c r="E84" s="12"/>
      <c r="F84" s="12"/>
    </row>
    <row r="85" spans="2:6" ht="15">
      <c r="B85" s="5"/>
      <c r="C85" s="5"/>
      <c r="D85" s="5"/>
      <c r="E85" s="12"/>
      <c r="F85" s="12"/>
    </row>
    <row r="86" spans="2:6" ht="15">
      <c r="B86" s="5"/>
      <c r="C86" s="5"/>
      <c r="D86" s="5"/>
      <c r="E86" s="12"/>
      <c r="F86" s="12"/>
    </row>
    <row r="87" spans="2:6" ht="15">
      <c r="B87" s="5"/>
      <c r="C87" s="5"/>
      <c r="D87" s="5"/>
      <c r="E87" s="12"/>
      <c r="F87" s="12"/>
    </row>
    <row r="88" spans="2:6" ht="15">
      <c r="B88" s="5"/>
      <c r="C88" s="5"/>
      <c r="D88" s="5"/>
      <c r="E88" s="12"/>
      <c r="F88" s="12"/>
    </row>
    <row r="89" spans="2:6" ht="15">
      <c r="B89" s="5"/>
      <c r="C89" s="5"/>
      <c r="D89" s="5"/>
      <c r="E89" s="12"/>
      <c r="F89" s="12"/>
    </row>
    <row r="90" spans="2:6" ht="15">
      <c r="B90" s="5"/>
      <c r="C90" s="5"/>
      <c r="D90" s="5"/>
      <c r="E90" s="12"/>
      <c r="F90" s="12"/>
    </row>
    <row r="91" spans="2:6" ht="15">
      <c r="B91" s="5"/>
      <c r="C91" s="5"/>
      <c r="D91" s="5"/>
      <c r="E91" s="12"/>
      <c r="F91" s="12"/>
    </row>
    <row r="92" spans="2:6" ht="15">
      <c r="B92" s="5"/>
      <c r="C92" s="5"/>
      <c r="D92" s="5"/>
      <c r="E92" s="12"/>
      <c r="F92" s="12"/>
    </row>
    <row r="93" spans="2:6" ht="15">
      <c r="B93" s="5"/>
      <c r="C93" s="5"/>
      <c r="D93" s="5"/>
      <c r="E93" s="12"/>
      <c r="F93" s="12"/>
    </row>
    <row r="94" spans="2:6" ht="15">
      <c r="B94" s="5"/>
      <c r="C94" s="5"/>
      <c r="D94" s="5"/>
      <c r="E94" s="12"/>
      <c r="F94" s="12"/>
    </row>
    <row r="95" spans="2:6" ht="15">
      <c r="B95" s="5"/>
      <c r="C95" s="5"/>
      <c r="D95" s="5"/>
      <c r="E95" s="12"/>
      <c r="F95" s="12"/>
    </row>
    <row r="96" spans="2:6" ht="15">
      <c r="B96" s="5"/>
      <c r="C96" s="5"/>
      <c r="D96" s="5"/>
      <c r="E96" s="12"/>
      <c r="F96" s="12"/>
    </row>
    <row r="97" spans="2:6" ht="15">
      <c r="B97" s="5"/>
      <c r="C97" s="5"/>
      <c r="D97" s="5"/>
      <c r="E97" s="12"/>
      <c r="F97" s="12"/>
    </row>
    <row r="98" spans="2:6" ht="15">
      <c r="B98" s="5"/>
      <c r="C98" s="5"/>
      <c r="D98" s="5"/>
      <c r="E98" s="12"/>
      <c r="F98" s="12"/>
    </row>
    <row r="99" spans="2:6" ht="15">
      <c r="B99" s="5"/>
      <c r="C99" s="5"/>
      <c r="D99" s="5"/>
      <c r="E99" s="12"/>
      <c r="F99" s="12"/>
    </row>
    <row r="100" spans="2:6" ht="15">
      <c r="B100" s="5"/>
      <c r="C100" s="5"/>
      <c r="D100" s="5"/>
      <c r="E100" s="12"/>
      <c r="F100" s="12"/>
    </row>
    <row r="101" spans="2:6" ht="15">
      <c r="B101" s="5"/>
      <c r="C101" s="5"/>
      <c r="D101" s="5"/>
      <c r="E101" s="12"/>
      <c r="F101" s="12"/>
    </row>
    <row r="102" spans="2:6" ht="15">
      <c r="B102" s="5"/>
      <c r="C102" s="5"/>
      <c r="D102" s="5"/>
      <c r="E102" s="12"/>
      <c r="F102" s="12"/>
    </row>
    <row r="103" spans="2:6" ht="15">
      <c r="B103" s="5"/>
      <c r="C103" s="5"/>
      <c r="D103" s="5"/>
      <c r="E103" s="12"/>
      <c r="F103" s="12"/>
    </row>
    <row r="104" spans="2:6" ht="15">
      <c r="B104" s="5"/>
      <c r="C104" s="5"/>
      <c r="D104" s="5"/>
      <c r="E104" s="12"/>
      <c r="F104" s="12"/>
    </row>
    <row r="105" spans="2:6" ht="15">
      <c r="B105" s="5"/>
      <c r="C105" s="5"/>
      <c r="D105" s="5"/>
      <c r="E105" s="12"/>
      <c r="F105" s="12"/>
    </row>
    <row r="106" spans="2:6" ht="15">
      <c r="B106" s="5"/>
      <c r="C106" s="5"/>
      <c r="D106" s="5"/>
      <c r="E106" s="12"/>
      <c r="F106" s="12"/>
    </row>
    <row r="107" spans="2:6" ht="15">
      <c r="B107" s="5"/>
      <c r="C107" s="5"/>
      <c r="D107" s="5"/>
      <c r="E107" s="12"/>
      <c r="F107" s="12"/>
    </row>
    <row r="108" spans="2:6" ht="15">
      <c r="B108" s="5"/>
      <c r="C108" s="5"/>
      <c r="D108" s="5"/>
      <c r="E108" s="12"/>
      <c r="F108" s="12"/>
    </row>
    <row r="109" spans="2:6" ht="15">
      <c r="B109" s="5"/>
      <c r="C109" s="5"/>
      <c r="D109" s="5"/>
      <c r="E109" s="12"/>
      <c r="F109" s="12"/>
    </row>
    <row r="110" spans="2:6" ht="15">
      <c r="B110" s="5"/>
      <c r="C110" s="5"/>
      <c r="D110" s="5"/>
      <c r="E110" s="12"/>
      <c r="F110" s="12"/>
    </row>
    <row r="111" spans="2:6" ht="15">
      <c r="B111" s="5"/>
      <c r="C111" s="5"/>
      <c r="D111" s="5"/>
      <c r="E111" s="12"/>
      <c r="F111" s="12"/>
    </row>
    <row r="112" spans="2:6" ht="15">
      <c r="B112" s="5"/>
      <c r="C112" s="5"/>
      <c r="D112" s="5"/>
      <c r="E112" s="12"/>
      <c r="F112" s="12"/>
    </row>
    <row r="113" spans="2:6" ht="15">
      <c r="B113" s="5"/>
      <c r="C113" s="5"/>
      <c r="D113" s="5"/>
      <c r="E113" s="12"/>
      <c r="F113" s="12"/>
    </row>
    <row r="114" spans="2:6" ht="15">
      <c r="B114" s="5"/>
      <c r="C114" s="5"/>
      <c r="D114" s="5"/>
      <c r="E114" s="12"/>
      <c r="F114" s="12"/>
    </row>
    <row r="115" spans="2:6" ht="15">
      <c r="B115" s="5"/>
      <c r="C115" s="5"/>
      <c r="D115" s="5"/>
      <c r="E115" s="12"/>
      <c r="F115" s="12"/>
    </row>
    <row r="116" spans="2:6" ht="15">
      <c r="B116" s="5"/>
      <c r="C116" s="5"/>
      <c r="D116" s="5"/>
      <c r="E116" s="12"/>
      <c r="F116" s="12"/>
    </row>
    <row r="117" spans="2:6" ht="15">
      <c r="B117" s="5"/>
      <c r="C117" s="5"/>
      <c r="D117" s="5"/>
      <c r="E117" s="12"/>
      <c r="F117" s="12"/>
    </row>
    <row r="118" spans="2:6" ht="15">
      <c r="B118" s="5"/>
      <c r="C118" s="5"/>
      <c r="D118" s="5"/>
      <c r="E118" s="12"/>
      <c r="F118" s="12"/>
    </row>
    <row r="119" spans="2:6" ht="15">
      <c r="B119" s="5"/>
      <c r="C119" s="5"/>
      <c r="D119" s="5"/>
      <c r="E119" s="12"/>
      <c r="F119" s="12"/>
    </row>
    <row r="120" spans="2:6" ht="15">
      <c r="B120" s="5"/>
      <c r="C120" s="5"/>
      <c r="D120" s="5"/>
      <c r="E120" s="12"/>
      <c r="F120" s="12"/>
    </row>
    <row r="121" spans="2:6" ht="15">
      <c r="B121" s="5"/>
      <c r="C121" s="5"/>
      <c r="D121" s="5"/>
      <c r="E121" s="12"/>
      <c r="F121" s="12"/>
    </row>
    <row r="122" spans="2:6" ht="15">
      <c r="B122" s="5"/>
      <c r="C122" s="5"/>
      <c r="D122" s="5"/>
      <c r="E122" s="12"/>
      <c r="F122" s="12"/>
    </row>
    <row r="123" spans="2:6" ht="15">
      <c r="B123" s="5"/>
      <c r="C123" s="5"/>
      <c r="D123" s="5"/>
      <c r="E123" s="12"/>
      <c r="F123" s="12"/>
    </row>
    <row r="124" spans="2:6" ht="15">
      <c r="B124" s="5"/>
      <c r="C124" s="5"/>
      <c r="D124" s="5"/>
      <c r="E124" s="12"/>
      <c r="F124" s="12"/>
    </row>
    <row r="125" spans="2:6" ht="15">
      <c r="B125" s="5"/>
      <c r="C125" s="5"/>
      <c r="D125" s="5"/>
      <c r="E125" s="12"/>
      <c r="F125" s="12"/>
    </row>
    <row r="126" spans="2:6" ht="15">
      <c r="B126" s="5"/>
      <c r="C126" s="5"/>
      <c r="D126" s="5"/>
      <c r="E126" s="12"/>
      <c r="F126" s="12"/>
    </row>
    <row r="127" spans="2:6" ht="15">
      <c r="B127" s="5"/>
      <c r="C127" s="5"/>
      <c r="D127" s="5"/>
      <c r="E127" s="12"/>
      <c r="F127" s="12"/>
    </row>
    <row r="128" spans="2:6" ht="15">
      <c r="B128" s="5"/>
      <c r="C128" s="5"/>
      <c r="D128" s="5"/>
      <c r="E128" s="12"/>
      <c r="F128" s="12"/>
    </row>
    <row r="129" spans="2:6" ht="15">
      <c r="B129" s="5"/>
      <c r="C129" s="5"/>
      <c r="D129" s="5"/>
      <c r="E129" s="12"/>
      <c r="F129" s="12"/>
    </row>
    <row r="130" spans="2:6" ht="15">
      <c r="B130" s="5"/>
      <c r="C130" s="5"/>
      <c r="D130" s="5"/>
      <c r="E130" s="12"/>
      <c r="F130" s="12"/>
    </row>
    <row r="131" spans="2:6" ht="15">
      <c r="B131" s="5"/>
      <c r="C131" s="5"/>
      <c r="D131" s="5"/>
      <c r="E131" s="12"/>
      <c r="F131" s="12"/>
    </row>
    <row r="132" spans="2:6" ht="15">
      <c r="B132" s="5"/>
      <c r="C132" s="5"/>
      <c r="D132" s="5"/>
      <c r="E132" s="12"/>
      <c r="F132" s="12"/>
    </row>
    <row r="133" spans="2:6" ht="15">
      <c r="B133" s="5"/>
      <c r="C133" s="5"/>
      <c r="D133" s="5"/>
      <c r="E133" s="12"/>
      <c r="F133" s="12"/>
    </row>
    <row r="134" spans="2:6" ht="15">
      <c r="B134" s="5"/>
      <c r="C134" s="5"/>
      <c r="D134" s="5"/>
      <c r="E134" s="12"/>
      <c r="F134" s="12"/>
    </row>
    <row r="135" spans="2:6" ht="15">
      <c r="B135" s="5"/>
      <c r="C135" s="5"/>
      <c r="D135" s="5"/>
      <c r="E135" s="12"/>
      <c r="F135" s="12"/>
    </row>
    <row r="136" spans="2:6" ht="15">
      <c r="B136" s="5"/>
      <c r="C136" s="5"/>
      <c r="D136" s="5"/>
      <c r="E136" s="12"/>
      <c r="F136" s="12"/>
    </row>
    <row r="137" spans="2:6" ht="15">
      <c r="B137" s="5"/>
      <c r="C137" s="5"/>
      <c r="D137" s="5"/>
      <c r="E137" s="12"/>
      <c r="F137" s="12"/>
    </row>
    <row r="138" spans="2:6" ht="15">
      <c r="B138" s="5"/>
      <c r="C138" s="5"/>
      <c r="D138" s="5"/>
      <c r="E138" s="12"/>
      <c r="F138" s="12"/>
    </row>
    <row r="139" spans="2:6" ht="15">
      <c r="B139" s="5"/>
      <c r="C139" s="5"/>
      <c r="D139" s="5"/>
      <c r="E139" s="12"/>
      <c r="F139" s="12"/>
    </row>
    <row r="140" spans="2:6" ht="15">
      <c r="B140" s="5"/>
      <c r="C140" s="5"/>
      <c r="D140" s="5"/>
      <c r="E140" s="12"/>
      <c r="F140" s="12"/>
    </row>
    <row r="141" spans="2:6" ht="15">
      <c r="B141" s="5"/>
      <c r="C141" s="5"/>
      <c r="D141" s="5"/>
      <c r="E141" s="12"/>
      <c r="F141" s="12"/>
    </row>
    <row r="142" spans="2:6" ht="15">
      <c r="B142" s="5"/>
      <c r="C142" s="5"/>
      <c r="D142" s="5"/>
      <c r="E142" s="12"/>
      <c r="F142" s="12"/>
    </row>
    <row r="143" spans="2:6" ht="15">
      <c r="B143" s="5"/>
      <c r="C143" s="5"/>
      <c r="D143" s="5"/>
      <c r="E143" s="12"/>
      <c r="F143" s="12"/>
    </row>
    <row r="144" spans="2:6" ht="15">
      <c r="B144" s="5"/>
      <c r="C144" s="5"/>
      <c r="D144" s="5"/>
      <c r="E144" s="12"/>
      <c r="F144" s="12"/>
    </row>
  </sheetData>
  <sheetProtection/>
  <mergeCells count="4">
    <mergeCell ref="D1:F1"/>
    <mergeCell ref="B43:D44"/>
    <mergeCell ref="B45:D45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32"/>
  <sheetViews>
    <sheetView tabSelected="1" view="pageBreakPreview" zoomScale="130" zoomScaleSheetLayoutView="130" zoomScalePageLayoutView="0" workbookViewId="0" topLeftCell="A10">
      <selection activeCell="A37" sqref="A37"/>
    </sheetView>
  </sheetViews>
  <sheetFormatPr defaultColWidth="9.125" defaultRowHeight="12.75"/>
  <cols>
    <col min="1" max="1" width="52.875" style="15" customWidth="1"/>
    <col min="2" max="2" width="9.125" style="16" customWidth="1"/>
    <col min="3" max="3" width="8.375" style="16" customWidth="1"/>
    <col min="4" max="4" width="11.00390625" style="16" customWidth="1"/>
    <col min="5" max="5" width="9.625" style="16" customWidth="1"/>
    <col min="6" max="6" width="12.875" style="4" customWidth="1"/>
    <col min="7" max="16384" width="9.125" style="4" customWidth="1"/>
  </cols>
  <sheetData>
    <row r="1" spans="3:6" ht="76.5" customHeight="1">
      <c r="C1" s="11"/>
      <c r="D1" s="98" t="s">
        <v>170</v>
      </c>
      <c r="E1" s="98"/>
      <c r="F1" s="98"/>
    </row>
    <row r="2" spans="1:7" s="3" customFormat="1" ht="51" customHeight="1">
      <c r="A2" s="104" t="s">
        <v>136</v>
      </c>
      <c r="B2" s="104"/>
      <c r="C2" s="104"/>
      <c r="D2" s="104"/>
      <c r="E2" s="104"/>
      <c r="F2" s="104"/>
      <c r="G2" s="30"/>
    </row>
    <row r="3" s="3" customFormat="1" ht="12.75">
      <c r="F3" s="3" t="s">
        <v>4</v>
      </c>
    </row>
    <row r="4" spans="1:6" s="3" customFormat="1" ht="15.75">
      <c r="A4" s="105" t="s">
        <v>9</v>
      </c>
      <c r="B4" s="105" t="s">
        <v>5</v>
      </c>
      <c r="C4" s="105" t="s">
        <v>6</v>
      </c>
      <c r="D4" s="107" t="s">
        <v>104</v>
      </c>
      <c r="E4" s="108"/>
      <c r="F4" s="109"/>
    </row>
    <row r="5" spans="1:6" s="20" customFormat="1" ht="35.25" customHeight="1">
      <c r="A5" s="106"/>
      <c r="B5" s="106"/>
      <c r="C5" s="106"/>
      <c r="D5" s="56" t="s">
        <v>86</v>
      </c>
      <c r="E5" s="56" t="s">
        <v>48</v>
      </c>
      <c r="F5" s="56" t="s">
        <v>87</v>
      </c>
    </row>
    <row r="6" spans="1:6" s="20" customFormat="1" ht="15.75">
      <c r="A6" s="57">
        <v>1</v>
      </c>
      <c r="B6" s="57">
        <v>2</v>
      </c>
      <c r="C6" s="57">
        <v>3</v>
      </c>
      <c r="D6" s="57"/>
      <c r="E6" s="57">
        <v>4</v>
      </c>
      <c r="F6" s="57">
        <v>5</v>
      </c>
    </row>
    <row r="7" spans="1:6" s="21" customFormat="1" ht="15.75">
      <c r="A7" s="58" t="s">
        <v>11</v>
      </c>
      <c r="B7" s="59" t="s">
        <v>12</v>
      </c>
      <c r="C7" s="59" t="s">
        <v>13</v>
      </c>
      <c r="D7" s="60">
        <f>D8+D9+D11+D10</f>
        <v>2075.1499999999996</v>
      </c>
      <c r="E7" s="60"/>
      <c r="F7" s="60">
        <f>F8+F9+F11+F10</f>
        <v>2075.15</v>
      </c>
    </row>
    <row r="8" spans="1:6" s="22" customFormat="1" ht="15.75">
      <c r="A8" s="61" t="s">
        <v>49</v>
      </c>
      <c r="B8" s="62" t="s">
        <v>12</v>
      </c>
      <c r="C8" s="62" t="s">
        <v>14</v>
      </c>
      <c r="D8" s="64">
        <v>399.56</v>
      </c>
      <c r="E8" s="60"/>
      <c r="F8" s="64">
        <v>399.56</v>
      </c>
    </row>
    <row r="9" spans="1:6" s="17" customFormat="1" ht="15.75">
      <c r="A9" s="61" t="s">
        <v>16</v>
      </c>
      <c r="B9" s="62" t="s">
        <v>12</v>
      </c>
      <c r="C9" s="62" t="s">
        <v>17</v>
      </c>
      <c r="D9" s="65">
        <v>1645.59</v>
      </c>
      <c r="E9" s="60"/>
      <c r="F9" s="65">
        <f>1642.89+2.7</f>
        <v>1645.5900000000001</v>
      </c>
    </row>
    <row r="10" spans="1:6" s="17" customFormat="1" ht="15.75">
      <c r="A10" s="1" t="s">
        <v>144</v>
      </c>
      <c r="B10" s="62" t="s">
        <v>12</v>
      </c>
      <c r="C10" s="62" t="s">
        <v>18</v>
      </c>
      <c r="D10" s="63">
        <v>20</v>
      </c>
      <c r="E10" s="60"/>
      <c r="F10" s="63">
        <v>20</v>
      </c>
    </row>
    <row r="11" spans="1:6" s="17" customFormat="1" ht="15.75">
      <c r="A11" s="61" t="s">
        <v>93</v>
      </c>
      <c r="B11" s="62" t="s">
        <v>12</v>
      </c>
      <c r="C11" s="62" t="s">
        <v>112</v>
      </c>
      <c r="D11" s="65">
        <v>10</v>
      </c>
      <c r="E11" s="60"/>
      <c r="F11" s="65">
        <v>10</v>
      </c>
    </row>
    <row r="12" spans="1:6" s="17" customFormat="1" ht="15.75">
      <c r="A12" s="58" t="s">
        <v>19</v>
      </c>
      <c r="B12" s="59" t="s">
        <v>14</v>
      </c>
      <c r="C12" s="59" t="s">
        <v>13</v>
      </c>
      <c r="D12" s="60">
        <f>D13</f>
        <v>136.4</v>
      </c>
      <c r="E12" s="60">
        <f>F12-D12</f>
        <v>-54.400000000000006</v>
      </c>
      <c r="F12" s="60">
        <f>F13</f>
        <v>82</v>
      </c>
    </row>
    <row r="13" spans="1:6" s="23" customFormat="1" ht="15" customHeight="1">
      <c r="A13" s="61" t="s">
        <v>50</v>
      </c>
      <c r="B13" s="62" t="s">
        <v>14</v>
      </c>
      <c r="C13" s="62" t="s">
        <v>15</v>
      </c>
      <c r="D13" s="64">
        <v>136.4</v>
      </c>
      <c r="E13" s="64">
        <f>F13-D13</f>
        <v>-54.400000000000006</v>
      </c>
      <c r="F13" s="64">
        <f>136.4-54.4</f>
        <v>82</v>
      </c>
    </row>
    <row r="14" spans="1:6" s="23" customFormat="1" ht="28.5" customHeight="1">
      <c r="A14" s="87" t="s">
        <v>155</v>
      </c>
      <c r="B14" s="59" t="s">
        <v>15</v>
      </c>
      <c r="C14" s="59" t="s">
        <v>13</v>
      </c>
      <c r="D14" s="60">
        <f>D15+D16</f>
        <v>5</v>
      </c>
      <c r="E14" s="60"/>
      <c r="F14" s="60">
        <f>F15+F16</f>
        <v>5</v>
      </c>
    </row>
    <row r="15" spans="1:6" s="23" customFormat="1" ht="15" customHeight="1">
      <c r="A15" s="81" t="s">
        <v>156</v>
      </c>
      <c r="B15" s="62" t="s">
        <v>15</v>
      </c>
      <c r="C15" s="62" t="s">
        <v>157</v>
      </c>
      <c r="D15" s="64">
        <v>3</v>
      </c>
      <c r="E15" s="60"/>
      <c r="F15" s="64">
        <v>3</v>
      </c>
    </row>
    <row r="16" spans="1:6" s="23" customFormat="1" ht="31.5">
      <c r="A16" s="81" t="s">
        <v>158</v>
      </c>
      <c r="B16" s="62" t="s">
        <v>15</v>
      </c>
      <c r="C16" s="62" t="s">
        <v>159</v>
      </c>
      <c r="D16" s="64">
        <v>2</v>
      </c>
      <c r="E16" s="60"/>
      <c r="F16" s="64">
        <v>2</v>
      </c>
    </row>
    <row r="17" spans="1:6" s="23" customFormat="1" ht="15" customHeight="1">
      <c r="A17" s="86" t="s">
        <v>145</v>
      </c>
      <c r="B17" s="80" t="s">
        <v>17</v>
      </c>
      <c r="C17" s="80" t="s">
        <v>13</v>
      </c>
      <c r="D17" s="60">
        <f>D18</f>
        <v>309.1</v>
      </c>
      <c r="E17" s="60">
        <f>F17-D17</f>
        <v>200</v>
      </c>
      <c r="F17" s="60">
        <f>F18</f>
        <v>509.1</v>
      </c>
    </row>
    <row r="18" spans="1:6" s="23" customFormat="1" ht="15" customHeight="1">
      <c r="A18" s="81" t="s">
        <v>146</v>
      </c>
      <c r="B18" s="27" t="s">
        <v>17</v>
      </c>
      <c r="C18" s="27" t="s">
        <v>147</v>
      </c>
      <c r="D18" s="64">
        <v>309.1</v>
      </c>
      <c r="E18" s="64">
        <f>F18-D18</f>
        <v>200</v>
      </c>
      <c r="F18" s="64">
        <f>309.1+200</f>
        <v>509.1</v>
      </c>
    </row>
    <row r="19" spans="1:6" ht="15.75">
      <c r="A19" s="58" t="s">
        <v>22</v>
      </c>
      <c r="B19" s="59" t="s">
        <v>20</v>
      </c>
      <c r="C19" s="59" t="s">
        <v>13</v>
      </c>
      <c r="D19" s="60">
        <f>D20+D22+D21</f>
        <v>1238.29</v>
      </c>
      <c r="E19" s="60">
        <f>F19-D19</f>
        <v>510</v>
      </c>
      <c r="F19" s="60">
        <f>F20+F22+F21</f>
        <v>1748.29</v>
      </c>
    </row>
    <row r="20" spans="1:6" s="18" customFormat="1" ht="15.75">
      <c r="A20" s="66" t="s">
        <v>61</v>
      </c>
      <c r="B20" s="62" t="s">
        <v>20</v>
      </c>
      <c r="C20" s="62" t="s">
        <v>14</v>
      </c>
      <c r="D20" s="64">
        <v>148</v>
      </c>
      <c r="E20" s="64">
        <f>F20-D20</f>
        <v>450</v>
      </c>
      <c r="F20" s="64">
        <f>148+450</f>
        <v>598</v>
      </c>
    </row>
    <row r="21" spans="1:6" s="18" customFormat="1" ht="15.75">
      <c r="A21" s="81" t="s">
        <v>174</v>
      </c>
      <c r="B21" s="62" t="s">
        <v>20</v>
      </c>
      <c r="C21" s="62" t="s">
        <v>15</v>
      </c>
      <c r="D21" s="64">
        <v>0</v>
      </c>
      <c r="E21" s="64">
        <f>F21-D21</f>
        <v>60</v>
      </c>
      <c r="F21" s="64">
        <v>60</v>
      </c>
    </row>
    <row r="22" spans="1:6" ht="14.25" customHeight="1">
      <c r="A22" s="66" t="s">
        <v>62</v>
      </c>
      <c r="B22" s="62" t="s">
        <v>20</v>
      </c>
      <c r="C22" s="62" t="s">
        <v>20</v>
      </c>
      <c r="D22" s="65">
        <v>1090.29</v>
      </c>
      <c r="E22" s="64"/>
      <c r="F22" s="65">
        <f>1110.29-20</f>
        <v>1090.29</v>
      </c>
    </row>
    <row r="23" spans="1:6" s="8" customFormat="1" ht="15.75">
      <c r="A23" s="58" t="s">
        <v>23</v>
      </c>
      <c r="B23" s="59" t="s">
        <v>18</v>
      </c>
      <c r="C23" s="59" t="s">
        <v>13</v>
      </c>
      <c r="D23" s="60">
        <f>D24</f>
        <v>106.43</v>
      </c>
      <c r="E23" s="64"/>
      <c r="F23" s="60">
        <f>F24</f>
        <v>106.43</v>
      </c>
    </row>
    <row r="24" spans="1:6" ht="15" customHeight="1">
      <c r="A24" s="66" t="s">
        <v>42</v>
      </c>
      <c r="B24" s="62" t="s">
        <v>18</v>
      </c>
      <c r="C24" s="62" t="s">
        <v>18</v>
      </c>
      <c r="D24" s="65">
        <v>106.43</v>
      </c>
      <c r="E24" s="64"/>
      <c r="F24" s="65">
        <v>106.43</v>
      </c>
    </row>
    <row r="25" spans="1:6" s="8" customFormat="1" ht="31.5">
      <c r="A25" s="67" t="s">
        <v>24</v>
      </c>
      <c r="B25" s="59" t="s">
        <v>21</v>
      </c>
      <c r="C25" s="59" t="s">
        <v>13</v>
      </c>
      <c r="D25" s="60">
        <f>D26</f>
        <v>2904.23</v>
      </c>
      <c r="E25" s="60"/>
      <c r="F25" s="60">
        <f>F26</f>
        <v>2904.2299999999996</v>
      </c>
    </row>
    <row r="26" spans="1:6" ht="15.75">
      <c r="A26" s="66" t="s">
        <v>25</v>
      </c>
      <c r="B26" s="62" t="s">
        <v>21</v>
      </c>
      <c r="C26" s="62" t="s">
        <v>12</v>
      </c>
      <c r="D26" s="65">
        <v>2904.23</v>
      </c>
      <c r="E26" s="64"/>
      <c r="F26" s="65">
        <f>2441.93+463-5+2.97+1.33</f>
        <v>2904.2299999999996</v>
      </c>
    </row>
    <row r="27" spans="1:6" ht="15.75">
      <c r="A27" s="71" t="s">
        <v>148</v>
      </c>
      <c r="B27" s="79" t="s">
        <v>112</v>
      </c>
      <c r="C27" s="79" t="s">
        <v>13</v>
      </c>
      <c r="D27" s="92">
        <f>D28</f>
        <v>20</v>
      </c>
      <c r="E27" s="64">
        <f>F27-D27</f>
        <v>109</v>
      </c>
      <c r="F27" s="92">
        <f>F28</f>
        <v>129</v>
      </c>
    </row>
    <row r="28" spans="1:6" ht="15.75">
      <c r="A28" s="66" t="s">
        <v>149</v>
      </c>
      <c r="B28" s="62" t="s">
        <v>112</v>
      </c>
      <c r="C28" s="62" t="s">
        <v>12</v>
      </c>
      <c r="D28" s="65">
        <v>20</v>
      </c>
      <c r="E28" s="64">
        <f>F28-D28</f>
        <v>109</v>
      </c>
      <c r="F28" s="65">
        <f>20+109</f>
        <v>129</v>
      </c>
    </row>
    <row r="29" spans="1:6" s="8" customFormat="1" ht="15.75">
      <c r="A29" s="58" t="s">
        <v>26</v>
      </c>
      <c r="B29" s="59"/>
      <c r="C29" s="59"/>
      <c r="D29" s="60">
        <f>D27+D25+D23+D19+D17+D14+D12+D7</f>
        <v>6794.599999999999</v>
      </c>
      <c r="E29" s="60">
        <f>F29-D29</f>
        <v>764.6000000000004</v>
      </c>
      <c r="F29" s="60">
        <f>F7+F12+F19+F23+F25+F17+F27+F14</f>
        <v>7559.2</v>
      </c>
    </row>
    <row r="30" ht="12.75">
      <c r="F30" s="19"/>
    </row>
    <row r="31" ht="12.75">
      <c r="D31" s="26"/>
    </row>
    <row r="32" ht="12.75">
      <c r="D32" s="26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63"/>
  <sheetViews>
    <sheetView view="pageBreakPreview" zoomScaleSheetLayoutView="100" zoomScalePageLayoutView="0" workbookViewId="0" topLeftCell="A52">
      <selection activeCell="K43" sqref="K43"/>
    </sheetView>
  </sheetViews>
  <sheetFormatPr defaultColWidth="9.00390625" defaultRowHeight="12.75"/>
  <cols>
    <col min="1" max="1" width="44.00390625" style="0" customWidth="1"/>
    <col min="2" max="2" width="7.00390625" style="0" customWidth="1"/>
    <col min="3" max="3" width="7.25390625" style="0" customWidth="1"/>
    <col min="4" max="4" width="6.375" style="0" customWidth="1"/>
    <col min="5" max="5" width="12.875" style="0" customWidth="1"/>
    <col min="6" max="6" width="6.00390625" style="0" customWidth="1"/>
    <col min="7" max="7" width="13.75390625" style="0" customWidth="1"/>
    <col min="8" max="8" width="11.75390625" style="0" customWidth="1"/>
    <col min="9" max="9" width="12.75390625" style="9" customWidth="1"/>
    <col min="10" max="10" width="16.25390625" style="0" customWidth="1"/>
  </cols>
  <sheetData>
    <row r="1" spans="1:11" ht="66.75" customHeight="1">
      <c r="A1" s="113"/>
      <c r="B1" s="113"/>
      <c r="C1" s="113"/>
      <c r="D1" s="113"/>
      <c r="E1" s="113"/>
      <c r="F1" s="98" t="s">
        <v>171</v>
      </c>
      <c r="G1" s="98"/>
      <c r="H1" s="98"/>
      <c r="I1" s="98"/>
      <c r="J1" s="11"/>
      <c r="K1" s="11"/>
    </row>
    <row r="2" spans="1:12" s="1" customFormat="1" ht="72.75" customHeight="1">
      <c r="A2" s="114" t="s">
        <v>137</v>
      </c>
      <c r="B2" s="114"/>
      <c r="C2" s="114"/>
      <c r="D2" s="114"/>
      <c r="E2" s="114"/>
      <c r="F2" s="114"/>
      <c r="G2" s="114"/>
      <c r="H2" s="114"/>
      <c r="I2" s="114"/>
      <c r="J2" s="111"/>
      <c r="K2" s="111"/>
      <c r="L2" s="111"/>
    </row>
    <row r="3" spans="1:9" s="1" customFormat="1" ht="14.25" customHeight="1">
      <c r="A3" s="29"/>
      <c r="B3" s="29"/>
      <c r="C3" s="29"/>
      <c r="D3" s="29"/>
      <c r="E3" s="29"/>
      <c r="F3" s="29"/>
      <c r="G3" s="29"/>
      <c r="H3" s="29"/>
      <c r="I3" s="28" t="s">
        <v>4</v>
      </c>
    </row>
    <row r="4" spans="1:9" s="1" customFormat="1" ht="14.25" customHeight="1">
      <c r="A4" s="110" t="s">
        <v>106</v>
      </c>
      <c r="B4" s="110" t="s">
        <v>10</v>
      </c>
      <c r="C4" s="110" t="s">
        <v>5</v>
      </c>
      <c r="D4" s="110" t="s">
        <v>6</v>
      </c>
      <c r="E4" s="110" t="s">
        <v>7</v>
      </c>
      <c r="F4" s="110" t="s">
        <v>8</v>
      </c>
      <c r="G4" s="112" t="s">
        <v>105</v>
      </c>
      <c r="H4" s="112"/>
      <c r="I4" s="112"/>
    </row>
    <row r="5" spans="1:9" s="7" customFormat="1" ht="54" customHeight="1">
      <c r="A5" s="110"/>
      <c r="B5" s="110"/>
      <c r="C5" s="110"/>
      <c r="D5" s="110"/>
      <c r="E5" s="110"/>
      <c r="F5" s="110"/>
      <c r="G5" s="57" t="s">
        <v>84</v>
      </c>
      <c r="H5" s="57" t="s">
        <v>89</v>
      </c>
      <c r="I5" s="68" t="s">
        <v>88</v>
      </c>
    </row>
    <row r="6" spans="1:9" s="7" customFormat="1" ht="12.7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9">
        <v>7</v>
      </c>
      <c r="H6" s="57">
        <v>8</v>
      </c>
      <c r="I6" s="69">
        <v>9</v>
      </c>
    </row>
    <row r="7" spans="1:10" ht="15.75">
      <c r="A7" s="70" t="s">
        <v>27</v>
      </c>
      <c r="B7" s="59" t="s">
        <v>75</v>
      </c>
      <c r="C7" s="59"/>
      <c r="D7" s="59"/>
      <c r="E7" s="59"/>
      <c r="F7" s="59"/>
      <c r="G7" s="60">
        <f>G8+G14+G18+G16</f>
        <v>2075.1499999999996</v>
      </c>
      <c r="H7" s="60"/>
      <c r="I7" s="60">
        <f>I8+I14+I18+I16</f>
        <v>2075.1499999999996</v>
      </c>
      <c r="J7" s="25"/>
    </row>
    <row r="8" spans="1:9" ht="15.75">
      <c r="A8" s="71" t="s">
        <v>38</v>
      </c>
      <c r="B8" s="59" t="s">
        <v>75</v>
      </c>
      <c r="C8" s="79" t="s">
        <v>12</v>
      </c>
      <c r="D8" s="79" t="s">
        <v>17</v>
      </c>
      <c r="E8" s="79" t="s">
        <v>51</v>
      </c>
      <c r="F8" s="79" t="s">
        <v>40</v>
      </c>
      <c r="G8" s="60">
        <f>G9+G10+G11+G12+G13</f>
        <v>1645.59</v>
      </c>
      <c r="H8" s="60"/>
      <c r="I8" s="60">
        <f>I9+I10+I11+I12+I13</f>
        <v>1645.59</v>
      </c>
    </row>
    <row r="9" spans="1:9" ht="31.5">
      <c r="A9" s="73" t="s">
        <v>119</v>
      </c>
      <c r="B9" s="72" t="s">
        <v>75</v>
      </c>
      <c r="C9" s="62" t="s">
        <v>12</v>
      </c>
      <c r="D9" s="62" t="s">
        <v>17</v>
      </c>
      <c r="E9" s="62" t="s">
        <v>51</v>
      </c>
      <c r="F9" s="62" t="s">
        <v>120</v>
      </c>
      <c r="G9" s="64">
        <v>1406.35</v>
      </c>
      <c r="H9" s="60"/>
      <c r="I9" s="64">
        <v>1406.35</v>
      </c>
    </row>
    <row r="10" spans="1:9" ht="63">
      <c r="A10" s="73" t="s">
        <v>124</v>
      </c>
      <c r="B10" s="72" t="s">
        <v>75</v>
      </c>
      <c r="C10" s="62" t="s">
        <v>12</v>
      </c>
      <c r="D10" s="62" t="s">
        <v>17</v>
      </c>
      <c r="E10" s="62" t="s">
        <v>51</v>
      </c>
      <c r="F10" s="74" t="s">
        <v>123</v>
      </c>
      <c r="G10" s="64">
        <v>71</v>
      </c>
      <c r="H10" s="60"/>
      <c r="I10" s="64">
        <v>71</v>
      </c>
    </row>
    <row r="11" spans="1:9" ht="47.25">
      <c r="A11" s="73" t="s">
        <v>121</v>
      </c>
      <c r="B11" s="72" t="s">
        <v>75</v>
      </c>
      <c r="C11" s="62" t="s">
        <v>12</v>
      </c>
      <c r="D11" s="62" t="s">
        <v>17</v>
      </c>
      <c r="E11" s="62" t="s">
        <v>51</v>
      </c>
      <c r="F11" s="74" t="s">
        <v>122</v>
      </c>
      <c r="G11" s="64">
        <v>141.7</v>
      </c>
      <c r="H11" s="60"/>
      <c r="I11" s="64">
        <f>24+14.5+2.5+3+95+2.7</f>
        <v>141.7</v>
      </c>
    </row>
    <row r="12" spans="1:9" ht="47.25">
      <c r="A12" s="73" t="s">
        <v>125</v>
      </c>
      <c r="B12" s="72" t="s">
        <v>75</v>
      </c>
      <c r="C12" s="62" t="s">
        <v>12</v>
      </c>
      <c r="D12" s="62" t="s">
        <v>17</v>
      </c>
      <c r="E12" s="62" t="s">
        <v>51</v>
      </c>
      <c r="F12" s="74" t="s">
        <v>126</v>
      </c>
      <c r="G12" s="64">
        <v>19.34</v>
      </c>
      <c r="H12" s="60"/>
      <c r="I12" s="64">
        <v>19.34</v>
      </c>
    </row>
    <row r="13" spans="1:9" ht="47.25">
      <c r="A13" s="73" t="s">
        <v>128</v>
      </c>
      <c r="B13" s="72" t="s">
        <v>75</v>
      </c>
      <c r="C13" s="62" t="s">
        <v>12</v>
      </c>
      <c r="D13" s="62" t="s">
        <v>17</v>
      </c>
      <c r="E13" s="62" t="s">
        <v>51</v>
      </c>
      <c r="F13" s="74" t="s">
        <v>127</v>
      </c>
      <c r="G13" s="64">
        <v>7.2</v>
      </c>
      <c r="H13" s="60"/>
      <c r="I13" s="64">
        <v>7.2</v>
      </c>
    </row>
    <row r="14" spans="1:9" ht="31.5">
      <c r="A14" s="71" t="s">
        <v>41</v>
      </c>
      <c r="B14" s="59" t="s">
        <v>75</v>
      </c>
      <c r="C14" s="79" t="s">
        <v>12</v>
      </c>
      <c r="D14" s="79" t="s">
        <v>14</v>
      </c>
      <c r="E14" s="79" t="s">
        <v>52</v>
      </c>
      <c r="F14" s="79" t="s">
        <v>40</v>
      </c>
      <c r="G14" s="75">
        <f>G15</f>
        <v>399.56</v>
      </c>
      <c r="H14" s="60"/>
      <c r="I14" s="75">
        <f>I15</f>
        <v>399.56</v>
      </c>
    </row>
    <row r="15" spans="1:9" ht="31.5">
      <c r="A15" s="73" t="s">
        <v>119</v>
      </c>
      <c r="B15" s="72" t="s">
        <v>75</v>
      </c>
      <c r="C15" s="62" t="s">
        <v>12</v>
      </c>
      <c r="D15" s="62" t="s">
        <v>14</v>
      </c>
      <c r="E15" s="62" t="s">
        <v>52</v>
      </c>
      <c r="F15" s="62" t="s">
        <v>120</v>
      </c>
      <c r="G15" s="63">
        <v>399.56</v>
      </c>
      <c r="H15" s="60"/>
      <c r="I15" s="63">
        <v>399.56</v>
      </c>
    </row>
    <row r="16" spans="1:9" ht="31.5">
      <c r="A16" s="71" t="s">
        <v>152</v>
      </c>
      <c r="B16" s="59" t="s">
        <v>75</v>
      </c>
      <c r="C16" s="79" t="s">
        <v>12</v>
      </c>
      <c r="D16" s="79" t="s">
        <v>18</v>
      </c>
      <c r="E16" s="79" t="s">
        <v>153</v>
      </c>
      <c r="F16" s="79" t="s">
        <v>40</v>
      </c>
      <c r="G16" s="75">
        <f>G17</f>
        <v>20</v>
      </c>
      <c r="H16" s="60"/>
      <c r="I16" s="75">
        <f>I17</f>
        <v>20</v>
      </c>
    </row>
    <row r="17" spans="1:9" ht="47.25">
      <c r="A17" s="73" t="s">
        <v>121</v>
      </c>
      <c r="B17" s="72" t="s">
        <v>75</v>
      </c>
      <c r="C17" s="62" t="s">
        <v>12</v>
      </c>
      <c r="D17" s="62" t="s">
        <v>18</v>
      </c>
      <c r="E17" s="62" t="s">
        <v>153</v>
      </c>
      <c r="F17" s="62" t="s">
        <v>122</v>
      </c>
      <c r="G17" s="63">
        <v>20</v>
      </c>
      <c r="H17" s="60"/>
      <c r="I17" s="63">
        <v>20</v>
      </c>
    </row>
    <row r="18" spans="1:9" ht="31.5">
      <c r="A18" s="71" t="s">
        <v>53</v>
      </c>
      <c r="B18" s="59" t="s">
        <v>75</v>
      </c>
      <c r="C18" s="79" t="s">
        <v>12</v>
      </c>
      <c r="D18" s="79" t="s">
        <v>112</v>
      </c>
      <c r="E18" s="79" t="s">
        <v>39</v>
      </c>
      <c r="F18" s="79" t="s">
        <v>40</v>
      </c>
      <c r="G18" s="75">
        <f>G19</f>
        <v>10</v>
      </c>
      <c r="H18" s="60"/>
      <c r="I18" s="75">
        <f>I19</f>
        <v>10</v>
      </c>
    </row>
    <row r="19" spans="1:9" ht="15.75">
      <c r="A19" s="73" t="s">
        <v>129</v>
      </c>
      <c r="B19" s="72" t="s">
        <v>75</v>
      </c>
      <c r="C19" s="62" t="s">
        <v>12</v>
      </c>
      <c r="D19" s="62" t="s">
        <v>112</v>
      </c>
      <c r="E19" s="62" t="s">
        <v>92</v>
      </c>
      <c r="F19" s="62" t="s">
        <v>130</v>
      </c>
      <c r="G19" s="63">
        <v>10</v>
      </c>
      <c r="H19" s="60"/>
      <c r="I19" s="63">
        <v>10</v>
      </c>
    </row>
    <row r="20" spans="1:9" ht="31.5">
      <c r="A20" s="58" t="s">
        <v>50</v>
      </c>
      <c r="B20" s="59" t="s">
        <v>75</v>
      </c>
      <c r="C20" s="79" t="s">
        <v>14</v>
      </c>
      <c r="D20" s="79" t="s">
        <v>15</v>
      </c>
      <c r="E20" s="79" t="s">
        <v>39</v>
      </c>
      <c r="F20" s="79" t="s">
        <v>40</v>
      </c>
      <c r="G20" s="60">
        <f>G21+G22</f>
        <v>136.4</v>
      </c>
      <c r="H20" s="60">
        <f>I20-G20</f>
        <v>-54.400000000000006</v>
      </c>
      <c r="I20" s="60">
        <f>I21+I22</f>
        <v>82</v>
      </c>
    </row>
    <row r="21" spans="1:9" ht="31.5">
      <c r="A21" s="73" t="s">
        <v>119</v>
      </c>
      <c r="B21" s="72" t="s">
        <v>75</v>
      </c>
      <c r="C21" s="62" t="s">
        <v>14</v>
      </c>
      <c r="D21" s="62" t="s">
        <v>15</v>
      </c>
      <c r="E21" s="62" t="s">
        <v>54</v>
      </c>
      <c r="F21" s="62" t="s">
        <v>120</v>
      </c>
      <c r="G21" s="63">
        <v>132.16</v>
      </c>
      <c r="H21" s="64">
        <f>I21-G21</f>
        <v>-52.14999999999999</v>
      </c>
      <c r="I21" s="63">
        <f>61.45+18.56</f>
        <v>80.01</v>
      </c>
    </row>
    <row r="22" spans="1:9" ht="47.25">
      <c r="A22" s="73" t="s">
        <v>121</v>
      </c>
      <c r="B22" s="72" t="s">
        <v>75</v>
      </c>
      <c r="C22" s="62" t="s">
        <v>14</v>
      </c>
      <c r="D22" s="62" t="s">
        <v>15</v>
      </c>
      <c r="E22" s="62" t="s">
        <v>54</v>
      </c>
      <c r="F22" s="62" t="s">
        <v>122</v>
      </c>
      <c r="G22" s="63">
        <v>4.24</v>
      </c>
      <c r="H22" s="64">
        <f>I22-G22</f>
        <v>-2.25</v>
      </c>
      <c r="I22" s="63">
        <v>1.99</v>
      </c>
    </row>
    <row r="23" spans="1:9" ht="63">
      <c r="A23" s="77" t="s">
        <v>156</v>
      </c>
      <c r="B23" s="59" t="s">
        <v>75</v>
      </c>
      <c r="C23" s="79" t="s">
        <v>15</v>
      </c>
      <c r="D23" s="79" t="s">
        <v>157</v>
      </c>
      <c r="E23" s="79" t="s">
        <v>39</v>
      </c>
      <c r="F23" s="79" t="s">
        <v>40</v>
      </c>
      <c r="G23" s="75">
        <f>G24</f>
        <v>3</v>
      </c>
      <c r="H23" s="60"/>
      <c r="I23" s="75">
        <f>I24</f>
        <v>3</v>
      </c>
    </row>
    <row r="24" spans="1:9" ht="63">
      <c r="A24" s="88" t="s">
        <v>160</v>
      </c>
      <c r="B24" s="72" t="s">
        <v>75</v>
      </c>
      <c r="C24" s="62" t="s">
        <v>15</v>
      </c>
      <c r="D24" s="62" t="s">
        <v>157</v>
      </c>
      <c r="E24" s="62" t="s">
        <v>161</v>
      </c>
      <c r="F24" s="62" t="s">
        <v>40</v>
      </c>
      <c r="G24" s="63">
        <f>G25</f>
        <v>3</v>
      </c>
      <c r="H24" s="60"/>
      <c r="I24" s="63">
        <f>I25</f>
        <v>3</v>
      </c>
    </row>
    <row r="25" spans="1:9" ht="47.25">
      <c r="A25" s="73" t="s">
        <v>121</v>
      </c>
      <c r="B25" s="72" t="s">
        <v>75</v>
      </c>
      <c r="C25" s="62" t="s">
        <v>15</v>
      </c>
      <c r="D25" s="62" t="s">
        <v>157</v>
      </c>
      <c r="E25" s="62" t="s">
        <v>161</v>
      </c>
      <c r="F25" s="62" t="s">
        <v>122</v>
      </c>
      <c r="G25" s="63">
        <v>3</v>
      </c>
      <c r="H25" s="60"/>
      <c r="I25" s="63">
        <v>3</v>
      </c>
    </row>
    <row r="26" spans="1:9" ht="47.25">
      <c r="A26" s="82" t="s">
        <v>158</v>
      </c>
      <c r="B26" s="59" t="s">
        <v>75</v>
      </c>
      <c r="C26" s="79" t="s">
        <v>15</v>
      </c>
      <c r="D26" s="79" t="s">
        <v>159</v>
      </c>
      <c r="E26" s="79" t="s">
        <v>39</v>
      </c>
      <c r="F26" s="79" t="s">
        <v>40</v>
      </c>
      <c r="G26" s="75">
        <f>G27</f>
        <v>2</v>
      </c>
      <c r="H26" s="60"/>
      <c r="I26" s="75">
        <f>I27</f>
        <v>2</v>
      </c>
    </row>
    <row r="27" spans="1:9" ht="63">
      <c r="A27" s="73" t="s">
        <v>162</v>
      </c>
      <c r="B27" s="72" t="s">
        <v>75</v>
      </c>
      <c r="C27" s="62" t="s">
        <v>15</v>
      </c>
      <c r="D27" s="62" t="s">
        <v>159</v>
      </c>
      <c r="E27" s="62" t="s">
        <v>163</v>
      </c>
      <c r="F27" s="62" t="s">
        <v>40</v>
      </c>
      <c r="G27" s="63">
        <f>G28</f>
        <v>2</v>
      </c>
      <c r="H27" s="60"/>
      <c r="I27" s="63">
        <f>I28</f>
        <v>2</v>
      </c>
    </row>
    <row r="28" spans="1:9" ht="47.25">
      <c r="A28" s="73" t="s">
        <v>121</v>
      </c>
      <c r="B28" s="72" t="s">
        <v>75</v>
      </c>
      <c r="C28" s="62" t="s">
        <v>15</v>
      </c>
      <c r="D28" s="62" t="s">
        <v>159</v>
      </c>
      <c r="E28" s="62" t="s">
        <v>163</v>
      </c>
      <c r="F28" s="62" t="s">
        <v>122</v>
      </c>
      <c r="G28" s="63">
        <v>2</v>
      </c>
      <c r="H28" s="60"/>
      <c r="I28" s="63">
        <v>2</v>
      </c>
    </row>
    <row r="29" spans="1:9" ht="31.5">
      <c r="A29" s="82" t="s">
        <v>146</v>
      </c>
      <c r="B29" s="59" t="s">
        <v>75</v>
      </c>
      <c r="C29" s="79" t="s">
        <v>17</v>
      </c>
      <c r="D29" s="79" t="s">
        <v>147</v>
      </c>
      <c r="E29" s="79" t="s">
        <v>39</v>
      </c>
      <c r="F29" s="79" t="s">
        <v>40</v>
      </c>
      <c r="G29" s="75">
        <f>G30</f>
        <v>309.1</v>
      </c>
      <c r="H29" s="60">
        <f>I29-G29</f>
        <v>200</v>
      </c>
      <c r="I29" s="75">
        <f>I30</f>
        <v>509.1</v>
      </c>
    </row>
    <row r="30" spans="1:9" ht="47.25">
      <c r="A30" s="73" t="s">
        <v>150</v>
      </c>
      <c r="B30" s="72" t="s">
        <v>75</v>
      </c>
      <c r="C30" s="62" t="s">
        <v>17</v>
      </c>
      <c r="D30" s="62" t="s">
        <v>147</v>
      </c>
      <c r="E30" s="62" t="s">
        <v>151</v>
      </c>
      <c r="F30" s="62" t="s">
        <v>40</v>
      </c>
      <c r="G30" s="63">
        <f>G31</f>
        <v>309.1</v>
      </c>
      <c r="H30" s="64">
        <f>I30-G30</f>
        <v>200</v>
      </c>
      <c r="I30" s="63">
        <f>I31</f>
        <v>509.1</v>
      </c>
    </row>
    <row r="31" spans="1:9" ht="47.25">
      <c r="A31" s="73" t="s">
        <v>121</v>
      </c>
      <c r="B31" s="72" t="s">
        <v>75</v>
      </c>
      <c r="C31" s="62" t="s">
        <v>17</v>
      </c>
      <c r="D31" s="62" t="s">
        <v>147</v>
      </c>
      <c r="E31" s="62" t="s">
        <v>151</v>
      </c>
      <c r="F31" s="62" t="s">
        <v>122</v>
      </c>
      <c r="G31" s="63">
        <v>309.1</v>
      </c>
      <c r="H31" s="64">
        <f>I31-G31</f>
        <v>200</v>
      </c>
      <c r="I31" s="63">
        <f>300+9.1+200</f>
        <v>509.1</v>
      </c>
    </row>
    <row r="32" spans="1:9" ht="31.5">
      <c r="A32" s="71" t="s">
        <v>42</v>
      </c>
      <c r="B32" s="59" t="s">
        <v>75</v>
      </c>
      <c r="C32" s="79" t="s">
        <v>18</v>
      </c>
      <c r="D32" s="79" t="s">
        <v>18</v>
      </c>
      <c r="E32" s="79" t="s">
        <v>39</v>
      </c>
      <c r="F32" s="79" t="s">
        <v>40</v>
      </c>
      <c r="G32" s="60">
        <f>G33+G34</f>
        <v>106.43</v>
      </c>
      <c r="H32" s="60"/>
      <c r="I32" s="60">
        <f>I33+I34</f>
        <v>106.43</v>
      </c>
    </row>
    <row r="33" spans="1:9" ht="31.5">
      <c r="A33" s="73" t="s">
        <v>119</v>
      </c>
      <c r="B33" s="72" t="s">
        <v>75</v>
      </c>
      <c r="C33" s="62" t="s">
        <v>18</v>
      </c>
      <c r="D33" s="62" t="s">
        <v>18</v>
      </c>
      <c r="E33" s="62" t="s">
        <v>79</v>
      </c>
      <c r="F33" s="62" t="s">
        <v>120</v>
      </c>
      <c r="G33" s="64">
        <v>101.43</v>
      </c>
      <c r="H33" s="60"/>
      <c r="I33" s="64">
        <v>101.43</v>
      </c>
    </row>
    <row r="34" spans="1:9" ht="47.25">
      <c r="A34" s="73" t="s">
        <v>121</v>
      </c>
      <c r="B34" s="72" t="s">
        <v>75</v>
      </c>
      <c r="C34" s="62" t="s">
        <v>18</v>
      </c>
      <c r="D34" s="62" t="s">
        <v>18</v>
      </c>
      <c r="E34" s="62" t="s">
        <v>79</v>
      </c>
      <c r="F34" s="62" t="s">
        <v>122</v>
      </c>
      <c r="G34" s="64">
        <v>5</v>
      </c>
      <c r="H34" s="60"/>
      <c r="I34" s="64">
        <v>5</v>
      </c>
    </row>
    <row r="35" spans="1:10" ht="15.75">
      <c r="A35" s="70" t="s">
        <v>55</v>
      </c>
      <c r="B35" s="59" t="s">
        <v>75</v>
      </c>
      <c r="C35" s="59"/>
      <c r="D35" s="59"/>
      <c r="E35" s="59"/>
      <c r="F35" s="59"/>
      <c r="G35" s="60">
        <f>G36+G41</f>
        <v>1238.29</v>
      </c>
      <c r="H35" s="60">
        <f aca="true" t="shared" si="0" ref="H35:H45">I35-G35</f>
        <v>510</v>
      </c>
      <c r="I35" s="60">
        <f>I36+I41+I38</f>
        <v>1748.29</v>
      </c>
      <c r="J35" s="25"/>
    </row>
    <row r="36" spans="1:10" ht="15.75">
      <c r="A36" s="76" t="s">
        <v>61</v>
      </c>
      <c r="B36" s="59" t="s">
        <v>75</v>
      </c>
      <c r="C36" s="59" t="s">
        <v>20</v>
      </c>
      <c r="D36" s="59" t="s">
        <v>14</v>
      </c>
      <c r="E36" s="59" t="s">
        <v>80</v>
      </c>
      <c r="F36" s="59" t="s">
        <v>40</v>
      </c>
      <c r="G36" s="60">
        <f>G37</f>
        <v>148</v>
      </c>
      <c r="H36" s="60">
        <f t="shared" si="0"/>
        <v>450</v>
      </c>
      <c r="I36" s="60">
        <f>I37</f>
        <v>598</v>
      </c>
      <c r="J36" s="25"/>
    </row>
    <row r="37" spans="1:10" ht="47.25">
      <c r="A37" s="73" t="s">
        <v>121</v>
      </c>
      <c r="B37" s="72" t="s">
        <v>75</v>
      </c>
      <c r="C37" s="72" t="s">
        <v>20</v>
      </c>
      <c r="D37" s="72" t="s">
        <v>14</v>
      </c>
      <c r="E37" s="72" t="s">
        <v>80</v>
      </c>
      <c r="F37" s="72" t="s">
        <v>122</v>
      </c>
      <c r="G37" s="64">
        <v>148</v>
      </c>
      <c r="H37" s="64">
        <f t="shared" si="0"/>
        <v>450</v>
      </c>
      <c r="I37" s="64">
        <f>128+20+450</f>
        <v>598</v>
      </c>
      <c r="J37" s="25"/>
    </row>
    <row r="38" spans="1:10" ht="15.75">
      <c r="A38" s="85" t="s">
        <v>174</v>
      </c>
      <c r="B38" s="59" t="s">
        <v>75</v>
      </c>
      <c r="C38" s="59" t="s">
        <v>20</v>
      </c>
      <c r="D38" s="59" t="s">
        <v>15</v>
      </c>
      <c r="E38" s="59" t="s">
        <v>39</v>
      </c>
      <c r="F38" s="59" t="s">
        <v>40</v>
      </c>
      <c r="G38" s="60">
        <f>G39</f>
        <v>0</v>
      </c>
      <c r="H38" s="60">
        <f t="shared" si="0"/>
        <v>60</v>
      </c>
      <c r="I38" s="60">
        <f>I39</f>
        <v>60</v>
      </c>
      <c r="J38" s="25"/>
    </row>
    <row r="39" spans="1:10" ht="31.5">
      <c r="A39" s="88" t="s">
        <v>175</v>
      </c>
      <c r="B39" s="72" t="s">
        <v>75</v>
      </c>
      <c r="C39" s="72" t="s">
        <v>20</v>
      </c>
      <c r="D39" s="72" t="s">
        <v>15</v>
      </c>
      <c r="E39" s="72" t="s">
        <v>176</v>
      </c>
      <c r="F39" s="72" t="s">
        <v>40</v>
      </c>
      <c r="G39" s="64">
        <f>G40</f>
        <v>0</v>
      </c>
      <c r="H39" s="64">
        <f t="shared" si="0"/>
        <v>60</v>
      </c>
      <c r="I39" s="64">
        <f>I40</f>
        <v>60</v>
      </c>
      <c r="J39" s="25"/>
    </row>
    <row r="40" spans="1:10" ht="36.75" customHeight="1">
      <c r="A40" s="73" t="s">
        <v>121</v>
      </c>
      <c r="B40" s="72" t="s">
        <v>75</v>
      </c>
      <c r="C40" s="72" t="s">
        <v>20</v>
      </c>
      <c r="D40" s="72" t="s">
        <v>15</v>
      </c>
      <c r="E40" s="72" t="s">
        <v>176</v>
      </c>
      <c r="F40" s="72" t="s">
        <v>122</v>
      </c>
      <c r="G40" s="64">
        <v>0</v>
      </c>
      <c r="H40" s="64">
        <f t="shared" si="0"/>
        <v>60</v>
      </c>
      <c r="I40" s="64">
        <v>60</v>
      </c>
      <c r="J40" s="25"/>
    </row>
    <row r="41" spans="1:9" ht="31.5">
      <c r="A41" s="77" t="s">
        <v>62</v>
      </c>
      <c r="B41" s="72" t="s">
        <v>75</v>
      </c>
      <c r="C41" s="62" t="s">
        <v>20</v>
      </c>
      <c r="D41" s="62" t="s">
        <v>20</v>
      </c>
      <c r="E41" s="62" t="s">
        <v>81</v>
      </c>
      <c r="F41" s="62" t="s">
        <v>40</v>
      </c>
      <c r="G41" s="60">
        <f>G42+G43+G44+G45</f>
        <v>1090.29</v>
      </c>
      <c r="H41" s="64"/>
      <c r="I41" s="60">
        <f>I42+I43+I44+I45</f>
        <v>1090.29</v>
      </c>
    </row>
    <row r="42" spans="1:9" ht="31.5">
      <c r="A42" s="73" t="s">
        <v>119</v>
      </c>
      <c r="B42" s="72" t="s">
        <v>75</v>
      </c>
      <c r="C42" s="62" t="s">
        <v>20</v>
      </c>
      <c r="D42" s="62" t="s">
        <v>20</v>
      </c>
      <c r="E42" s="62" t="s">
        <v>81</v>
      </c>
      <c r="F42" s="62" t="s">
        <v>120</v>
      </c>
      <c r="G42" s="64">
        <v>481.08</v>
      </c>
      <c r="H42" s="64"/>
      <c r="I42" s="64">
        <f>501.08-20</f>
        <v>481.08</v>
      </c>
    </row>
    <row r="43" spans="1:9" ht="41.25" customHeight="1">
      <c r="A43" s="73" t="s">
        <v>121</v>
      </c>
      <c r="B43" s="72" t="s">
        <v>75</v>
      </c>
      <c r="C43" s="62" t="s">
        <v>20</v>
      </c>
      <c r="D43" s="62" t="s">
        <v>20</v>
      </c>
      <c r="E43" s="62" t="s">
        <v>81</v>
      </c>
      <c r="F43" s="62" t="s">
        <v>122</v>
      </c>
      <c r="G43" s="64">
        <v>514.3</v>
      </c>
      <c r="H43" s="64"/>
      <c r="I43" s="64">
        <v>514.3</v>
      </c>
    </row>
    <row r="44" spans="1:9" ht="40.5" customHeight="1">
      <c r="A44" s="73" t="s">
        <v>125</v>
      </c>
      <c r="B44" s="72" t="s">
        <v>75</v>
      </c>
      <c r="C44" s="62" t="s">
        <v>20</v>
      </c>
      <c r="D44" s="62" t="s">
        <v>20</v>
      </c>
      <c r="E44" s="62" t="s">
        <v>81</v>
      </c>
      <c r="F44" s="62" t="s">
        <v>126</v>
      </c>
      <c r="G44" s="64">
        <v>86.16</v>
      </c>
      <c r="H44" s="64">
        <f t="shared" si="0"/>
        <v>-10</v>
      </c>
      <c r="I44" s="64">
        <f>86.16-10</f>
        <v>76.16</v>
      </c>
    </row>
    <row r="45" spans="1:9" ht="36.75" customHeight="1">
      <c r="A45" s="73" t="s">
        <v>128</v>
      </c>
      <c r="B45" s="72" t="s">
        <v>75</v>
      </c>
      <c r="C45" s="62" t="s">
        <v>20</v>
      </c>
      <c r="D45" s="62" t="s">
        <v>20</v>
      </c>
      <c r="E45" s="62" t="s">
        <v>81</v>
      </c>
      <c r="F45" s="62" t="s">
        <v>127</v>
      </c>
      <c r="G45" s="64">
        <v>8.75</v>
      </c>
      <c r="H45" s="64">
        <f t="shared" si="0"/>
        <v>10</v>
      </c>
      <c r="I45" s="64">
        <f>8.75+10</f>
        <v>18.75</v>
      </c>
    </row>
    <row r="46" spans="1:9" ht="15.75">
      <c r="A46" s="70" t="s">
        <v>28</v>
      </c>
      <c r="B46" s="59" t="s">
        <v>75</v>
      </c>
      <c r="C46" s="59"/>
      <c r="D46" s="59"/>
      <c r="E46" s="59"/>
      <c r="F46" s="59"/>
      <c r="G46" s="60">
        <f>G47</f>
        <v>2446.23</v>
      </c>
      <c r="H46" s="60"/>
      <c r="I46" s="60">
        <f>I47</f>
        <v>2446.23</v>
      </c>
    </row>
    <row r="47" spans="1:9" ht="15.75">
      <c r="A47" s="71" t="s">
        <v>44</v>
      </c>
      <c r="B47" s="59" t="s">
        <v>75</v>
      </c>
      <c r="C47" s="79" t="s">
        <v>21</v>
      </c>
      <c r="D47" s="79" t="s">
        <v>12</v>
      </c>
      <c r="E47" s="79" t="s">
        <v>39</v>
      </c>
      <c r="F47" s="79" t="s">
        <v>40</v>
      </c>
      <c r="G47" s="60">
        <f>G48</f>
        <v>2446.23</v>
      </c>
      <c r="H47" s="60"/>
      <c r="I47" s="60">
        <f>I48</f>
        <v>2446.23</v>
      </c>
    </row>
    <row r="48" spans="1:9" ht="47.25">
      <c r="A48" s="71" t="s">
        <v>45</v>
      </c>
      <c r="B48" s="59" t="s">
        <v>75</v>
      </c>
      <c r="C48" s="79" t="s">
        <v>21</v>
      </c>
      <c r="D48" s="79" t="s">
        <v>12</v>
      </c>
      <c r="E48" s="79" t="s">
        <v>56</v>
      </c>
      <c r="F48" s="79" t="s">
        <v>40</v>
      </c>
      <c r="G48" s="60">
        <f>G49</f>
        <v>2446.23</v>
      </c>
      <c r="H48" s="60"/>
      <c r="I48" s="60">
        <f>I49</f>
        <v>2446.23</v>
      </c>
    </row>
    <row r="49" spans="1:9" ht="31.5">
      <c r="A49" s="66" t="s">
        <v>43</v>
      </c>
      <c r="B49" s="72" t="s">
        <v>75</v>
      </c>
      <c r="C49" s="62" t="s">
        <v>21</v>
      </c>
      <c r="D49" s="62" t="s">
        <v>12</v>
      </c>
      <c r="E49" s="62" t="s">
        <v>56</v>
      </c>
      <c r="F49" s="62" t="s">
        <v>40</v>
      </c>
      <c r="G49" s="64">
        <f>G50+G51+G52</f>
        <v>2446.23</v>
      </c>
      <c r="H49" s="60"/>
      <c r="I49" s="64">
        <f>I50+I51+I52</f>
        <v>2446.23</v>
      </c>
    </row>
    <row r="50" spans="1:9" ht="31.5">
      <c r="A50" s="73" t="s">
        <v>119</v>
      </c>
      <c r="B50" s="72" t="s">
        <v>75</v>
      </c>
      <c r="C50" s="62" t="s">
        <v>21</v>
      </c>
      <c r="D50" s="62" t="s">
        <v>12</v>
      </c>
      <c r="E50" s="62" t="s">
        <v>56</v>
      </c>
      <c r="F50" s="62" t="s">
        <v>120</v>
      </c>
      <c r="G50" s="64">
        <v>1629.76</v>
      </c>
      <c r="H50" s="60"/>
      <c r="I50" s="64">
        <v>1629.76</v>
      </c>
    </row>
    <row r="51" spans="1:9" ht="47.25">
      <c r="A51" s="73" t="s">
        <v>121</v>
      </c>
      <c r="B51" s="72" t="s">
        <v>75</v>
      </c>
      <c r="C51" s="62" t="s">
        <v>21</v>
      </c>
      <c r="D51" s="62" t="s">
        <v>12</v>
      </c>
      <c r="E51" s="62" t="s">
        <v>56</v>
      </c>
      <c r="F51" s="62" t="s">
        <v>122</v>
      </c>
      <c r="G51" s="64">
        <v>796.5</v>
      </c>
      <c r="H51" s="60"/>
      <c r="I51" s="64">
        <f>27.2+400+15+350+4.3</f>
        <v>796.5</v>
      </c>
    </row>
    <row r="52" spans="1:9" ht="47.25">
      <c r="A52" s="73" t="s">
        <v>125</v>
      </c>
      <c r="B52" s="72" t="s">
        <v>75</v>
      </c>
      <c r="C52" s="62" t="s">
        <v>21</v>
      </c>
      <c r="D52" s="62" t="s">
        <v>12</v>
      </c>
      <c r="E52" s="62" t="s">
        <v>56</v>
      </c>
      <c r="F52" s="62" t="s">
        <v>126</v>
      </c>
      <c r="G52" s="64">
        <v>19.97</v>
      </c>
      <c r="H52" s="60"/>
      <c r="I52" s="64">
        <v>19.97</v>
      </c>
    </row>
    <row r="53" spans="1:9" ht="15.75">
      <c r="A53" s="70" t="s">
        <v>29</v>
      </c>
      <c r="B53" s="59" t="s">
        <v>75</v>
      </c>
      <c r="C53" s="59"/>
      <c r="D53" s="59"/>
      <c r="E53" s="59"/>
      <c r="F53" s="59"/>
      <c r="G53" s="60">
        <f>G54</f>
        <v>458</v>
      </c>
      <c r="H53" s="60"/>
      <c r="I53" s="60">
        <f>I54</f>
        <v>458</v>
      </c>
    </row>
    <row r="54" spans="1:9" ht="15.75">
      <c r="A54" s="71" t="s">
        <v>44</v>
      </c>
      <c r="B54" s="59" t="s">
        <v>75</v>
      </c>
      <c r="C54" s="79" t="s">
        <v>21</v>
      </c>
      <c r="D54" s="79" t="s">
        <v>12</v>
      </c>
      <c r="E54" s="79" t="s">
        <v>39</v>
      </c>
      <c r="F54" s="79" t="s">
        <v>40</v>
      </c>
      <c r="G54" s="60">
        <f>G55</f>
        <v>458</v>
      </c>
      <c r="H54" s="60"/>
      <c r="I54" s="60">
        <f>I55</f>
        <v>458</v>
      </c>
    </row>
    <row r="55" spans="1:9" ht="15.75">
      <c r="A55" s="71" t="s">
        <v>46</v>
      </c>
      <c r="B55" s="59" t="s">
        <v>75</v>
      </c>
      <c r="C55" s="79" t="s">
        <v>21</v>
      </c>
      <c r="D55" s="79" t="s">
        <v>12</v>
      </c>
      <c r="E55" s="84" t="s">
        <v>57</v>
      </c>
      <c r="F55" s="84" t="s">
        <v>40</v>
      </c>
      <c r="G55" s="60">
        <f>G56</f>
        <v>458</v>
      </c>
      <c r="H55" s="60"/>
      <c r="I55" s="60">
        <f>I56</f>
        <v>458</v>
      </c>
    </row>
    <row r="56" spans="1:9" ht="31.5">
      <c r="A56" s="66" t="s">
        <v>43</v>
      </c>
      <c r="B56" s="72" t="s">
        <v>75</v>
      </c>
      <c r="C56" s="62" t="s">
        <v>21</v>
      </c>
      <c r="D56" s="62" t="s">
        <v>12</v>
      </c>
      <c r="E56" s="78" t="s">
        <v>57</v>
      </c>
      <c r="F56" s="78" t="s">
        <v>40</v>
      </c>
      <c r="G56" s="64">
        <f>G57+G58</f>
        <v>458</v>
      </c>
      <c r="H56" s="60"/>
      <c r="I56" s="64">
        <f>I57+I58</f>
        <v>458</v>
      </c>
    </row>
    <row r="57" spans="1:9" ht="31.5">
      <c r="A57" s="73" t="s">
        <v>119</v>
      </c>
      <c r="B57" s="72" t="s">
        <v>75</v>
      </c>
      <c r="C57" s="72" t="s">
        <v>21</v>
      </c>
      <c r="D57" s="72" t="s">
        <v>12</v>
      </c>
      <c r="E57" s="72" t="s">
        <v>57</v>
      </c>
      <c r="F57" s="72" t="s">
        <v>120</v>
      </c>
      <c r="G57" s="64">
        <v>432</v>
      </c>
      <c r="H57" s="60"/>
      <c r="I57" s="64">
        <v>432</v>
      </c>
    </row>
    <row r="58" spans="1:9" ht="47.25">
      <c r="A58" s="73" t="s">
        <v>121</v>
      </c>
      <c r="B58" s="72" t="s">
        <v>75</v>
      </c>
      <c r="C58" s="72" t="s">
        <v>21</v>
      </c>
      <c r="D58" s="72" t="s">
        <v>12</v>
      </c>
      <c r="E58" s="72" t="s">
        <v>57</v>
      </c>
      <c r="F58" s="72" t="s">
        <v>122</v>
      </c>
      <c r="G58" s="64">
        <v>26</v>
      </c>
      <c r="H58" s="60"/>
      <c r="I58" s="64">
        <v>26</v>
      </c>
    </row>
    <row r="59" spans="1:9" ht="15.75">
      <c r="A59" s="83" t="s">
        <v>149</v>
      </c>
      <c r="B59" s="59" t="s">
        <v>75</v>
      </c>
      <c r="C59" s="79"/>
      <c r="D59" s="79"/>
      <c r="E59" s="84"/>
      <c r="F59" s="84"/>
      <c r="G59" s="60">
        <f>G60</f>
        <v>20</v>
      </c>
      <c r="H59" s="60">
        <f>I59-G59</f>
        <v>109</v>
      </c>
      <c r="I59" s="60">
        <f>I60</f>
        <v>129</v>
      </c>
    </row>
    <row r="60" spans="1:9" ht="15.75">
      <c r="A60" s="85" t="s">
        <v>149</v>
      </c>
      <c r="B60" s="59" t="s">
        <v>75</v>
      </c>
      <c r="C60" s="79" t="s">
        <v>112</v>
      </c>
      <c r="D60" s="79" t="s">
        <v>12</v>
      </c>
      <c r="E60" s="84" t="s">
        <v>154</v>
      </c>
      <c r="F60" s="84" t="s">
        <v>40</v>
      </c>
      <c r="G60" s="64">
        <f>G61</f>
        <v>20</v>
      </c>
      <c r="H60" s="60">
        <f>I60-G60</f>
        <v>109</v>
      </c>
      <c r="I60" s="64">
        <f>I61</f>
        <v>129</v>
      </c>
    </row>
    <row r="61" spans="1:9" ht="31.5">
      <c r="A61" s="66" t="s">
        <v>43</v>
      </c>
      <c r="B61" s="72" t="s">
        <v>75</v>
      </c>
      <c r="C61" s="62" t="s">
        <v>112</v>
      </c>
      <c r="D61" s="62" t="s">
        <v>12</v>
      </c>
      <c r="E61" s="62" t="s">
        <v>154</v>
      </c>
      <c r="F61" s="62" t="s">
        <v>40</v>
      </c>
      <c r="G61" s="64">
        <f>G62</f>
        <v>20</v>
      </c>
      <c r="H61" s="64">
        <f>I61-G61</f>
        <v>109</v>
      </c>
      <c r="I61" s="64">
        <f>I62</f>
        <v>129</v>
      </c>
    </row>
    <row r="62" spans="1:9" ht="47.25">
      <c r="A62" s="73" t="s">
        <v>121</v>
      </c>
      <c r="B62" s="72" t="s">
        <v>75</v>
      </c>
      <c r="C62" s="62" t="s">
        <v>112</v>
      </c>
      <c r="D62" s="62" t="s">
        <v>12</v>
      </c>
      <c r="E62" s="62" t="s">
        <v>154</v>
      </c>
      <c r="F62" s="62" t="s">
        <v>122</v>
      </c>
      <c r="G62" s="64">
        <v>20</v>
      </c>
      <c r="H62" s="64">
        <f>I62-G62</f>
        <v>109</v>
      </c>
      <c r="I62" s="64">
        <f>20+109</f>
        <v>129</v>
      </c>
    </row>
    <row r="63" spans="1:9" ht="15.75">
      <c r="A63" s="70" t="s">
        <v>26</v>
      </c>
      <c r="B63" s="59"/>
      <c r="C63" s="59"/>
      <c r="D63" s="59"/>
      <c r="E63" s="59"/>
      <c r="F63" s="59"/>
      <c r="G63" s="60">
        <f>G53+G46+G35+G32+G20+G7+G59+G29+G23+G26</f>
        <v>6794.6</v>
      </c>
      <c r="H63" s="60">
        <f>I63-G63</f>
        <v>764.6000000000004</v>
      </c>
      <c r="I63" s="60">
        <f>I53+I46+I35+I32+I20+I7+I59+I29+I23+I26</f>
        <v>7559.200000000001</v>
      </c>
    </row>
  </sheetData>
  <sheetProtection/>
  <mergeCells count="11">
    <mergeCell ref="A1:E1"/>
    <mergeCell ref="A2:I2"/>
    <mergeCell ref="A4:A5"/>
    <mergeCell ref="B4:B5"/>
    <mergeCell ref="C4:C5"/>
    <mergeCell ref="D4:D5"/>
    <mergeCell ref="E4:E5"/>
    <mergeCell ref="F4:F5"/>
    <mergeCell ref="J2:L2"/>
    <mergeCell ref="G4:I4"/>
    <mergeCell ref="F1:I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Бухгалтер</cp:lastModifiedBy>
  <cp:lastPrinted>2013-03-22T07:59:03Z</cp:lastPrinted>
  <dcterms:created xsi:type="dcterms:W3CDTF">2005-10-31T07:03:47Z</dcterms:created>
  <dcterms:modified xsi:type="dcterms:W3CDTF">2013-04-02T06:32:03Z</dcterms:modified>
  <cp:category/>
  <cp:version/>
  <cp:contentType/>
  <cp:contentStatus/>
</cp:coreProperties>
</file>