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11325" windowHeight="3975" tabRatio="601" activeTab="1"/>
  </bookViews>
  <sheets>
    <sheet name="прил 3" sheetId="1" r:id="rId1"/>
    <sheet name="прил 4" sheetId="2" r:id="rId2"/>
    <sheet name="прил 5" sheetId="3" r:id="rId3"/>
    <sheet name="прил6" sheetId="4" r:id="rId4"/>
    <sheet name="Прил 7" sheetId="5" r:id="rId5"/>
    <sheet name="Прил 8" sheetId="6" r:id="rId6"/>
  </sheets>
  <externalReferences>
    <externalReference r:id="rId9"/>
  </externalReferences>
  <definedNames>
    <definedName name="_Toc105952697" localSheetId="2">'прил 5'!$A$2</definedName>
    <definedName name="_Toc105952697" localSheetId="3">'прил6'!$A$2</definedName>
    <definedName name="_Toc105952698" localSheetId="2">'прил 5'!#REF!</definedName>
    <definedName name="_Toc105952698" localSheetId="3">'прил6'!#REF!</definedName>
    <definedName name="_xlnm.Print_Titles" localSheetId="0">'прил 3'!$4:$5</definedName>
    <definedName name="_xlnm.Print_Titles" localSheetId="1">'прил 4'!$4:$5</definedName>
    <definedName name="_xlnm.Print_Area" localSheetId="0">'прил 3'!$A$1:$F$38</definedName>
    <definedName name="_xlnm.Print_Area" localSheetId="1">'прил 4'!$A$1:$G$38</definedName>
    <definedName name="_xlnm.Print_Area" localSheetId="2">'прил 5'!$A$1:$F$21</definedName>
    <definedName name="_xlnm.Print_Area" localSheetId="4">'Прил 7'!$A$1:$I$46</definedName>
    <definedName name="_xlnm.Print_Area" localSheetId="5">'Прил 8'!$A$1:$J$47</definedName>
    <definedName name="_xlnm.Print_Area" localSheetId="3">'прил6'!$A$1:$G$21</definedName>
    <definedName name="прил1">#REF!</definedName>
    <definedName name="приложение">#REF!</definedName>
  </definedNames>
  <calcPr fullCalcOnLoad="1"/>
</workbook>
</file>

<file path=xl/sharedStrings.xml><?xml version="1.0" encoding="utf-8"?>
<sst xmlns="http://schemas.openxmlformats.org/spreadsheetml/2006/main" count="754" uniqueCount="178">
  <si>
    <t>Сумма</t>
  </si>
  <si>
    <t>1 01 00000 00 0000 000</t>
  </si>
  <si>
    <t>Налог на доходы физических лиц</t>
  </si>
  <si>
    <t>Код бюджетной классификации Российской Федерации</t>
  </si>
  <si>
    <t>Наименование доходов</t>
  </si>
  <si>
    <t>(тыс. руб.)</t>
  </si>
  <si>
    <t>Рз</t>
  </si>
  <si>
    <t>ПР</t>
  </si>
  <si>
    <t>ЦСР</t>
  </si>
  <si>
    <t>ВР</t>
  </si>
  <si>
    <t>Наименование показателя</t>
  </si>
  <si>
    <t>Гл</t>
  </si>
  <si>
    <t>ОБЩЕГОСУДАРСТВЕННЫЕ ВОПРОСЫ</t>
  </si>
  <si>
    <t>01</t>
  </si>
  <si>
    <t>00</t>
  </si>
  <si>
    <t>02</t>
  </si>
  <si>
    <t>03</t>
  </si>
  <si>
    <t>Функционирование местных администраций</t>
  </si>
  <si>
    <t>04</t>
  </si>
  <si>
    <t>07</t>
  </si>
  <si>
    <t>НАЦИОНАЛЬНАЯ ОБОРОНА</t>
  </si>
  <si>
    <t>05</t>
  </si>
  <si>
    <t>08</t>
  </si>
  <si>
    <t>ЖИЛИЩНО-КОММУНАЛЬНОЕ ХОЗЯЙСТВО</t>
  </si>
  <si>
    <t>ОБРАЗОВАНИЕ</t>
  </si>
  <si>
    <t>КУЛЬТУРА, КИНЕМАТОГРАФИЯ И СРЕДСТВА МАССОВОЙ ИНФОРМАЦИИ</t>
  </si>
  <si>
    <t>Культура</t>
  </si>
  <si>
    <t>ВСЕГО РАСХОДОВ</t>
  </si>
  <si>
    <t xml:space="preserve">Администрация </t>
  </si>
  <si>
    <t>Клуб</t>
  </si>
  <si>
    <t>Библиотека</t>
  </si>
  <si>
    <t>1 05 00000 00 0000 000</t>
  </si>
  <si>
    <t>Единый сельскохозяйственный налог</t>
  </si>
  <si>
    <t>1 06 00000 00 0000 000</t>
  </si>
  <si>
    <t>1 06 06000 00 0000 110</t>
  </si>
  <si>
    <t>Земельный налог</t>
  </si>
  <si>
    <t>1 06 06013 10 0000 110</t>
  </si>
  <si>
    <t>1 06 06023 10 0000 110</t>
  </si>
  <si>
    <t>Арендная плата и поступления от продажи права на заключение договоров аренды за земли сельскохозяйственного назначения, до разграничения государственной собственности на землю, зачисляемые в бюджеты муниципальных образований</t>
  </si>
  <si>
    <t>1 11 05011 01 0000 120</t>
  </si>
  <si>
    <t>Центральный аппарат</t>
  </si>
  <si>
    <t>0000000</t>
  </si>
  <si>
    <t>000</t>
  </si>
  <si>
    <t xml:space="preserve">Глава исполнительной власти местного самоуправления </t>
  </si>
  <si>
    <t>Молодежная политика и оздоровление детей</t>
  </si>
  <si>
    <t>Обеспечение деятельности подведомственных учреждений</t>
  </si>
  <si>
    <t xml:space="preserve">Культура </t>
  </si>
  <si>
    <t>Дворцы и дома культуры, другие учреждения культуры и средств массовой информации</t>
  </si>
  <si>
    <t>Библиотеки</t>
  </si>
  <si>
    <t>2 00 00000 00 0000 000</t>
  </si>
  <si>
    <t xml:space="preserve"> 2 02 00000 00 0000 000</t>
  </si>
  <si>
    <t xml:space="preserve"> 2 02 01000 00 0000 151</t>
  </si>
  <si>
    <t>Изменения (+;-)</t>
  </si>
  <si>
    <t>Глава муниципального образования</t>
  </si>
  <si>
    <t>Мобилизационная  и вневойсковая подготовка</t>
  </si>
  <si>
    <t>0020400</t>
  </si>
  <si>
    <t>0020300</t>
  </si>
  <si>
    <t>Резервные фонды местных администраций</t>
  </si>
  <si>
    <t>0013600</t>
  </si>
  <si>
    <t>Жилищно-коммунальное хозяйство</t>
  </si>
  <si>
    <t>4409900</t>
  </si>
  <si>
    <t>4429900</t>
  </si>
  <si>
    <t>Дотации  бюджетам субъектов Российской Федерации и муниципальных образований</t>
  </si>
  <si>
    <t xml:space="preserve">Субвенции бюджетам субъектов Российской Федерации и муниципальных образований </t>
  </si>
  <si>
    <t xml:space="preserve"> 2 02 03000 00 0000 151</t>
  </si>
  <si>
    <t>Безвозмездные поступления от других бюджетов бюджетной системы Российской Федерации</t>
  </si>
  <si>
    <t>Коммунальное хозяйство</t>
  </si>
  <si>
    <t>Другие вопросы в области жилищно-коммунального хозяйства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</si>
  <si>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</si>
  <si>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</si>
  <si>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Код главы администратора*</t>
  </si>
  <si>
    <t xml:space="preserve"> 2 02 01001 10 0000 151</t>
  </si>
  <si>
    <t>НАЛОГОВЫЕ ДОХОДЫ</t>
  </si>
  <si>
    <t>НАЛОГ НА ПРИБЫЛЬ, ДОХОДЫ</t>
  </si>
  <si>
    <t>НАЛОГИ НА СОВОКУПНЫЙ ДОХОД</t>
  </si>
  <si>
    <t>НАЛОГИ НА ИМУЩЕСТВО</t>
  </si>
  <si>
    <t>ЗЕМЕЛЬНЫЙ НАЛОГ</t>
  </si>
  <si>
    <t xml:space="preserve">ГОСУДАРСТВЕННАЯ ПОШЛИНА </t>
  </si>
  <si>
    <t xml:space="preserve">НЕНАЛОГОВЫЕ ДОХОДЫ </t>
  </si>
  <si>
    <t>БЕЗВОЗМЕЗДНЫЕ ПОСТУПЛЕНИЯ</t>
  </si>
  <si>
    <t>ВСЕГО ДОХОДОВ</t>
  </si>
  <si>
    <t>092</t>
  </si>
  <si>
    <t>801</t>
  </si>
  <si>
    <t>1 01 02000 01 0000 110</t>
  </si>
  <si>
    <t>1 01 02020 01 0000 110</t>
  </si>
  <si>
    <t>1 01 02021 01 0000 110</t>
  </si>
  <si>
    <t>1 05 03000 01 0000 110</t>
  </si>
  <si>
    <t>1 06 01030 10 0000 110</t>
  </si>
  <si>
    <t>1 11 00000 00 0000 000</t>
  </si>
  <si>
    <t xml:space="preserve"> 1 11 05000 00 0000 120</t>
  </si>
  <si>
    <t>2 02 03015 00 0000 151</t>
  </si>
  <si>
    <t>4319900</t>
  </si>
  <si>
    <t>3510500</t>
  </si>
  <si>
    <t>0029900</t>
  </si>
  <si>
    <t>Утверждено доходов</t>
  </si>
  <si>
    <t>Сумма с учётом изменений</t>
  </si>
  <si>
    <t>Утверждено расходов</t>
  </si>
  <si>
    <t>Суммы с учетом изменений</t>
  </si>
  <si>
    <t>Изменения и дополнения (+,-)</t>
  </si>
  <si>
    <t>План</t>
  </si>
  <si>
    <t xml:space="preserve">Уточнённый план </t>
  </si>
  <si>
    <t>Сумма с учетом изменений</t>
  </si>
  <si>
    <t>Изменения       (+;-)</t>
  </si>
  <si>
    <t>1 08 00000 00 0000 000</t>
  </si>
  <si>
    <t>1 08 04020 01 0000 110</t>
  </si>
  <si>
    <t>0700500</t>
  </si>
  <si>
    <t>Резервные фонды</t>
  </si>
  <si>
    <t>182</t>
  </si>
  <si>
    <t xml:space="preserve"> 1 11 00000 00 0000 000</t>
  </si>
  <si>
    <t>2 02 00000 00 0000 000</t>
  </si>
  <si>
    <t>2 02 01000 00 0000 151</t>
  </si>
  <si>
    <t>2 02 01001 10  0000 151</t>
  </si>
  <si>
    <t>2 02 03000 00 0000 151</t>
  </si>
  <si>
    <t>2 02 03015  00 0000 151</t>
  </si>
  <si>
    <t>Доходы, получаемые в виде арендной платы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</si>
  <si>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</si>
  <si>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Код главы администратора</t>
  </si>
  <si>
    <t>Сумма на 2013 год</t>
  </si>
  <si>
    <t>2013 год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</si>
  <si>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</si>
  <si>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Доходы от использования имущества , находящегося в государственной и муниципальной собственности</t>
  </si>
  <si>
    <t>Налог на имущество физических лиц, взимаемый по ставкам, применямым к объектам налогообложения, расположенным в границах поселений</t>
  </si>
  <si>
    <t>Наименование главного распорядителя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</si>
  <si>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</si>
  <si>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1 14 00000 00 0000 000</t>
  </si>
  <si>
    <t>Доходы от продажи материальных и нематериальных активов</t>
  </si>
  <si>
    <t>1 13 00000 00 0000 000</t>
  </si>
  <si>
    <t>Доходы от оказания платных услуг и компенсации затрат государства</t>
  </si>
  <si>
    <t>Доходы от использования имущества, находящегося в государственной и муниципальной собственности</t>
  </si>
  <si>
    <t>11</t>
  </si>
  <si>
    <t>Дотации бюджетам поселений на выравнивание бюджетной обеспеченности</t>
  </si>
  <si>
    <t>НАЛОГОВЫЕ И НЕНАЛОГОВЫЕ ДОХОДЫ</t>
  </si>
  <si>
    <t>1 00 00000 00 0000 000</t>
  </si>
  <si>
    <t>НЕНАЛОГОВЫЕ ДОХОДЫ</t>
  </si>
  <si>
    <t>Субвенции бюджетам поселений на осуществление первичного воинского учёта на территориях, где отсутствуют военные комиссариаты</t>
  </si>
  <si>
    <t>НАЛОГИ НА ПРИБЫЛЬ, ДОХОДЫ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</si>
  <si>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</si>
  <si>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</si>
  <si>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</si>
  <si>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Сумма на 2014 год</t>
  </si>
  <si>
    <t>2014 год</t>
  </si>
  <si>
    <t xml:space="preserve">Фонд оплаты труда и страховые взносы
</t>
  </si>
  <si>
    <t>121</t>
  </si>
  <si>
    <t xml:space="preserve">Прочая закупка товаров, работ и услуг для государственных нужд
</t>
  </si>
  <si>
    <t>244</t>
  </si>
  <si>
    <t>242</t>
  </si>
  <si>
    <t xml:space="preserve">Закупка товаров, работ, услуг в сфере информационно-коммуникационных технологий
</t>
  </si>
  <si>
    <t xml:space="preserve">Уплата налога на имущество организаций и земельного налога
</t>
  </si>
  <si>
    <t>851</t>
  </si>
  <si>
    <t>852</t>
  </si>
  <si>
    <t xml:space="preserve">Уплата прочих налогов, сборов и иных платежей
</t>
  </si>
  <si>
    <t>Резервные средства</t>
  </si>
  <si>
    <t>870</t>
  </si>
  <si>
    <t>1 14 06013 10 0000 430</t>
  </si>
  <si>
    <t>1 13 01995 10 0000 130</t>
  </si>
  <si>
    <t>Прочие доходы от оказания платных услуг (работ) получателями средств бюджетов поселений</t>
  </si>
  <si>
    <t xml:space="preserve"> 1 11 05013 10 0000 120</t>
  </si>
  <si>
    <t>Приложение № 3 к решению "О бюджете муниципального образования Ининское сельское поселение на 2013 год и плановый период 2014 и 2015 годов"</t>
  </si>
  <si>
    <t>Объём поступлений доходов по основным источникам в 2013 году</t>
  </si>
  <si>
    <t>Приложение № 4 к решению "О бюджете муниципального образования Ининское сельское поселение на 2013 год и плановый период 2014 и 2015 годов"</t>
  </si>
  <si>
    <t>Объём поступлений доходов по основным источникам в 2014 и 2015  годах</t>
  </si>
  <si>
    <t>Уточнённый план на 2014 год</t>
  </si>
  <si>
    <t>Сумма на 2015 год</t>
  </si>
  <si>
    <t>Приложение № 5 к решению "О бюджете муниципального образования Ининское сельское поселение на 2013 год и плановый период 2014 и 2015 годов"</t>
  </si>
  <si>
    <t>Распределение
расходов местного бюджета по разделам, подразделам расходов классификации расходов бюджетов Российской Федерации на 2013 год</t>
  </si>
  <si>
    <t>Распределение
расходов местного бюджета по разделам, подразделам расходов классификации расходов бюджетов Российской Федерации на 2014-2015 годы</t>
  </si>
  <si>
    <t>2015 год</t>
  </si>
  <si>
    <t>Приложение № 6 к решению "О бюджете муниципального образования Ининское сельское поселение на 2013 год и плановый период 2014 и 2015 годов"</t>
  </si>
  <si>
    <t xml:space="preserve">Приложение № 7 к решению  "О бюджете муниципального образования Ининское сельское поселение на 2013 год и плановый период 2014 и 2015 годов." </t>
  </si>
  <si>
    <t>Распределение
расходов бюджета муниципального образования "Ининское сельское поселение"  по главным распорядителям бюджетных средств, разделам, подразделам, целевым статьям расходов, видам расходов классификации расходов бюджетов Российской Федерации на 2013 год</t>
  </si>
  <si>
    <t xml:space="preserve">Приложение № 8 к решению  "О бюджете муниципального образования Ининское сельское поселение на 2012 год и плановый период 2014 и 2015 годов." </t>
  </si>
  <si>
    <t>Распределение
расходов бюджета муниципального образования "Ининское  сельское поселение"  по главным распорядителям бюджетных средств, разделам, подразделам, целевым статьям расходов, видам расходов классификации расходов бюджетов Российской Федерации на 2014-2015 годы</t>
  </si>
  <si>
    <t>Дотации бюджетам поселений на выравнивание бюджетной обеспеченности из районного фонда финансовой поддержки поселений</t>
  </si>
  <si>
    <t>Дотации бюджетам поселений на выравнивание бюджетной обеспеченности из регионального фонда финансовой поддержки поселений</t>
  </si>
  <si>
    <t>Условно утвержденные расходы</t>
  </si>
  <si>
    <t>99</t>
  </si>
  <si>
    <t>9999999</t>
  </si>
  <si>
    <t>999</t>
  </si>
</sst>
</file>

<file path=xl/styles.xml><?xml version="1.0" encoding="utf-8"?>
<styleSheet xmlns="http://schemas.openxmlformats.org/spreadsheetml/2006/main">
  <numFmts count="5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"/>
    <numFmt numFmtId="171" formatCode="#,##0.0000"/>
    <numFmt numFmtId="172" formatCode="#,##0.000"/>
    <numFmt numFmtId="173" formatCode="0.000"/>
    <numFmt numFmtId="174" formatCode="0.000000"/>
    <numFmt numFmtId="175" formatCode="#,##0.00000"/>
    <numFmt numFmtId="176" formatCode="#,##0.000000"/>
    <numFmt numFmtId="177" formatCode="#,##0.0000000"/>
    <numFmt numFmtId="178" formatCode="_-* #,##0.0_р_._-;\-* #,##0.0_р_._-;_-* &quot;-&quot;??_р_._-;_-@_-"/>
    <numFmt numFmtId="179" formatCode="_-* #,##0_р_._-;\-* #,##0_р_._-;_-* &quot;-&quot;??_р_._-;_-@_-"/>
    <numFmt numFmtId="180" formatCode="_-* #,##0.0_р_._-;\-* #,##0.0_р_._-;_-* &quot;-&quot;?_р_._-;_-@_-"/>
    <numFmt numFmtId="181" formatCode="_-* #,##0.000_р_._-;\-* #,##0.000_р_._-;_-* &quot;-&quot;??_р_._-;_-@_-"/>
    <numFmt numFmtId="182" formatCode="0.0%"/>
    <numFmt numFmtId="183" formatCode="#,##0_ ;[Red]\-#,##0\ "/>
    <numFmt numFmtId="184" formatCode="#,##0.0_ ;\-#,##0.0\ "/>
    <numFmt numFmtId="185" formatCode="#,##0.0_ ;[Red]\-#,##0.0\ "/>
    <numFmt numFmtId="186" formatCode="#,##0.00_ ;[Red]\-#,##0.00\ "/>
    <numFmt numFmtId="187" formatCode="#,##0.000_ ;[Red]\-#,##0.000\ "/>
    <numFmt numFmtId="188" formatCode="_-* #,##0.00000_р_._-;\-* #,##0.00000_р_._-;_-* &quot;-&quot;??_р_._-;_-@_-"/>
    <numFmt numFmtId="189" formatCode="_-* #,##0.00_р_._-;\-* #,##0.00_р_._-;_-* &quot;-&quot;???_р_._-;_-@_-"/>
    <numFmt numFmtId="190" formatCode="_-* #,##0.0_р_._-;\-* #,##0.0_р_._-;_-* &quot;-&quot;???_р_._-;_-@_-"/>
    <numFmt numFmtId="191" formatCode="_-* #,##0_р_._-;\-* #,##0_р_._-;_-* &quot;-&quot;???_р_._-;_-@_-"/>
    <numFmt numFmtId="192" formatCode="_-* #,##0.000000000_р_._-;\-* #,##0.000000000_р_._-;_-* &quot;-&quot;???_р_._-;_-@_-"/>
    <numFmt numFmtId="193" formatCode="0.000000000000000"/>
    <numFmt numFmtId="194" formatCode="0.00000000000000"/>
    <numFmt numFmtId="195" formatCode="0.0000000000000"/>
    <numFmt numFmtId="196" formatCode="0.000000000000"/>
    <numFmt numFmtId="197" formatCode="0.00000000000"/>
    <numFmt numFmtId="198" formatCode="0.0000000000"/>
    <numFmt numFmtId="199" formatCode="0.000000000"/>
    <numFmt numFmtId="200" formatCode="0.00000000"/>
    <numFmt numFmtId="201" formatCode="0.0000000"/>
    <numFmt numFmtId="202" formatCode="0.0000"/>
    <numFmt numFmtId="203" formatCode="0.00000"/>
    <numFmt numFmtId="204" formatCode="_-* #,##0.0000_р_._-;\-* #,##0.0000_р_._-;_-* &quot;-&quot;??_р_._-;_-@_-"/>
    <numFmt numFmtId="205" formatCode="_-* #,##0.000_р_._-;\-* #,##0.000_р_._-;_-* &quot;-&quot;???_р_._-;_-@_-"/>
    <numFmt numFmtId="206" formatCode="_-* #,##0_р_._-;\-* #,##0_р_._-;_-* &quot;-&quot;?_р_._-;_-@_-"/>
    <numFmt numFmtId="207" formatCode="_-* #,##0.00_р_._-;\-* #,##0.00_р_._-;_-* &quot;-&quot;?_р_._-;_-@_-"/>
    <numFmt numFmtId="208" formatCode="_-* #,##0.000_р_._-;\-* #,##0.000_р_._-;_-* &quot;-&quot;?_р_._-;_-@_-"/>
    <numFmt numFmtId="209" formatCode="_-* #,##0.0000_р_._-;\-* #,##0.0000_р_._-;_-* &quot;-&quot;?_р_._-;_-@_-"/>
    <numFmt numFmtId="210" formatCode="_-* #,##0.0000_р_._-;\-* #,##0.0000_р_._-;_-* &quot;-&quot;????_р_._-;_-@_-"/>
    <numFmt numFmtId="211" formatCode="#,##0.00_ ;\-#,##0.00\ "/>
    <numFmt numFmtId="212" formatCode="000000"/>
  </numFmts>
  <fonts count="30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b/>
      <sz val="8"/>
      <name val="Arial Cyr"/>
      <family val="0"/>
    </font>
    <font>
      <b/>
      <sz val="10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2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2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13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6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1" fontId="7" fillId="0" borderId="0" xfId="0" applyNumberFormat="1" applyFont="1" applyAlignment="1">
      <alignment horizontal="center" vertical="center" wrapText="1"/>
    </xf>
    <xf numFmtId="1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65" fontId="0" fillId="0" borderId="0" xfId="0" applyNumberFormat="1" applyFont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wrapText="1"/>
    </xf>
    <xf numFmtId="1" fontId="0" fillId="0" borderId="0" xfId="0" applyNumberFormat="1" applyFont="1" applyAlignment="1">
      <alignment/>
    </xf>
    <xf numFmtId="0" fontId="0" fillId="0" borderId="0" xfId="0" applyFont="1" applyAlignment="1">
      <alignment/>
    </xf>
    <xf numFmtId="1" fontId="7" fillId="0" borderId="0" xfId="0" applyNumberFormat="1" applyFont="1" applyFill="1" applyAlignment="1">
      <alignment horizontal="center" vertical="center" wrapText="1"/>
    </xf>
    <xf numFmtId="165" fontId="0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6" fillId="0" borderId="0" xfId="0" applyFont="1" applyAlignment="1">
      <alignment/>
    </xf>
    <xf numFmtId="4" fontId="6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29" fillId="0" borderId="0" xfId="0" applyFont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right" vertical="justify"/>
    </xf>
    <xf numFmtId="0" fontId="1" fillId="0" borderId="0" xfId="0" applyFont="1" applyAlignment="1">
      <alignment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vertical="center"/>
    </xf>
    <xf numFmtId="1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165" fontId="2" fillId="0" borderId="0" xfId="0" applyNumberFormat="1" applyFont="1" applyAlignment="1">
      <alignment/>
    </xf>
    <xf numFmtId="0" fontId="8" fillId="0" borderId="0" xfId="0" applyFont="1" applyAlignment="1">
      <alignment horizontal="center" vertical="center" wrapText="1"/>
    </xf>
    <xf numFmtId="1" fontId="8" fillId="0" borderId="0" xfId="0" applyNumberFormat="1" applyFont="1" applyAlignment="1">
      <alignment horizontal="center" vertical="center" wrapText="1"/>
    </xf>
    <xf numFmtId="1" fontId="8" fillId="0" borderId="0" xfId="0" applyNumberFormat="1" applyFont="1" applyFill="1" applyAlignment="1">
      <alignment horizontal="center" vertical="center" wrapText="1"/>
    </xf>
    <xf numFmtId="1" fontId="2" fillId="0" borderId="0" xfId="0" applyNumberFormat="1" applyFont="1" applyFill="1" applyAlignment="1">
      <alignment/>
    </xf>
    <xf numFmtId="0" fontId="2" fillId="0" borderId="10" xfId="0" applyFont="1" applyBorder="1" applyAlignment="1">
      <alignment/>
    </xf>
    <xf numFmtId="0" fontId="9" fillId="0" borderId="0" xfId="0" applyFont="1" applyBorder="1" applyAlignment="1">
      <alignment horizontal="left" vertical="top" wrapText="1"/>
    </xf>
    <xf numFmtId="2" fontId="0" fillId="0" borderId="0" xfId="0" applyNumberFormat="1" applyFont="1" applyAlignment="1">
      <alignment/>
    </xf>
    <xf numFmtId="2" fontId="2" fillId="0" borderId="0" xfId="0" applyNumberFormat="1" applyFont="1" applyAlignment="1">
      <alignment horizontal="center" vertical="center"/>
    </xf>
    <xf numFmtId="165" fontId="2" fillId="0" borderId="0" xfId="0" applyNumberFormat="1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top"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2" fontId="4" fillId="0" borderId="0" xfId="0" applyNumberFormat="1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0" fontId="2" fillId="0" borderId="11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justify" vertical="center" wrapText="1"/>
    </xf>
    <xf numFmtId="0" fontId="1" fillId="0" borderId="10" xfId="0" applyFont="1" applyBorder="1" applyAlignment="1">
      <alignment horizontal="justify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justify" vertical="top" wrapText="1"/>
    </xf>
    <xf numFmtId="0" fontId="1" fillId="0" borderId="0" xfId="0" applyFont="1" applyAlignment="1">
      <alignment horizontal="justify" vertical="top" wrapText="1"/>
    </xf>
    <xf numFmtId="4" fontId="3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justify" vertical="distributed" wrapText="1"/>
    </xf>
    <xf numFmtId="0" fontId="3" fillId="0" borderId="0" xfId="0" applyFont="1" applyAlignment="1">
      <alignment wrapText="1"/>
    </xf>
    <xf numFmtId="0" fontId="3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49" fontId="3" fillId="0" borderId="10" xfId="0" applyNumberFormat="1" applyFont="1" applyBorder="1" applyAlignment="1">
      <alignment horizontal="center" vertical="justify" wrapText="1"/>
    </xf>
    <xf numFmtId="0" fontId="1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4" fontId="1" fillId="0" borderId="0" xfId="0" applyNumberFormat="1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left" vertical="top" wrapText="1"/>
    </xf>
    <xf numFmtId="49" fontId="1" fillId="0" borderId="10" xfId="0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wrapText="1"/>
    </xf>
    <xf numFmtId="1" fontId="3" fillId="0" borderId="10" xfId="0" applyNumberFormat="1" applyFont="1" applyFill="1" applyBorder="1" applyAlignment="1">
      <alignment horizontal="justify" vertical="top" wrapText="1"/>
    </xf>
    <xf numFmtId="0" fontId="3" fillId="0" borderId="14" xfId="0" applyFont="1" applyFill="1" applyBorder="1" applyAlignment="1">
      <alignment horizontal="center" vertical="center" wrapText="1"/>
    </xf>
    <xf numFmtId="165" fontId="3" fillId="0" borderId="10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justify" vertical="top" wrapText="1" shrinkToFit="1"/>
    </xf>
    <xf numFmtId="49" fontId="1" fillId="0" borderId="10" xfId="0" applyNumberFormat="1" applyFont="1" applyFill="1" applyBorder="1" applyAlignment="1">
      <alignment horizontal="center" vertical="center" shrinkToFit="1"/>
    </xf>
    <xf numFmtId="2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justify" wrapText="1"/>
    </xf>
    <xf numFmtId="49" fontId="1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top" wrapText="1"/>
    </xf>
    <xf numFmtId="0" fontId="1" fillId="24" borderId="10" xfId="0" applyFont="1" applyFill="1" applyBorder="1" applyAlignment="1">
      <alignment horizontal="justify" vertical="center" wrapText="1" shrinkToFit="1"/>
    </xf>
    <xf numFmtId="0" fontId="2" fillId="0" borderId="0" xfId="0" applyFont="1" applyAlignment="1">
      <alignment horizontal="justify" vertical="center" wrapText="1"/>
    </xf>
    <xf numFmtId="0" fontId="1" fillId="0" borderId="0" xfId="0" applyFont="1" applyFill="1" applyBorder="1" applyAlignment="1">
      <alignment horizontal="left" vertical="justify" wrapText="1"/>
    </xf>
    <xf numFmtId="0" fontId="6" fillId="0" borderId="0" xfId="0" applyFont="1" applyAlignment="1">
      <alignment horizontal="left" vertical="justify"/>
    </xf>
    <xf numFmtId="0" fontId="6" fillId="0" borderId="0" xfId="0" applyFont="1" applyAlignment="1">
      <alignment/>
    </xf>
    <xf numFmtId="0" fontId="1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justify"/>
    </xf>
    <xf numFmtId="0" fontId="1" fillId="0" borderId="0" xfId="0" applyFont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justify"/>
    </xf>
    <xf numFmtId="0" fontId="3" fillId="0" borderId="0" xfId="0" applyFont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wrapText="1"/>
    </xf>
    <xf numFmtId="0" fontId="1" fillId="0" borderId="10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перечис.11" xfId="60"/>
    <cellStyle name="Тысячи_перечис.11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79;&#1072;&#1088;&#1087;&#1083;&#1072;&#1090;&#1072;\&#1054;&#1078;&#1080;&#1076;&#1072;&#1077;&#1084;&#1086;&#1077;%20&#1076;&#1086;%20&#1082;&#1086;&#1085;&#1094;&#1072;%20&#1075;&#1086;&#1076;&#1072;%20&#1089;%20&#1091;&#1095;&#1077;&#1090;&#1086;&#1084;%20&#1087;&#1086;&#1089;&#1086;&#1073;&#1080;&#108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вгуст прогноз  (2)"/>
      <sheetName val="сентябрь без  ссуд с пособиями"/>
      <sheetName val="октябрь без ссуд с пособиями"/>
      <sheetName val="ноябрь без ссуд с пособиями"/>
      <sheetName val="декабрь без ссуд с пособиями"/>
      <sheetName val="ноябрь с пог ссуд с пособиями"/>
      <sheetName val="декабрь с пог ссуд с пособиями"/>
      <sheetName val="выбор ФССР"/>
      <sheetName val="ФССР (итог)"/>
      <sheetName val="база"/>
      <sheetName val="Н-Н"/>
      <sheetName val="Н-Б"/>
      <sheetName val="раздел 5"/>
      <sheetName val="Актел"/>
      <sheetName val="Бараг"/>
      <sheetName val="БешОз"/>
      <sheetName val="В_Апш"/>
      <sheetName val="Дьект"/>
      <sheetName val="Ильинка"/>
      <sheetName val="Каспа"/>
      <sheetName val="Камлак"/>
      <sheetName val="М-Чер"/>
      <sheetName val="У-Черга"/>
      <sheetName val="Черга"/>
      <sheetName val="Шебал"/>
      <sheetName val="мун"/>
      <sheetName val="Шаргайта"/>
      <sheetName val=" свод Район"/>
      <sheetName val="раздел 4"/>
      <sheetName val="раздел 3"/>
      <sheetName val="раздел 2"/>
      <sheetName val="раздел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G142"/>
  <sheetViews>
    <sheetView view="pageBreakPreview" zoomScaleSheetLayoutView="100" zoomScalePageLayoutView="0" workbookViewId="0" topLeftCell="B29">
      <selection activeCell="C11" sqref="C11"/>
    </sheetView>
  </sheetViews>
  <sheetFormatPr defaultColWidth="9.00390625" defaultRowHeight="12.75"/>
  <cols>
    <col min="2" max="2" width="23.875" style="3" customWidth="1"/>
    <col min="3" max="3" width="57.25390625" style="3" customWidth="1"/>
    <col min="4" max="4" width="13.875" style="3" customWidth="1"/>
    <col min="5" max="5" width="15.75390625" style="0" customWidth="1"/>
    <col min="6" max="6" width="16.75390625" style="0" customWidth="1"/>
  </cols>
  <sheetData>
    <row r="1" spans="2:6" s="5" customFormat="1" ht="54" customHeight="1">
      <c r="B1" s="27"/>
      <c r="C1" s="7"/>
      <c r="D1" s="120" t="s">
        <v>157</v>
      </c>
      <c r="E1" s="120"/>
      <c r="F1" s="120"/>
    </row>
    <row r="2" spans="1:7" s="5" customFormat="1" ht="15.75" customHeight="1">
      <c r="A2" s="125" t="s">
        <v>158</v>
      </c>
      <c r="B2" s="125"/>
      <c r="C2" s="125"/>
      <c r="D2" s="125"/>
      <c r="E2" s="125"/>
      <c r="F2" s="125"/>
      <c r="G2" s="56"/>
    </row>
    <row r="3" spans="2:6" s="5" customFormat="1" ht="15.75">
      <c r="B3" s="50"/>
      <c r="C3" s="50"/>
      <c r="D3" s="51"/>
      <c r="E3" s="51"/>
      <c r="F3" s="51" t="s">
        <v>5</v>
      </c>
    </row>
    <row r="4" spans="1:6" s="5" customFormat="1" ht="63" customHeight="1">
      <c r="A4" s="16" t="s">
        <v>116</v>
      </c>
      <c r="B4" s="63" t="s">
        <v>3</v>
      </c>
      <c r="C4" s="63" t="s">
        <v>4</v>
      </c>
      <c r="D4" s="63" t="s">
        <v>94</v>
      </c>
      <c r="E4" s="64" t="s">
        <v>98</v>
      </c>
      <c r="F4" s="64" t="s">
        <v>95</v>
      </c>
    </row>
    <row r="5" spans="1:6" s="5" customFormat="1" ht="15.75">
      <c r="A5" s="41"/>
      <c r="B5" s="63">
        <v>1</v>
      </c>
      <c r="C5" s="63">
        <v>2</v>
      </c>
      <c r="D5" s="63">
        <v>3</v>
      </c>
      <c r="E5" s="67">
        <v>4</v>
      </c>
      <c r="F5" s="67">
        <v>5</v>
      </c>
    </row>
    <row r="6" spans="1:6" s="5" customFormat="1" ht="15.75">
      <c r="A6" s="54" t="s">
        <v>42</v>
      </c>
      <c r="B6" s="63" t="s">
        <v>132</v>
      </c>
      <c r="C6" s="68" t="s">
        <v>131</v>
      </c>
      <c r="D6" s="62">
        <f>D7+D21</f>
        <v>657</v>
      </c>
      <c r="E6" s="65">
        <f aca="true" t="shared" si="0" ref="E6:E13">F6-D6</f>
        <v>16</v>
      </c>
      <c r="F6" s="62">
        <f>F7+F21</f>
        <v>673</v>
      </c>
    </row>
    <row r="7" spans="1:6" s="5" customFormat="1" ht="15.75">
      <c r="A7" s="53"/>
      <c r="B7" s="58"/>
      <c r="C7" s="68" t="s">
        <v>72</v>
      </c>
      <c r="D7" s="62">
        <f>D8+D12+D14+D19</f>
        <v>414</v>
      </c>
      <c r="E7" s="65">
        <f t="shared" si="0"/>
        <v>7</v>
      </c>
      <c r="F7" s="62">
        <f>F8+F12+F14+F19</f>
        <v>421</v>
      </c>
    </row>
    <row r="8" spans="1:6" s="5" customFormat="1" ht="15.75">
      <c r="A8" s="54" t="s">
        <v>42</v>
      </c>
      <c r="B8" s="63" t="s">
        <v>1</v>
      </c>
      <c r="C8" s="68" t="s">
        <v>73</v>
      </c>
      <c r="D8" s="62">
        <f>D9</f>
        <v>240</v>
      </c>
      <c r="E8" s="65">
        <f t="shared" si="0"/>
        <v>0</v>
      </c>
      <c r="F8" s="62">
        <f>F9</f>
        <v>240</v>
      </c>
    </row>
    <row r="9" spans="1:6" s="5" customFormat="1" ht="15.75">
      <c r="A9" s="55" t="s">
        <v>107</v>
      </c>
      <c r="B9" s="58" t="s">
        <v>83</v>
      </c>
      <c r="C9" s="69" t="s">
        <v>2</v>
      </c>
      <c r="D9" s="60">
        <f>D10</f>
        <v>240</v>
      </c>
      <c r="E9" s="61">
        <f t="shared" si="0"/>
        <v>0</v>
      </c>
      <c r="F9" s="60">
        <f>F10</f>
        <v>240</v>
      </c>
    </row>
    <row r="10" spans="1:6" s="5" customFormat="1" ht="47.25">
      <c r="A10" s="55" t="s">
        <v>107</v>
      </c>
      <c r="B10" s="58" t="s">
        <v>84</v>
      </c>
      <c r="C10" s="69" t="s">
        <v>119</v>
      </c>
      <c r="D10" s="60">
        <f>D11</f>
        <v>240</v>
      </c>
      <c r="E10" s="61">
        <f t="shared" si="0"/>
        <v>0</v>
      </c>
      <c r="F10" s="60">
        <f>F11</f>
        <v>240</v>
      </c>
    </row>
    <row r="11" spans="1:6" s="5" customFormat="1" ht="126">
      <c r="A11" s="55" t="s">
        <v>107</v>
      </c>
      <c r="B11" s="58" t="s">
        <v>85</v>
      </c>
      <c r="C11" s="69" t="s">
        <v>136</v>
      </c>
      <c r="D11" s="60">
        <v>240</v>
      </c>
      <c r="E11" s="61">
        <f t="shared" si="0"/>
        <v>0</v>
      </c>
      <c r="F11" s="60">
        <v>240</v>
      </c>
    </row>
    <row r="12" spans="1:6" s="14" customFormat="1" ht="15.75">
      <c r="A12" s="54" t="s">
        <v>42</v>
      </c>
      <c r="B12" s="63" t="s">
        <v>31</v>
      </c>
      <c r="C12" s="68" t="s">
        <v>74</v>
      </c>
      <c r="D12" s="62">
        <f>D13</f>
        <v>6</v>
      </c>
      <c r="E12" s="61">
        <f t="shared" si="0"/>
        <v>0</v>
      </c>
      <c r="F12" s="62">
        <f>+F13</f>
        <v>6</v>
      </c>
    </row>
    <row r="13" spans="1:6" s="5" customFormat="1" ht="15.75">
      <c r="A13" s="55" t="s">
        <v>107</v>
      </c>
      <c r="B13" s="58" t="s">
        <v>86</v>
      </c>
      <c r="C13" s="69" t="s">
        <v>32</v>
      </c>
      <c r="D13" s="60">
        <v>6</v>
      </c>
      <c r="E13" s="61">
        <f t="shared" si="0"/>
        <v>0</v>
      </c>
      <c r="F13" s="60">
        <v>6</v>
      </c>
    </row>
    <row r="14" spans="1:6" s="14" customFormat="1" ht="15.75">
      <c r="A14" s="54" t="s">
        <v>42</v>
      </c>
      <c r="B14" s="63" t="s">
        <v>33</v>
      </c>
      <c r="C14" s="68" t="s">
        <v>75</v>
      </c>
      <c r="D14" s="62">
        <f>D15+D16</f>
        <v>163</v>
      </c>
      <c r="E14" s="65">
        <f aca="true" t="shared" si="1" ref="E14:E24">F14-D14</f>
        <v>0</v>
      </c>
      <c r="F14" s="62">
        <f>F15+F16</f>
        <v>163</v>
      </c>
    </row>
    <row r="15" spans="1:6" s="5" customFormat="1" ht="47.25">
      <c r="A15" s="55" t="s">
        <v>107</v>
      </c>
      <c r="B15" s="58" t="s">
        <v>87</v>
      </c>
      <c r="C15" s="69" t="s">
        <v>137</v>
      </c>
      <c r="D15" s="60">
        <v>40</v>
      </c>
      <c r="E15" s="61">
        <f t="shared" si="1"/>
        <v>0</v>
      </c>
      <c r="F15" s="60">
        <v>40</v>
      </c>
    </row>
    <row r="16" spans="1:6" s="5" customFormat="1" ht="15.75">
      <c r="A16" s="55" t="s">
        <v>107</v>
      </c>
      <c r="B16" s="58" t="s">
        <v>34</v>
      </c>
      <c r="C16" s="69" t="s">
        <v>76</v>
      </c>
      <c r="D16" s="70">
        <f>D17+D18</f>
        <v>123</v>
      </c>
      <c r="E16" s="61">
        <f t="shared" si="1"/>
        <v>0</v>
      </c>
      <c r="F16" s="70">
        <f>F17+F18</f>
        <v>123</v>
      </c>
    </row>
    <row r="17" spans="1:6" s="5" customFormat="1" ht="94.5">
      <c r="A17" s="55" t="s">
        <v>107</v>
      </c>
      <c r="B17" s="58" t="s">
        <v>36</v>
      </c>
      <c r="C17" s="78" t="s">
        <v>68</v>
      </c>
      <c r="D17" s="70">
        <v>35</v>
      </c>
      <c r="E17" s="61">
        <f t="shared" si="1"/>
        <v>0</v>
      </c>
      <c r="F17" s="70">
        <v>35</v>
      </c>
    </row>
    <row r="18" spans="1:6" s="5" customFormat="1" ht="94.5">
      <c r="A18" s="55" t="s">
        <v>107</v>
      </c>
      <c r="B18" s="58" t="s">
        <v>37</v>
      </c>
      <c r="C18" s="79" t="s">
        <v>138</v>
      </c>
      <c r="D18" s="60">
        <v>88</v>
      </c>
      <c r="E18" s="61">
        <f t="shared" si="1"/>
        <v>0</v>
      </c>
      <c r="F18" s="60">
        <v>88</v>
      </c>
    </row>
    <row r="19" spans="1:6" s="14" customFormat="1" ht="15.75">
      <c r="A19" s="54" t="s">
        <v>42</v>
      </c>
      <c r="B19" s="63" t="s">
        <v>103</v>
      </c>
      <c r="C19" s="68" t="s">
        <v>77</v>
      </c>
      <c r="D19" s="80">
        <f>D20</f>
        <v>5</v>
      </c>
      <c r="E19" s="65">
        <f t="shared" si="1"/>
        <v>7</v>
      </c>
      <c r="F19" s="80">
        <f>F20</f>
        <v>12</v>
      </c>
    </row>
    <row r="20" spans="1:6" s="5" customFormat="1" ht="78.75">
      <c r="A20" s="55" t="s">
        <v>107</v>
      </c>
      <c r="B20" s="58" t="s">
        <v>104</v>
      </c>
      <c r="C20" s="69" t="s">
        <v>69</v>
      </c>
      <c r="D20" s="70">
        <v>5</v>
      </c>
      <c r="E20" s="61">
        <f t="shared" si="1"/>
        <v>7</v>
      </c>
      <c r="F20" s="70">
        <v>12</v>
      </c>
    </row>
    <row r="21" spans="1:6" s="5" customFormat="1" ht="15.75">
      <c r="A21" s="55"/>
      <c r="B21" s="58"/>
      <c r="C21" s="68" t="s">
        <v>78</v>
      </c>
      <c r="D21" s="81">
        <f>D22+D26+D28</f>
        <v>243</v>
      </c>
      <c r="E21" s="65">
        <f t="shared" si="1"/>
        <v>9</v>
      </c>
      <c r="F21" s="81">
        <f>F22+F26+F28</f>
        <v>252</v>
      </c>
    </row>
    <row r="22" spans="1:6" s="5" customFormat="1" ht="31.5">
      <c r="A22" s="54" t="s">
        <v>42</v>
      </c>
      <c r="B22" s="63" t="s">
        <v>108</v>
      </c>
      <c r="C22" s="68" t="s">
        <v>128</v>
      </c>
      <c r="D22" s="81">
        <f>D23</f>
        <v>125</v>
      </c>
      <c r="E22" s="65">
        <f t="shared" si="1"/>
        <v>0</v>
      </c>
      <c r="F22" s="81">
        <f>F23</f>
        <v>125</v>
      </c>
    </row>
    <row r="23" spans="1:6" s="5" customFormat="1" ht="94.5">
      <c r="A23" s="55" t="s">
        <v>42</v>
      </c>
      <c r="B23" s="58" t="s">
        <v>89</v>
      </c>
      <c r="C23" s="69" t="s">
        <v>114</v>
      </c>
      <c r="D23" s="82">
        <f>D24</f>
        <v>125</v>
      </c>
      <c r="E23" s="65">
        <f t="shared" si="1"/>
        <v>0</v>
      </c>
      <c r="F23" s="82">
        <f>F24</f>
        <v>125</v>
      </c>
    </row>
    <row r="24" spans="1:6" s="5" customFormat="1" ht="63" customHeight="1">
      <c r="A24" s="55" t="s">
        <v>81</v>
      </c>
      <c r="B24" s="58" t="s">
        <v>156</v>
      </c>
      <c r="C24" s="79" t="s">
        <v>115</v>
      </c>
      <c r="D24" s="82">
        <v>125</v>
      </c>
      <c r="E24" s="65">
        <f t="shared" si="1"/>
        <v>0</v>
      </c>
      <c r="F24" s="70">
        <v>125</v>
      </c>
    </row>
    <row r="25" spans="1:6" s="5" customFormat="1" ht="78.75" hidden="1">
      <c r="A25" s="55"/>
      <c r="B25" s="58" t="s">
        <v>39</v>
      </c>
      <c r="C25" s="69" t="s">
        <v>38</v>
      </c>
      <c r="D25" s="58"/>
      <c r="E25" s="61">
        <f>F25-D25</f>
        <v>0</v>
      </c>
      <c r="F25" s="58"/>
    </row>
    <row r="26" spans="1:6" s="5" customFormat="1" ht="19.5" customHeight="1">
      <c r="A26" s="54" t="s">
        <v>42</v>
      </c>
      <c r="B26" s="63" t="s">
        <v>126</v>
      </c>
      <c r="C26" s="68" t="s">
        <v>127</v>
      </c>
      <c r="D26" s="62">
        <f>D27</f>
        <v>115</v>
      </c>
      <c r="E26" s="65">
        <f>F26-D26</f>
        <v>0</v>
      </c>
      <c r="F26" s="62">
        <f>F27</f>
        <v>115</v>
      </c>
    </row>
    <row r="27" spans="1:6" s="5" customFormat="1" ht="39" customHeight="1">
      <c r="A27" s="55" t="s">
        <v>82</v>
      </c>
      <c r="B27" s="58" t="s">
        <v>154</v>
      </c>
      <c r="C27" s="79" t="s">
        <v>155</v>
      </c>
      <c r="D27" s="60">
        <v>115</v>
      </c>
      <c r="E27" s="61">
        <f>F27-D27</f>
        <v>0</v>
      </c>
      <c r="F27" s="60">
        <v>115</v>
      </c>
    </row>
    <row r="28" spans="1:6" s="5" customFormat="1" ht="16.5" customHeight="1">
      <c r="A28" s="54" t="s">
        <v>42</v>
      </c>
      <c r="B28" s="63" t="s">
        <v>124</v>
      </c>
      <c r="C28" s="68" t="s">
        <v>125</v>
      </c>
      <c r="D28" s="62">
        <f>D29</f>
        <v>3</v>
      </c>
      <c r="E28" s="65">
        <f>F28-D28</f>
        <v>9</v>
      </c>
      <c r="F28" s="62">
        <f>F29</f>
        <v>12</v>
      </c>
    </row>
    <row r="29" spans="1:6" s="5" customFormat="1" ht="50.25" customHeight="1">
      <c r="A29" s="55" t="s">
        <v>81</v>
      </c>
      <c r="B29" s="58" t="s">
        <v>153</v>
      </c>
      <c r="C29" s="69" t="s">
        <v>123</v>
      </c>
      <c r="D29" s="60">
        <v>3</v>
      </c>
      <c r="E29" s="61">
        <f>F29-D29</f>
        <v>9</v>
      </c>
      <c r="F29" s="60">
        <v>12</v>
      </c>
    </row>
    <row r="30" spans="1:6" s="14" customFormat="1" ht="15.75">
      <c r="A30" s="54" t="s">
        <v>42</v>
      </c>
      <c r="B30" s="63" t="s">
        <v>49</v>
      </c>
      <c r="C30" s="68" t="s">
        <v>79</v>
      </c>
      <c r="D30" s="62">
        <f>D31</f>
        <v>3986.82</v>
      </c>
      <c r="E30" s="80">
        <f aca="true" t="shared" si="2" ref="E30:E37">F30-D30</f>
        <v>-107.39999999999964</v>
      </c>
      <c r="F30" s="62">
        <f>F31</f>
        <v>3879.4200000000005</v>
      </c>
    </row>
    <row r="31" spans="1:6" s="5" customFormat="1" ht="31.5">
      <c r="A31" s="55" t="s">
        <v>82</v>
      </c>
      <c r="B31" s="58" t="s">
        <v>109</v>
      </c>
      <c r="C31" s="68" t="s">
        <v>65</v>
      </c>
      <c r="D31" s="80">
        <f>D32+D36</f>
        <v>3986.82</v>
      </c>
      <c r="E31" s="80">
        <f t="shared" si="2"/>
        <v>-107.39999999999964</v>
      </c>
      <c r="F31" s="80">
        <f>F32+F36</f>
        <v>3879.4200000000005</v>
      </c>
    </row>
    <row r="32" spans="1:6" s="5" customFormat="1" ht="31.5">
      <c r="A32" s="55" t="s">
        <v>82</v>
      </c>
      <c r="B32" s="58" t="s">
        <v>110</v>
      </c>
      <c r="C32" s="68" t="s">
        <v>62</v>
      </c>
      <c r="D32" s="80">
        <f>D34+D35</f>
        <v>3852.42</v>
      </c>
      <c r="E32" s="80">
        <f t="shared" si="2"/>
        <v>-109.39999999999964</v>
      </c>
      <c r="F32" s="80">
        <f>F34+F35</f>
        <v>3743.0200000000004</v>
      </c>
    </row>
    <row r="33" spans="1:6" s="5" customFormat="1" ht="31.5">
      <c r="A33" s="55"/>
      <c r="B33" s="58" t="s">
        <v>111</v>
      </c>
      <c r="C33" s="69" t="s">
        <v>130</v>
      </c>
      <c r="D33" s="70">
        <f>D34+D35</f>
        <v>3852.42</v>
      </c>
      <c r="E33" s="70">
        <f t="shared" si="2"/>
        <v>-109.39999999999964</v>
      </c>
      <c r="F33" s="70">
        <f>F34+F35</f>
        <v>3743.0200000000004</v>
      </c>
    </row>
    <row r="34" spans="1:6" s="5" customFormat="1" ht="39" customHeight="1">
      <c r="A34" s="55" t="s">
        <v>82</v>
      </c>
      <c r="B34" s="58"/>
      <c r="C34" s="69" t="s">
        <v>172</v>
      </c>
      <c r="D34" s="70">
        <v>2676.32</v>
      </c>
      <c r="E34" s="70">
        <f t="shared" si="2"/>
        <v>0</v>
      </c>
      <c r="F34" s="70">
        <v>2676.32</v>
      </c>
    </row>
    <row r="35" spans="1:6" s="5" customFormat="1" ht="58.5" customHeight="1">
      <c r="A35" s="55" t="s">
        <v>82</v>
      </c>
      <c r="B35" s="58"/>
      <c r="C35" s="69" t="s">
        <v>173</v>
      </c>
      <c r="D35" s="70">
        <v>1176.1</v>
      </c>
      <c r="E35" s="70">
        <f t="shared" si="2"/>
        <v>-109.39999999999986</v>
      </c>
      <c r="F35" s="70">
        <v>1066.7</v>
      </c>
    </row>
    <row r="36" spans="1:6" s="5" customFormat="1" ht="31.5">
      <c r="A36" s="55" t="s">
        <v>82</v>
      </c>
      <c r="B36" s="58" t="s">
        <v>112</v>
      </c>
      <c r="C36" s="68" t="s">
        <v>63</v>
      </c>
      <c r="D36" s="80">
        <f>D37</f>
        <v>134.4</v>
      </c>
      <c r="E36" s="80">
        <f t="shared" si="2"/>
        <v>2</v>
      </c>
      <c r="F36" s="80">
        <f>F37</f>
        <v>136.4</v>
      </c>
    </row>
    <row r="37" spans="1:6" s="5" customFormat="1" ht="47.25">
      <c r="A37" s="55" t="s">
        <v>82</v>
      </c>
      <c r="B37" s="58" t="s">
        <v>113</v>
      </c>
      <c r="C37" s="69" t="s">
        <v>134</v>
      </c>
      <c r="D37" s="70">
        <v>134.4</v>
      </c>
      <c r="E37" s="70">
        <f t="shared" si="2"/>
        <v>2</v>
      </c>
      <c r="F37" s="70">
        <v>136.4</v>
      </c>
    </row>
    <row r="38" spans="1:6" s="5" customFormat="1" ht="15.75">
      <c r="A38" s="55"/>
      <c r="B38" s="58"/>
      <c r="C38" s="83" t="s">
        <v>80</v>
      </c>
      <c r="D38" s="80">
        <f>D30+D6</f>
        <v>4643.82</v>
      </c>
      <c r="E38" s="80">
        <f>F38-D38</f>
        <v>-91.39999999999964</v>
      </c>
      <c r="F38" s="80">
        <f>F30+F6</f>
        <v>4552.42</v>
      </c>
    </row>
    <row r="39" spans="2:6" ht="12.75" customHeight="1">
      <c r="B39" s="121"/>
      <c r="C39" s="122"/>
      <c r="D39" s="123"/>
      <c r="E39" s="24"/>
      <c r="F39" s="25"/>
    </row>
    <row r="40" spans="2:6" ht="12.75" customHeight="1">
      <c r="B40" s="122"/>
      <c r="C40" s="122"/>
      <c r="D40" s="123"/>
      <c r="E40" s="24"/>
      <c r="F40" s="25"/>
    </row>
    <row r="41" spans="2:6" ht="12.75" customHeight="1">
      <c r="B41" s="121"/>
      <c r="C41" s="122"/>
      <c r="D41" s="123"/>
      <c r="E41" s="24"/>
      <c r="F41" s="25"/>
    </row>
    <row r="42" spans="2:6" ht="15">
      <c r="B42" s="122"/>
      <c r="C42" s="122"/>
      <c r="D42" s="123"/>
      <c r="E42" s="24"/>
      <c r="F42" s="25"/>
    </row>
    <row r="43" spans="2:6" ht="26.25" customHeight="1">
      <c r="B43" s="124"/>
      <c r="C43" s="124"/>
      <c r="D43" s="124"/>
      <c r="E43" s="24"/>
      <c r="F43" s="24"/>
    </row>
    <row r="44" spans="2:6" ht="15">
      <c r="B44" s="6"/>
      <c r="C44" s="6"/>
      <c r="D44" s="6"/>
      <c r="E44" s="24"/>
      <c r="F44" s="24"/>
    </row>
    <row r="45" spans="2:6" ht="15">
      <c r="B45" s="6"/>
      <c r="C45" s="6"/>
      <c r="D45" s="6"/>
      <c r="E45" s="24"/>
      <c r="F45" s="24"/>
    </row>
    <row r="46" spans="2:6" ht="15">
      <c r="B46" s="6"/>
      <c r="C46" s="6"/>
      <c r="D46" s="6"/>
      <c r="E46" s="24"/>
      <c r="F46" s="24"/>
    </row>
    <row r="47" spans="2:6" ht="15">
      <c r="B47" s="6"/>
      <c r="C47" s="6"/>
      <c r="D47" s="6"/>
      <c r="E47" s="24"/>
      <c r="F47" s="24"/>
    </row>
    <row r="48" spans="2:6" ht="15">
      <c r="B48" s="6"/>
      <c r="C48" s="6"/>
      <c r="D48" s="6"/>
      <c r="E48" s="24"/>
      <c r="F48" s="24"/>
    </row>
    <row r="49" spans="2:6" ht="15">
      <c r="B49" s="6"/>
      <c r="C49" s="6"/>
      <c r="D49" s="6"/>
      <c r="E49" s="24"/>
      <c r="F49" s="24"/>
    </row>
    <row r="50" spans="2:6" ht="15">
      <c r="B50" s="6"/>
      <c r="C50" s="6"/>
      <c r="D50" s="6"/>
      <c r="E50" s="24"/>
      <c r="F50" s="24"/>
    </row>
    <row r="51" spans="2:6" ht="15">
      <c r="B51" s="6"/>
      <c r="C51" s="6"/>
      <c r="D51" s="6"/>
      <c r="E51" s="24"/>
      <c r="F51" s="24"/>
    </row>
    <row r="52" spans="2:6" ht="15">
      <c r="B52" s="6"/>
      <c r="C52" s="6"/>
      <c r="D52" s="6"/>
      <c r="E52" s="24"/>
      <c r="F52" s="24"/>
    </row>
    <row r="53" spans="2:6" ht="15">
      <c r="B53" s="6"/>
      <c r="C53" s="6"/>
      <c r="D53" s="6"/>
      <c r="E53" s="24"/>
      <c r="F53" s="24"/>
    </row>
    <row r="54" spans="2:6" ht="15">
      <c r="B54" s="6"/>
      <c r="C54" s="6"/>
      <c r="D54" s="6"/>
      <c r="E54" s="24"/>
      <c r="F54" s="24"/>
    </row>
    <row r="55" spans="2:6" ht="15">
      <c r="B55" s="6"/>
      <c r="C55" s="6"/>
      <c r="D55" s="6"/>
      <c r="E55" s="24"/>
      <c r="F55" s="24"/>
    </row>
    <row r="56" spans="2:6" ht="15">
      <c r="B56" s="6"/>
      <c r="C56" s="6"/>
      <c r="D56" s="6"/>
      <c r="E56" s="24"/>
      <c r="F56" s="24"/>
    </row>
    <row r="57" spans="2:6" ht="15">
      <c r="B57" s="6"/>
      <c r="C57" s="6"/>
      <c r="D57" s="6"/>
      <c r="E57" s="24"/>
      <c r="F57" s="24"/>
    </row>
    <row r="58" spans="2:6" ht="15">
      <c r="B58" s="6"/>
      <c r="C58" s="6"/>
      <c r="D58" s="6"/>
      <c r="E58" s="24"/>
      <c r="F58" s="24"/>
    </row>
    <row r="59" spans="2:6" ht="15">
      <c r="B59" s="6"/>
      <c r="C59" s="6"/>
      <c r="D59" s="6"/>
      <c r="E59" s="24"/>
      <c r="F59" s="24"/>
    </row>
    <row r="60" spans="2:6" ht="15">
      <c r="B60" s="6"/>
      <c r="C60" s="6"/>
      <c r="D60" s="6"/>
      <c r="E60" s="24"/>
      <c r="F60" s="24"/>
    </row>
    <row r="61" spans="2:6" ht="15">
      <c r="B61" s="6"/>
      <c r="C61" s="6"/>
      <c r="D61" s="6"/>
      <c r="E61" s="24"/>
      <c r="F61" s="24"/>
    </row>
    <row r="62" spans="2:6" ht="15">
      <c r="B62" s="6"/>
      <c r="C62" s="6"/>
      <c r="D62" s="6"/>
      <c r="E62" s="24"/>
      <c r="F62" s="24"/>
    </row>
    <row r="63" spans="2:6" ht="15">
      <c r="B63" s="6"/>
      <c r="C63" s="6"/>
      <c r="D63" s="6"/>
      <c r="E63" s="24"/>
      <c r="F63" s="24"/>
    </row>
    <row r="64" spans="2:6" ht="15">
      <c r="B64" s="6"/>
      <c r="C64" s="6"/>
      <c r="D64" s="6"/>
      <c r="E64" s="24"/>
      <c r="F64" s="24"/>
    </row>
    <row r="65" spans="2:6" ht="15">
      <c r="B65" s="6"/>
      <c r="C65" s="6"/>
      <c r="D65" s="6"/>
      <c r="E65" s="24"/>
      <c r="F65" s="24"/>
    </row>
    <row r="66" spans="2:6" ht="15">
      <c r="B66" s="6"/>
      <c r="C66" s="6"/>
      <c r="D66" s="6"/>
      <c r="E66" s="24"/>
      <c r="F66" s="24"/>
    </row>
    <row r="67" spans="2:6" ht="15">
      <c r="B67" s="6"/>
      <c r="C67" s="6"/>
      <c r="D67" s="6"/>
      <c r="E67" s="24"/>
      <c r="F67" s="24"/>
    </row>
    <row r="68" spans="2:6" ht="15">
      <c r="B68" s="6"/>
      <c r="C68" s="6"/>
      <c r="D68" s="6"/>
      <c r="E68" s="24"/>
      <c r="F68" s="24"/>
    </row>
    <row r="69" spans="2:6" ht="15">
      <c r="B69" s="6"/>
      <c r="C69" s="6"/>
      <c r="D69" s="6"/>
      <c r="E69" s="24"/>
      <c r="F69" s="24"/>
    </row>
    <row r="70" spans="2:6" ht="15">
      <c r="B70" s="6"/>
      <c r="C70" s="6"/>
      <c r="D70" s="6"/>
      <c r="E70" s="24"/>
      <c r="F70" s="24"/>
    </row>
    <row r="71" spans="2:6" ht="15">
      <c r="B71" s="6"/>
      <c r="C71" s="6"/>
      <c r="D71" s="6"/>
      <c r="E71" s="24"/>
      <c r="F71" s="24"/>
    </row>
    <row r="72" spans="2:6" ht="15">
      <c r="B72" s="6"/>
      <c r="C72" s="6"/>
      <c r="D72" s="6"/>
      <c r="E72" s="24"/>
      <c r="F72" s="24"/>
    </row>
    <row r="73" spans="2:6" ht="15">
      <c r="B73" s="6"/>
      <c r="C73" s="6"/>
      <c r="D73" s="6"/>
      <c r="E73" s="24"/>
      <c r="F73" s="24"/>
    </row>
    <row r="74" spans="2:6" ht="15">
      <c r="B74" s="6"/>
      <c r="C74" s="6"/>
      <c r="D74" s="6"/>
      <c r="E74" s="24"/>
      <c r="F74" s="24"/>
    </row>
    <row r="75" spans="2:6" ht="15">
      <c r="B75" s="6"/>
      <c r="C75" s="6"/>
      <c r="D75" s="6"/>
      <c r="E75" s="24"/>
      <c r="F75" s="24"/>
    </row>
    <row r="76" spans="2:6" ht="15">
      <c r="B76" s="6"/>
      <c r="C76" s="6"/>
      <c r="D76" s="6"/>
      <c r="E76" s="24"/>
      <c r="F76" s="24"/>
    </row>
    <row r="77" spans="2:6" ht="15">
      <c r="B77" s="6"/>
      <c r="C77" s="6"/>
      <c r="D77" s="6"/>
      <c r="E77" s="24"/>
      <c r="F77" s="24"/>
    </row>
    <row r="78" spans="2:6" ht="15">
      <c r="B78" s="6"/>
      <c r="C78" s="6"/>
      <c r="D78" s="6"/>
      <c r="E78" s="24"/>
      <c r="F78" s="24"/>
    </row>
    <row r="79" spans="2:6" ht="15">
      <c r="B79" s="6"/>
      <c r="C79" s="6"/>
      <c r="D79" s="6"/>
      <c r="E79" s="24"/>
      <c r="F79" s="24"/>
    </row>
    <row r="80" spans="2:6" ht="15">
      <c r="B80" s="6"/>
      <c r="C80" s="6"/>
      <c r="D80" s="6"/>
      <c r="E80" s="24"/>
      <c r="F80" s="24"/>
    </row>
    <row r="81" spans="2:6" ht="15">
      <c r="B81" s="6"/>
      <c r="C81" s="6"/>
      <c r="D81" s="6"/>
      <c r="E81" s="24"/>
      <c r="F81" s="24"/>
    </row>
    <row r="82" spans="2:6" ht="15">
      <c r="B82" s="6"/>
      <c r="C82" s="6"/>
      <c r="D82" s="6"/>
      <c r="E82" s="24"/>
      <c r="F82" s="24"/>
    </row>
    <row r="83" spans="2:6" ht="15">
      <c r="B83" s="6"/>
      <c r="C83" s="6"/>
      <c r="D83" s="6"/>
      <c r="E83" s="24"/>
      <c r="F83" s="24"/>
    </row>
    <row r="84" spans="2:6" ht="15">
      <c r="B84" s="6"/>
      <c r="C84" s="6"/>
      <c r="D84" s="6"/>
      <c r="E84" s="24"/>
      <c r="F84" s="24"/>
    </row>
    <row r="85" spans="2:6" ht="15">
      <c r="B85" s="6"/>
      <c r="C85" s="6"/>
      <c r="D85" s="6"/>
      <c r="E85" s="24"/>
      <c r="F85" s="24"/>
    </row>
    <row r="86" spans="2:6" ht="15">
      <c r="B86" s="6"/>
      <c r="C86" s="6"/>
      <c r="D86" s="6"/>
      <c r="E86" s="24"/>
      <c r="F86" s="24"/>
    </row>
    <row r="87" spans="2:6" ht="15">
      <c r="B87" s="6"/>
      <c r="C87" s="6"/>
      <c r="D87" s="6"/>
      <c r="E87" s="24"/>
      <c r="F87" s="24"/>
    </row>
    <row r="88" spans="2:6" ht="15">
      <c r="B88" s="6"/>
      <c r="C88" s="6"/>
      <c r="D88" s="6"/>
      <c r="E88" s="24"/>
      <c r="F88" s="24"/>
    </row>
    <row r="89" spans="2:6" ht="15">
      <c r="B89" s="6"/>
      <c r="C89" s="6"/>
      <c r="D89" s="6"/>
      <c r="E89" s="24"/>
      <c r="F89" s="24"/>
    </row>
    <row r="90" spans="2:6" ht="15">
      <c r="B90" s="6"/>
      <c r="C90" s="6"/>
      <c r="D90" s="6"/>
      <c r="E90" s="24"/>
      <c r="F90" s="24"/>
    </row>
    <row r="91" spans="2:6" ht="15">
      <c r="B91" s="6"/>
      <c r="C91" s="6"/>
      <c r="D91" s="6"/>
      <c r="E91" s="24"/>
      <c r="F91" s="24"/>
    </row>
    <row r="92" spans="2:6" ht="15">
      <c r="B92" s="6"/>
      <c r="C92" s="6"/>
      <c r="D92" s="6"/>
      <c r="E92" s="24"/>
      <c r="F92" s="24"/>
    </row>
    <row r="93" spans="2:6" ht="15">
      <c r="B93" s="6"/>
      <c r="C93" s="6"/>
      <c r="D93" s="6"/>
      <c r="E93" s="24"/>
      <c r="F93" s="24"/>
    </row>
    <row r="94" spans="2:6" ht="15">
      <c r="B94" s="6"/>
      <c r="C94" s="6"/>
      <c r="D94" s="6"/>
      <c r="E94" s="24"/>
      <c r="F94" s="24"/>
    </row>
    <row r="95" spans="2:6" ht="15">
      <c r="B95" s="6"/>
      <c r="C95" s="6"/>
      <c r="D95" s="6"/>
      <c r="E95" s="24"/>
      <c r="F95" s="24"/>
    </row>
    <row r="96" spans="2:6" ht="15">
      <c r="B96" s="6"/>
      <c r="C96" s="6"/>
      <c r="D96" s="6"/>
      <c r="E96" s="24"/>
      <c r="F96" s="24"/>
    </row>
    <row r="97" spans="2:6" ht="15">
      <c r="B97" s="6"/>
      <c r="C97" s="6"/>
      <c r="D97" s="6"/>
      <c r="E97" s="24"/>
      <c r="F97" s="24"/>
    </row>
    <row r="98" spans="2:6" ht="15">
      <c r="B98" s="6"/>
      <c r="C98" s="6"/>
      <c r="D98" s="6"/>
      <c r="E98" s="24"/>
      <c r="F98" s="24"/>
    </row>
    <row r="99" spans="2:6" ht="15">
      <c r="B99" s="6"/>
      <c r="C99" s="6"/>
      <c r="D99" s="6"/>
      <c r="E99" s="24"/>
      <c r="F99" s="24"/>
    </row>
    <row r="100" spans="2:6" ht="15">
      <c r="B100" s="6"/>
      <c r="C100" s="6"/>
      <c r="D100" s="6"/>
      <c r="E100" s="24"/>
      <c r="F100" s="24"/>
    </row>
    <row r="101" spans="2:6" ht="15">
      <c r="B101" s="6"/>
      <c r="C101" s="6"/>
      <c r="D101" s="6"/>
      <c r="E101" s="24"/>
      <c r="F101" s="24"/>
    </row>
    <row r="102" spans="2:6" ht="15">
      <c r="B102" s="6"/>
      <c r="C102" s="6"/>
      <c r="D102" s="6"/>
      <c r="E102" s="24"/>
      <c r="F102" s="24"/>
    </row>
    <row r="103" spans="2:6" ht="15">
      <c r="B103" s="6"/>
      <c r="C103" s="6"/>
      <c r="D103" s="6"/>
      <c r="E103" s="24"/>
      <c r="F103" s="24"/>
    </row>
    <row r="104" spans="2:6" ht="15">
      <c r="B104" s="6"/>
      <c r="C104" s="6"/>
      <c r="D104" s="6"/>
      <c r="E104" s="24"/>
      <c r="F104" s="24"/>
    </row>
    <row r="105" spans="2:6" ht="15">
      <c r="B105" s="6"/>
      <c r="C105" s="6"/>
      <c r="D105" s="6"/>
      <c r="E105" s="24"/>
      <c r="F105" s="24"/>
    </row>
    <row r="106" spans="2:6" ht="15">
      <c r="B106" s="6"/>
      <c r="C106" s="6"/>
      <c r="D106" s="6"/>
      <c r="E106" s="24"/>
      <c r="F106" s="24"/>
    </row>
    <row r="107" spans="2:6" ht="15">
      <c r="B107" s="6"/>
      <c r="C107" s="6"/>
      <c r="D107" s="6"/>
      <c r="E107" s="24"/>
      <c r="F107" s="24"/>
    </row>
    <row r="108" spans="2:6" ht="15">
      <c r="B108" s="6"/>
      <c r="C108" s="6"/>
      <c r="D108" s="6"/>
      <c r="E108" s="24"/>
      <c r="F108" s="24"/>
    </row>
    <row r="109" spans="2:6" ht="15">
      <c r="B109" s="6"/>
      <c r="C109" s="6"/>
      <c r="D109" s="6"/>
      <c r="E109" s="24"/>
      <c r="F109" s="24"/>
    </row>
    <row r="110" spans="2:6" ht="15">
      <c r="B110" s="6"/>
      <c r="C110" s="6"/>
      <c r="D110" s="6"/>
      <c r="E110" s="24"/>
      <c r="F110" s="24"/>
    </row>
    <row r="111" spans="2:6" ht="15">
      <c r="B111" s="6"/>
      <c r="C111" s="6"/>
      <c r="D111" s="6"/>
      <c r="E111" s="24"/>
      <c r="F111" s="24"/>
    </row>
    <row r="112" spans="2:6" ht="15">
      <c r="B112" s="6"/>
      <c r="C112" s="6"/>
      <c r="D112" s="6"/>
      <c r="E112" s="24"/>
      <c r="F112" s="24"/>
    </row>
    <row r="113" spans="2:6" ht="15">
      <c r="B113" s="6"/>
      <c r="C113" s="6"/>
      <c r="D113" s="6"/>
      <c r="E113" s="24"/>
      <c r="F113" s="24"/>
    </row>
    <row r="114" spans="2:6" ht="15">
      <c r="B114" s="6"/>
      <c r="C114" s="6"/>
      <c r="D114" s="6"/>
      <c r="E114" s="24"/>
      <c r="F114" s="24"/>
    </row>
    <row r="115" spans="2:6" ht="15">
      <c r="B115" s="6"/>
      <c r="C115" s="6"/>
      <c r="D115" s="6"/>
      <c r="E115" s="24"/>
      <c r="F115" s="24"/>
    </row>
    <row r="116" spans="2:6" ht="15">
      <c r="B116" s="6"/>
      <c r="C116" s="6"/>
      <c r="D116" s="6"/>
      <c r="E116" s="24"/>
      <c r="F116" s="24"/>
    </row>
    <row r="117" spans="2:6" ht="15">
      <c r="B117" s="6"/>
      <c r="C117" s="6"/>
      <c r="D117" s="6"/>
      <c r="E117" s="24"/>
      <c r="F117" s="24"/>
    </row>
    <row r="118" spans="2:6" ht="15">
      <c r="B118" s="6"/>
      <c r="C118" s="6"/>
      <c r="D118" s="6"/>
      <c r="E118" s="24"/>
      <c r="F118" s="24"/>
    </row>
    <row r="119" spans="2:6" ht="15">
      <c r="B119" s="6"/>
      <c r="C119" s="6"/>
      <c r="D119" s="6"/>
      <c r="E119" s="24"/>
      <c r="F119" s="24"/>
    </row>
    <row r="120" spans="2:6" ht="15">
      <c r="B120" s="6"/>
      <c r="C120" s="6"/>
      <c r="D120" s="6"/>
      <c r="E120" s="24"/>
      <c r="F120" s="24"/>
    </row>
    <row r="121" spans="2:6" ht="15">
      <c r="B121" s="6"/>
      <c r="C121" s="6"/>
      <c r="D121" s="6"/>
      <c r="E121" s="24"/>
      <c r="F121" s="24"/>
    </row>
    <row r="122" spans="2:6" ht="15">
      <c r="B122" s="6"/>
      <c r="C122" s="6"/>
      <c r="D122" s="6"/>
      <c r="E122" s="24"/>
      <c r="F122" s="24"/>
    </row>
    <row r="123" spans="2:6" ht="15">
      <c r="B123" s="6"/>
      <c r="C123" s="6"/>
      <c r="D123" s="6"/>
      <c r="E123" s="24"/>
      <c r="F123" s="24"/>
    </row>
    <row r="124" spans="2:6" ht="15">
      <c r="B124" s="6"/>
      <c r="C124" s="6"/>
      <c r="D124" s="6"/>
      <c r="E124" s="24"/>
      <c r="F124" s="24"/>
    </row>
    <row r="125" spans="2:6" ht="15">
      <c r="B125" s="6"/>
      <c r="C125" s="6"/>
      <c r="D125" s="6"/>
      <c r="E125" s="24"/>
      <c r="F125" s="24"/>
    </row>
    <row r="126" spans="2:6" ht="15">
      <c r="B126" s="6"/>
      <c r="C126" s="6"/>
      <c r="D126" s="6"/>
      <c r="E126" s="24"/>
      <c r="F126" s="24"/>
    </row>
    <row r="127" spans="2:6" ht="15">
      <c r="B127" s="6"/>
      <c r="C127" s="6"/>
      <c r="D127" s="6"/>
      <c r="E127" s="24"/>
      <c r="F127" s="24"/>
    </row>
    <row r="128" spans="2:6" ht="15">
      <c r="B128" s="6"/>
      <c r="C128" s="6"/>
      <c r="D128" s="6"/>
      <c r="E128" s="24"/>
      <c r="F128" s="24"/>
    </row>
    <row r="129" spans="2:6" ht="15">
      <c r="B129" s="6"/>
      <c r="C129" s="6"/>
      <c r="D129" s="6"/>
      <c r="E129" s="24"/>
      <c r="F129" s="24"/>
    </row>
    <row r="130" spans="2:6" ht="15">
      <c r="B130" s="6"/>
      <c r="C130" s="6"/>
      <c r="D130" s="6"/>
      <c r="E130" s="24"/>
      <c r="F130" s="24"/>
    </row>
    <row r="131" spans="2:6" ht="15">
      <c r="B131" s="6"/>
      <c r="C131" s="6"/>
      <c r="D131" s="6"/>
      <c r="E131" s="24"/>
      <c r="F131" s="24"/>
    </row>
    <row r="132" spans="2:6" ht="15">
      <c r="B132" s="6"/>
      <c r="C132" s="6"/>
      <c r="D132" s="6"/>
      <c r="E132" s="24"/>
      <c r="F132" s="24"/>
    </row>
    <row r="133" spans="2:6" ht="15">
      <c r="B133" s="6"/>
      <c r="C133" s="6"/>
      <c r="D133" s="6"/>
      <c r="E133" s="24"/>
      <c r="F133" s="24"/>
    </row>
    <row r="134" spans="2:6" ht="15">
      <c r="B134" s="6"/>
      <c r="C134" s="6"/>
      <c r="D134" s="6"/>
      <c r="E134" s="24"/>
      <c r="F134" s="24"/>
    </row>
    <row r="135" spans="2:6" ht="15">
      <c r="B135" s="6"/>
      <c r="C135" s="6"/>
      <c r="D135" s="6"/>
      <c r="E135" s="24"/>
      <c r="F135" s="24"/>
    </row>
    <row r="136" spans="2:6" ht="15">
      <c r="B136" s="6"/>
      <c r="C136" s="6"/>
      <c r="D136" s="6"/>
      <c r="E136" s="24"/>
      <c r="F136" s="24"/>
    </row>
    <row r="137" spans="2:6" ht="15">
      <c r="B137" s="6"/>
      <c r="C137" s="6"/>
      <c r="D137" s="6"/>
      <c r="E137" s="24"/>
      <c r="F137" s="24"/>
    </row>
    <row r="138" spans="2:6" ht="15">
      <c r="B138" s="6"/>
      <c r="C138" s="6"/>
      <c r="D138" s="6"/>
      <c r="E138" s="24"/>
      <c r="F138" s="24"/>
    </row>
    <row r="139" spans="2:6" ht="15">
      <c r="B139" s="6"/>
      <c r="C139" s="6"/>
      <c r="D139" s="6"/>
      <c r="E139" s="24"/>
      <c r="F139" s="24"/>
    </row>
    <row r="140" spans="2:6" ht="15">
      <c r="B140" s="6"/>
      <c r="C140" s="6"/>
      <c r="D140" s="6"/>
      <c r="E140" s="24"/>
      <c r="F140" s="24"/>
    </row>
    <row r="141" spans="2:6" ht="15">
      <c r="B141" s="6"/>
      <c r="C141" s="6"/>
      <c r="D141" s="6"/>
      <c r="E141" s="24"/>
      <c r="F141" s="24"/>
    </row>
    <row r="142" spans="2:6" ht="15">
      <c r="B142" s="6"/>
      <c r="C142" s="6"/>
      <c r="D142" s="6"/>
      <c r="E142" s="24"/>
      <c r="F142" s="24"/>
    </row>
  </sheetData>
  <sheetProtection/>
  <mergeCells count="5">
    <mergeCell ref="D1:F1"/>
    <mergeCell ref="B41:D42"/>
    <mergeCell ref="B43:D43"/>
    <mergeCell ref="B39:D40"/>
    <mergeCell ref="A2:F2"/>
  </mergeCells>
  <printOptions verticalCentered="1"/>
  <pageMargins left="0.89" right="0.1968503937007874" top="0.3937007874015748" bottom="0.3937007874015748" header="0.5118110236220472" footer="0.5118110236220472"/>
  <pageSetup horizontalDpi="600" verticalDpi="6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H48"/>
  <sheetViews>
    <sheetView tabSelected="1" view="pageBreakPreview" zoomScaleSheetLayoutView="100" zoomScalePageLayoutView="0" workbookViewId="0" topLeftCell="A24">
      <selection activeCell="A39" sqref="A3:G39"/>
    </sheetView>
  </sheetViews>
  <sheetFormatPr defaultColWidth="18.25390625" defaultRowHeight="12.75"/>
  <cols>
    <col min="1" max="1" width="10.875" style="1" customWidth="1"/>
    <col min="2" max="2" width="26.375" style="7" customWidth="1"/>
    <col min="3" max="3" width="48.00390625" style="7" customWidth="1"/>
    <col min="4" max="4" width="9.75390625" style="7" customWidth="1"/>
    <col min="5" max="5" width="13.875" style="7" customWidth="1"/>
    <col min="6" max="6" width="13.75390625" style="1" customWidth="1"/>
    <col min="7" max="7" width="11.75390625" style="1" customWidth="1"/>
    <col min="8" max="16384" width="18.25390625" style="1" customWidth="1"/>
  </cols>
  <sheetData>
    <row r="1" spans="4:7" ht="56.25" customHeight="1">
      <c r="D1" s="23"/>
      <c r="E1" s="120" t="s">
        <v>159</v>
      </c>
      <c r="F1" s="120"/>
      <c r="G1" s="120"/>
    </row>
    <row r="2" spans="1:7" ht="15.75" customHeight="1">
      <c r="A2" s="125" t="s">
        <v>160</v>
      </c>
      <c r="B2" s="125"/>
      <c r="C2" s="125"/>
      <c r="D2" s="125"/>
      <c r="E2" s="125"/>
      <c r="F2" s="125"/>
      <c r="G2" s="125"/>
    </row>
    <row r="3" spans="1:8" ht="12.75" customHeight="1">
      <c r="A3" s="84"/>
      <c r="B3" s="85"/>
      <c r="C3" s="85"/>
      <c r="D3" s="128"/>
      <c r="E3" s="128"/>
      <c r="G3" s="86" t="s">
        <v>5</v>
      </c>
      <c r="H3" s="57"/>
    </row>
    <row r="4" spans="1:7" s="31" customFormat="1" ht="49.5" customHeight="1">
      <c r="A4" s="63" t="s">
        <v>70</v>
      </c>
      <c r="B4" s="63" t="s">
        <v>3</v>
      </c>
      <c r="C4" s="63" t="s">
        <v>4</v>
      </c>
      <c r="D4" s="66" t="s">
        <v>139</v>
      </c>
      <c r="E4" s="87" t="s">
        <v>98</v>
      </c>
      <c r="F4" s="64" t="s">
        <v>161</v>
      </c>
      <c r="G4" s="64" t="s">
        <v>162</v>
      </c>
    </row>
    <row r="5" spans="1:7" ht="15" customHeight="1">
      <c r="A5" s="63">
        <v>1</v>
      </c>
      <c r="B5" s="63">
        <v>2</v>
      </c>
      <c r="C5" s="63">
        <v>3</v>
      </c>
      <c r="D5" s="63">
        <v>4</v>
      </c>
      <c r="E5" s="63">
        <v>5</v>
      </c>
      <c r="F5" s="67">
        <v>6</v>
      </c>
      <c r="G5" s="67">
        <v>7</v>
      </c>
    </row>
    <row r="6" spans="1:7" ht="15" customHeight="1">
      <c r="A6" s="64" t="s">
        <v>42</v>
      </c>
      <c r="B6" s="64" t="s">
        <v>132</v>
      </c>
      <c r="C6" s="68" t="s">
        <v>131</v>
      </c>
      <c r="D6" s="62">
        <f>D7+D21</f>
        <v>687</v>
      </c>
      <c r="E6" s="62">
        <f>F6-D6</f>
        <v>20.399999999999977</v>
      </c>
      <c r="F6" s="62">
        <f>F7+F21</f>
        <v>707.4</v>
      </c>
      <c r="G6" s="62">
        <f>G7+G21</f>
        <v>776.14</v>
      </c>
    </row>
    <row r="7" spans="1:7" ht="15" customHeight="1">
      <c r="A7" s="64"/>
      <c r="B7" s="64"/>
      <c r="C7" s="68" t="s">
        <v>72</v>
      </c>
      <c r="D7" s="62">
        <f>D8+D12+D14+D19</f>
        <v>437</v>
      </c>
      <c r="E7" s="62">
        <f>F7-D7</f>
        <v>7.199999999999989</v>
      </c>
      <c r="F7" s="62">
        <f>F8+F12+F14+F19</f>
        <v>444.2</v>
      </c>
      <c r="G7" s="62">
        <f>G8+G12+G14+G19</f>
        <v>488.62</v>
      </c>
    </row>
    <row r="8" spans="1:7" ht="15.75">
      <c r="A8" s="64" t="s">
        <v>42</v>
      </c>
      <c r="B8" s="64" t="s">
        <v>1</v>
      </c>
      <c r="C8" s="68" t="s">
        <v>135</v>
      </c>
      <c r="D8" s="62">
        <f>D9</f>
        <v>245</v>
      </c>
      <c r="E8" s="62">
        <f>F8-D8</f>
        <v>0</v>
      </c>
      <c r="F8" s="62">
        <f aca="true" t="shared" si="0" ref="F8:G10">F9</f>
        <v>245</v>
      </c>
      <c r="G8" s="62">
        <f t="shared" si="0"/>
        <v>269.5</v>
      </c>
    </row>
    <row r="9" spans="1:7" ht="15.75">
      <c r="A9" s="58">
        <v>182</v>
      </c>
      <c r="B9" s="58" t="s">
        <v>83</v>
      </c>
      <c r="C9" s="69" t="s">
        <v>2</v>
      </c>
      <c r="D9" s="60">
        <f>D10</f>
        <v>245</v>
      </c>
      <c r="E9" s="60">
        <f aca="true" t="shared" si="1" ref="E9:E37">F9-D9</f>
        <v>0</v>
      </c>
      <c r="F9" s="60">
        <f t="shared" si="0"/>
        <v>245</v>
      </c>
      <c r="G9" s="60">
        <f t="shared" si="0"/>
        <v>269.5</v>
      </c>
    </row>
    <row r="10" spans="1:7" ht="50.25" customHeight="1">
      <c r="A10" s="58">
        <v>182</v>
      </c>
      <c r="B10" s="58" t="s">
        <v>84</v>
      </c>
      <c r="C10" s="69" t="s">
        <v>119</v>
      </c>
      <c r="D10" s="60">
        <f>D11</f>
        <v>245</v>
      </c>
      <c r="E10" s="60">
        <f t="shared" si="1"/>
        <v>0</v>
      </c>
      <c r="F10" s="60">
        <f t="shared" si="0"/>
        <v>245</v>
      </c>
      <c r="G10" s="60">
        <f t="shared" si="0"/>
        <v>269.5</v>
      </c>
    </row>
    <row r="11" spans="1:7" ht="138.75" customHeight="1">
      <c r="A11" s="58">
        <v>182</v>
      </c>
      <c r="B11" s="58" t="s">
        <v>85</v>
      </c>
      <c r="C11" s="69" t="s">
        <v>136</v>
      </c>
      <c r="D11" s="60">
        <v>245</v>
      </c>
      <c r="E11" s="60">
        <f t="shared" si="1"/>
        <v>0</v>
      </c>
      <c r="F11" s="70">
        <v>245</v>
      </c>
      <c r="G11" s="60">
        <v>269.5</v>
      </c>
    </row>
    <row r="12" spans="1:7" s="9" customFormat="1" ht="15.75">
      <c r="A12" s="63"/>
      <c r="B12" s="63" t="s">
        <v>31</v>
      </c>
      <c r="C12" s="68" t="s">
        <v>74</v>
      </c>
      <c r="D12" s="62">
        <f>D13</f>
        <v>6</v>
      </c>
      <c r="E12" s="62">
        <f t="shared" si="1"/>
        <v>0</v>
      </c>
      <c r="F12" s="62">
        <f>F13</f>
        <v>6</v>
      </c>
      <c r="G12" s="62">
        <f>G13</f>
        <v>6.6</v>
      </c>
    </row>
    <row r="13" spans="1:7" ht="15.75">
      <c r="A13" s="58">
        <v>182</v>
      </c>
      <c r="B13" s="58" t="s">
        <v>86</v>
      </c>
      <c r="C13" s="69" t="s">
        <v>32</v>
      </c>
      <c r="D13" s="60">
        <v>6</v>
      </c>
      <c r="E13" s="60">
        <f t="shared" si="1"/>
        <v>0</v>
      </c>
      <c r="F13" s="70">
        <v>6</v>
      </c>
      <c r="G13" s="60">
        <v>6.6</v>
      </c>
    </row>
    <row r="14" spans="1:7" s="9" customFormat="1" ht="15.75">
      <c r="A14" s="63"/>
      <c r="B14" s="63" t="s">
        <v>33</v>
      </c>
      <c r="C14" s="68" t="s">
        <v>75</v>
      </c>
      <c r="D14" s="62">
        <f>D15+D16</f>
        <v>180</v>
      </c>
      <c r="E14" s="62">
        <f t="shared" si="1"/>
        <v>0</v>
      </c>
      <c r="F14" s="62">
        <f>F15+F16</f>
        <v>180</v>
      </c>
      <c r="G14" s="62">
        <f>G15+G16</f>
        <v>198</v>
      </c>
    </row>
    <row r="15" spans="1:7" ht="63">
      <c r="A15" s="58">
        <v>182</v>
      </c>
      <c r="B15" s="58" t="s">
        <v>87</v>
      </c>
      <c r="C15" s="69" t="s">
        <v>121</v>
      </c>
      <c r="D15" s="60">
        <v>44</v>
      </c>
      <c r="E15" s="62">
        <f t="shared" si="1"/>
        <v>0</v>
      </c>
      <c r="F15" s="70">
        <v>44</v>
      </c>
      <c r="G15" s="60">
        <v>48.4</v>
      </c>
    </row>
    <row r="16" spans="1:7" ht="15.75">
      <c r="A16" s="58"/>
      <c r="B16" s="58" t="s">
        <v>34</v>
      </c>
      <c r="C16" s="69" t="s">
        <v>35</v>
      </c>
      <c r="D16" s="61">
        <f>D17+D18</f>
        <v>136</v>
      </c>
      <c r="E16" s="60">
        <f t="shared" si="1"/>
        <v>0</v>
      </c>
      <c r="F16" s="61">
        <f>F17+F18</f>
        <v>136</v>
      </c>
      <c r="G16" s="61">
        <f>G17+G18</f>
        <v>149.6</v>
      </c>
    </row>
    <row r="17" spans="1:7" ht="107.25" customHeight="1">
      <c r="A17" s="58">
        <v>182</v>
      </c>
      <c r="B17" s="58" t="s">
        <v>36</v>
      </c>
      <c r="C17" s="78" t="s">
        <v>68</v>
      </c>
      <c r="D17" s="82">
        <v>39</v>
      </c>
      <c r="E17" s="62">
        <f t="shared" si="1"/>
        <v>0</v>
      </c>
      <c r="F17" s="70">
        <v>39</v>
      </c>
      <c r="G17" s="70">
        <v>42.9</v>
      </c>
    </row>
    <row r="18" spans="1:7" ht="101.25" customHeight="1">
      <c r="A18" s="58">
        <v>182</v>
      </c>
      <c r="B18" s="58" t="s">
        <v>37</v>
      </c>
      <c r="C18" s="79" t="s">
        <v>138</v>
      </c>
      <c r="D18" s="61">
        <v>97</v>
      </c>
      <c r="E18" s="62">
        <f t="shared" si="1"/>
        <v>0</v>
      </c>
      <c r="F18" s="70">
        <v>97</v>
      </c>
      <c r="G18" s="60">
        <v>106.7</v>
      </c>
    </row>
    <row r="19" spans="1:7" ht="23.25" customHeight="1">
      <c r="A19" s="63"/>
      <c r="B19" s="63" t="s">
        <v>103</v>
      </c>
      <c r="C19" s="68" t="s">
        <v>77</v>
      </c>
      <c r="D19" s="65">
        <f>D20</f>
        <v>6</v>
      </c>
      <c r="E19" s="62">
        <f t="shared" si="1"/>
        <v>7.199999999999999</v>
      </c>
      <c r="F19" s="65">
        <f>F20</f>
        <v>13.2</v>
      </c>
      <c r="G19" s="65">
        <f>G20</f>
        <v>14.52</v>
      </c>
    </row>
    <row r="20" spans="1:7" ht="76.5" customHeight="1">
      <c r="A20" s="58">
        <v>182</v>
      </c>
      <c r="B20" s="58" t="s">
        <v>104</v>
      </c>
      <c r="C20" s="69" t="s">
        <v>69</v>
      </c>
      <c r="D20" s="61">
        <v>6</v>
      </c>
      <c r="E20" s="62">
        <f t="shared" si="1"/>
        <v>7.199999999999999</v>
      </c>
      <c r="F20" s="70">
        <v>13.2</v>
      </c>
      <c r="G20" s="60">
        <v>14.52</v>
      </c>
    </row>
    <row r="21" spans="1:7" ht="15.75">
      <c r="A21" s="59"/>
      <c r="B21" s="58"/>
      <c r="C21" s="68" t="s">
        <v>133</v>
      </c>
      <c r="D21" s="81">
        <f>D27+D22</f>
        <v>250</v>
      </c>
      <c r="E21" s="62">
        <f t="shared" si="1"/>
        <v>13.199999999999989</v>
      </c>
      <c r="F21" s="81">
        <f>F22+F26+F28</f>
        <v>263.2</v>
      </c>
      <c r="G21" s="81">
        <f>G22+G26+G28</f>
        <v>287.52</v>
      </c>
    </row>
    <row r="22" spans="1:7" ht="47.25">
      <c r="A22" s="64"/>
      <c r="B22" s="63" t="s">
        <v>88</v>
      </c>
      <c r="C22" s="68" t="s">
        <v>120</v>
      </c>
      <c r="D22" s="81">
        <f>D23</f>
        <v>130</v>
      </c>
      <c r="E22" s="62">
        <f t="shared" si="1"/>
        <v>0</v>
      </c>
      <c r="F22" s="81">
        <f>F23</f>
        <v>130</v>
      </c>
      <c r="G22" s="81">
        <f>G23</f>
        <v>143</v>
      </c>
    </row>
    <row r="23" spans="1:7" ht="100.5" customHeight="1">
      <c r="A23" s="59" t="s">
        <v>81</v>
      </c>
      <c r="B23" s="58" t="s">
        <v>89</v>
      </c>
      <c r="C23" s="69" t="s">
        <v>114</v>
      </c>
      <c r="D23" s="82">
        <f>D24</f>
        <v>130</v>
      </c>
      <c r="E23" s="60">
        <f t="shared" si="1"/>
        <v>0</v>
      </c>
      <c r="F23" s="82">
        <f>F24</f>
        <v>130</v>
      </c>
      <c r="G23" s="82">
        <f>G24</f>
        <v>143</v>
      </c>
    </row>
    <row r="24" spans="1:7" ht="81.75" customHeight="1">
      <c r="A24" s="59" t="s">
        <v>81</v>
      </c>
      <c r="B24" s="58" t="s">
        <v>156</v>
      </c>
      <c r="C24" s="78" t="s">
        <v>115</v>
      </c>
      <c r="D24" s="82">
        <v>130</v>
      </c>
      <c r="E24" s="60">
        <f t="shared" si="1"/>
        <v>0</v>
      </c>
      <c r="F24" s="70">
        <v>130</v>
      </c>
      <c r="G24" s="70">
        <v>143</v>
      </c>
    </row>
    <row r="25" spans="1:7" ht="94.5" hidden="1">
      <c r="A25" s="58"/>
      <c r="B25" s="58" t="s">
        <v>39</v>
      </c>
      <c r="C25" s="69" t="s">
        <v>38</v>
      </c>
      <c r="D25" s="88"/>
      <c r="E25" s="60">
        <f t="shared" si="1"/>
        <v>0</v>
      </c>
      <c r="F25" s="70">
        <f>G25-D25</f>
        <v>0</v>
      </c>
      <c r="G25" s="58"/>
    </row>
    <row r="26" spans="1:7" ht="31.5">
      <c r="A26" s="89" t="s">
        <v>42</v>
      </c>
      <c r="B26" s="63" t="s">
        <v>126</v>
      </c>
      <c r="C26" s="68" t="s">
        <v>127</v>
      </c>
      <c r="D26" s="65">
        <f>D27</f>
        <v>120</v>
      </c>
      <c r="E26" s="62">
        <f t="shared" si="1"/>
        <v>0</v>
      </c>
      <c r="F26" s="80">
        <f>F27</f>
        <v>120</v>
      </c>
      <c r="G26" s="80">
        <f>G27</f>
        <v>130</v>
      </c>
    </row>
    <row r="27" spans="1:7" ht="51" customHeight="1">
      <c r="A27" s="58">
        <v>801</v>
      </c>
      <c r="B27" s="58" t="s">
        <v>154</v>
      </c>
      <c r="C27" s="79" t="s">
        <v>155</v>
      </c>
      <c r="D27" s="60">
        <v>120</v>
      </c>
      <c r="E27" s="60">
        <f t="shared" si="1"/>
        <v>0</v>
      </c>
      <c r="F27" s="60">
        <v>120</v>
      </c>
      <c r="G27" s="60">
        <v>130</v>
      </c>
    </row>
    <row r="28" spans="1:7" ht="31.5">
      <c r="A28" s="89" t="s">
        <v>42</v>
      </c>
      <c r="B28" s="63" t="s">
        <v>124</v>
      </c>
      <c r="C28" s="68" t="s">
        <v>125</v>
      </c>
      <c r="D28" s="62">
        <f>D29</f>
        <v>0</v>
      </c>
      <c r="E28" s="62">
        <f t="shared" si="1"/>
        <v>13.2</v>
      </c>
      <c r="F28" s="62">
        <f>F29</f>
        <v>13.2</v>
      </c>
      <c r="G28" s="62">
        <f>G29</f>
        <v>14.52</v>
      </c>
    </row>
    <row r="29" spans="1:7" ht="63">
      <c r="A29" s="90" t="s">
        <v>81</v>
      </c>
      <c r="B29" s="58" t="s">
        <v>153</v>
      </c>
      <c r="C29" s="69" t="s">
        <v>123</v>
      </c>
      <c r="D29" s="60">
        <v>0</v>
      </c>
      <c r="E29" s="60">
        <f t="shared" si="1"/>
        <v>13.2</v>
      </c>
      <c r="F29" s="60">
        <v>13.2</v>
      </c>
      <c r="G29" s="60">
        <v>14.52</v>
      </c>
    </row>
    <row r="30" spans="1:7" s="9" customFormat="1" ht="15.75">
      <c r="A30" s="58"/>
      <c r="B30" s="63" t="s">
        <v>49</v>
      </c>
      <c r="C30" s="68" t="s">
        <v>79</v>
      </c>
      <c r="D30" s="81">
        <f>D31</f>
        <v>3986.82</v>
      </c>
      <c r="E30" s="62">
        <f t="shared" si="1"/>
        <v>-102.89999999999964</v>
      </c>
      <c r="F30" s="81">
        <f>F31</f>
        <v>3883.9200000000005</v>
      </c>
      <c r="G30" s="81">
        <f>G31</f>
        <v>3884.2200000000003</v>
      </c>
    </row>
    <row r="31" spans="1:7" ht="34.5" customHeight="1">
      <c r="A31" s="58"/>
      <c r="B31" s="63" t="s">
        <v>50</v>
      </c>
      <c r="C31" s="68" t="s">
        <v>65</v>
      </c>
      <c r="D31" s="81">
        <f>D32+D36</f>
        <v>3986.82</v>
      </c>
      <c r="E31" s="62">
        <f t="shared" si="1"/>
        <v>-102.89999999999964</v>
      </c>
      <c r="F31" s="81">
        <f>F32+F36</f>
        <v>3883.9200000000005</v>
      </c>
      <c r="G31" s="81">
        <f>G32+G36</f>
        <v>3884.2200000000003</v>
      </c>
    </row>
    <row r="32" spans="1:7" ht="33.75" customHeight="1">
      <c r="A32" s="63">
        <v>801</v>
      </c>
      <c r="B32" s="63" t="s">
        <v>51</v>
      </c>
      <c r="C32" s="68" t="s">
        <v>62</v>
      </c>
      <c r="D32" s="81">
        <f>D34+D35</f>
        <v>3852.42</v>
      </c>
      <c r="E32" s="62">
        <f t="shared" si="1"/>
        <v>-109.39999999999964</v>
      </c>
      <c r="F32" s="81">
        <f>F34+F35</f>
        <v>3743.0200000000004</v>
      </c>
      <c r="G32" s="81">
        <f>G34+G35</f>
        <v>3743.0200000000004</v>
      </c>
    </row>
    <row r="33" spans="1:7" ht="48" customHeight="1">
      <c r="A33" s="58">
        <v>801</v>
      </c>
      <c r="B33" s="58" t="s">
        <v>71</v>
      </c>
      <c r="C33" s="69" t="s">
        <v>130</v>
      </c>
      <c r="D33" s="82">
        <f>D34+D35</f>
        <v>3852.42</v>
      </c>
      <c r="E33" s="60">
        <f t="shared" si="1"/>
        <v>-109.39999999999964</v>
      </c>
      <c r="F33" s="82">
        <f>F34+F35</f>
        <v>3743.0200000000004</v>
      </c>
      <c r="G33" s="82">
        <f>G34+G35</f>
        <v>3743.0200000000004</v>
      </c>
    </row>
    <row r="34" spans="1:7" ht="54" customHeight="1">
      <c r="A34" s="58"/>
      <c r="B34" s="58"/>
      <c r="C34" s="69" t="s">
        <v>172</v>
      </c>
      <c r="D34" s="82">
        <v>2676.32</v>
      </c>
      <c r="E34" s="60">
        <f t="shared" si="1"/>
        <v>0</v>
      </c>
      <c r="F34" s="82">
        <f>2676.32</f>
        <v>2676.32</v>
      </c>
      <c r="G34" s="82">
        <v>2676.32</v>
      </c>
    </row>
    <row r="35" spans="1:7" ht="72" customHeight="1">
      <c r="A35" s="63"/>
      <c r="B35" s="58"/>
      <c r="C35" s="69" t="s">
        <v>173</v>
      </c>
      <c r="D35" s="82">
        <v>1176.1</v>
      </c>
      <c r="E35" s="60">
        <f t="shared" si="1"/>
        <v>-109.39999999999986</v>
      </c>
      <c r="F35" s="82">
        <v>1066.7</v>
      </c>
      <c r="G35" s="82">
        <v>1066.7</v>
      </c>
    </row>
    <row r="36" spans="1:7" ht="55.5" customHeight="1">
      <c r="A36" s="63">
        <v>801</v>
      </c>
      <c r="B36" s="63" t="s">
        <v>64</v>
      </c>
      <c r="C36" s="68" t="s">
        <v>63</v>
      </c>
      <c r="D36" s="81">
        <f>D37</f>
        <v>134.4</v>
      </c>
      <c r="E36" s="62">
        <f t="shared" si="1"/>
        <v>6.5</v>
      </c>
      <c r="F36" s="81">
        <f>F37</f>
        <v>140.9</v>
      </c>
      <c r="G36" s="81">
        <f>G37</f>
        <v>141.2</v>
      </c>
    </row>
    <row r="37" spans="1:7" ht="52.5" customHeight="1">
      <c r="A37" s="58">
        <v>801</v>
      </c>
      <c r="B37" s="58" t="s">
        <v>90</v>
      </c>
      <c r="C37" s="69" t="s">
        <v>134</v>
      </c>
      <c r="D37" s="82">
        <v>134.4</v>
      </c>
      <c r="E37" s="60">
        <f t="shared" si="1"/>
        <v>6.5</v>
      </c>
      <c r="F37" s="70">
        <v>140.9</v>
      </c>
      <c r="G37" s="70">
        <v>141.2</v>
      </c>
    </row>
    <row r="38" spans="1:7" ht="15.75">
      <c r="A38" s="58"/>
      <c r="B38" s="58"/>
      <c r="C38" s="68" t="s">
        <v>80</v>
      </c>
      <c r="D38" s="81">
        <f>D30+D6</f>
        <v>4673.82</v>
      </c>
      <c r="E38" s="81">
        <f>F38-D38</f>
        <v>-82.49999999999909</v>
      </c>
      <c r="F38" s="81">
        <f>F30+F6</f>
        <v>4591.320000000001</v>
      </c>
      <c r="G38" s="81">
        <f>G30+G6</f>
        <v>4660.360000000001</v>
      </c>
    </row>
    <row r="39" spans="5:7" ht="15.75">
      <c r="E39" s="51"/>
      <c r="F39" s="91"/>
      <c r="G39" s="92"/>
    </row>
    <row r="40" ht="15.75">
      <c r="G40" s="28"/>
    </row>
    <row r="41" spans="1:7" ht="15" customHeight="1">
      <c r="A41" s="129"/>
      <c r="B41" s="121"/>
      <c r="C41" s="126"/>
      <c r="D41" s="127"/>
      <c r="E41" s="30"/>
      <c r="G41" s="28"/>
    </row>
    <row r="42" spans="1:7" ht="15.75">
      <c r="A42" s="129"/>
      <c r="B42" s="126"/>
      <c r="C42" s="126"/>
      <c r="D42" s="127"/>
      <c r="E42" s="30"/>
      <c r="G42" s="28"/>
    </row>
    <row r="43" spans="1:7" ht="12.75" customHeight="1">
      <c r="A43" s="29"/>
      <c r="B43" s="121"/>
      <c r="C43" s="126"/>
      <c r="D43" s="127"/>
      <c r="E43" s="30"/>
      <c r="G43" s="28"/>
    </row>
    <row r="44" spans="1:7" ht="12.75" customHeight="1">
      <c r="A44" s="29"/>
      <c r="B44" s="126"/>
      <c r="C44" s="126"/>
      <c r="D44" s="127"/>
      <c r="E44" s="30"/>
      <c r="G44" s="28"/>
    </row>
    <row r="45" spans="1:7" ht="12.75" customHeight="1">
      <c r="A45" s="29"/>
      <c r="B45" s="121"/>
      <c r="C45" s="126"/>
      <c r="D45" s="127"/>
      <c r="E45" s="30"/>
      <c r="G45" s="28"/>
    </row>
    <row r="46" spans="1:7" ht="15.75">
      <c r="A46" s="29"/>
      <c r="B46" s="126"/>
      <c r="C46" s="126"/>
      <c r="D46" s="127"/>
      <c r="E46" s="30"/>
      <c r="G46" s="28"/>
    </row>
    <row r="47" spans="1:5" ht="26.25" customHeight="1">
      <c r="A47" s="129"/>
      <c r="B47" s="124"/>
      <c r="C47" s="124"/>
      <c r="D47" s="124"/>
      <c r="E47" s="26"/>
    </row>
    <row r="48" ht="15.75">
      <c r="A48" s="129"/>
    </row>
  </sheetData>
  <sheetProtection/>
  <mergeCells count="9">
    <mergeCell ref="B47:D47"/>
    <mergeCell ref="B41:D42"/>
    <mergeCell ref="A41:A42"/>
    <mergeCell ref="A47:A48"/>
    <mergeCell ref="B43:D44"/>
    <mergeCell ref="E1:G1"/>
    <mergeCell ref="B45:D46"/>
    <mergeCell ref="A2:G2"/>
    <mergeCell ref="D3:E3"/>
  </mergeCells>
  <printOptions/>
  <pageMargins left="1.18" right="0.1968503937007874" top="0.3937007874015748" bottom="0.3937007874015748" header="0.5118110236220472" footer="0.5118110236220472"/>
  <pageSetup fitToHeight="3" horizontalDpi="600" verticalDpi="600" orientation="portrait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4"/>
  </sheetPr>
  <dimension ref="A1:G24"/>
  <sheetViews>
    <sheetView view="pageBreakPreview" zoomScale="130" zoomScaleSheetLayoutView="130" zoomScalePageLayoutView="0" workbookViewId="0" topLeftCell="A4">
      <selection activeCell="D12" sqref="D12"/>
    </sheetView>
  </sheetViews>
  <sheetFormatPr defaultColWidth="9.125" defaultRowHeight="12.75"/>
  <cols>
    <col min="1" max="1" width="52.875" style="32" customWidth="1"/>
    <col min="2" max="2" width="9.125" style="33" customWidth="1"/>
    <col min="3" max="3" width="8.375" style="33" customWidth="1"/>
    <col min="4" max="4" width="11.00390625" style="33" customWidth="1"/>
    <col min="5" max="5" width="9.625" style="33" customWidth="1"/>
    <col min="6" max="6" width="12.875" style="5" customWidth="1"/>
    <col min="7" max="16384" width="9.125" style="5" customWidth="1"/>
  </cols>
  <sheetData>
    <row r="1" spans="3:6" ht="56.25" customHeight="1">
      <c r="C1" s="18"/>
      <c r="D1" s="120" t="s">
        <v>163</v>
      </c>
      <c r="E1" s="120"/>
      <c r="F1" s="120"/>
    </row>
    <row r="2" spans="1:7" s="4" customFormat="1" ht="51" customHeight="1">
      <c r="A2" s="130" t="s">
        <v>164</v>
      </c>
      <c r="B2" s="130"/>
      <c r="C2" s="130"/>
      <c r="D2" s="130"/>
      <c r="E2" s="130"/>
      <c r="F2" s="130"/>
      <c r="G2" s="48"/>
    </row>
    <row r="3" s="4" customFormat="1" ht="12.75">
      <c r="F3" s="4" t="s">
        <v>5</v>
      </c>
    </row>
    <row r="4" spans="1:6" s="4" customFormat="1" ht="15.75">
      <c r="A4" s="131" t="s">
        <v>10</v>
      </c>
      <c r="B4" s="131" t="s">
        <v>6</v>
      </c>
      <c r="C4" s="131" t="s">
        <v>7</v>
      </c>
      <c r="D4" s="133" t="s">
        <v>117</v>
      </c>
      <c r="E4" s="71"/>
      <c r="F4" s="72"/>
    </row>
    <row r="5" spans="1:6" s="37" customFormat="1" ht="35.25" customHeight="1">
      <c r="A5" s="132"/>
      <c r="B5" s="132"/>
      <c r="C5" s="132"/>
      <c r="D5" s="93" t="s">
        <v>99</v>
      </c>
      <c r="E5" s="93" t="s">
        <v>52</v>
      </c>
      <c r="F5" s="93" t="s">
        <v>100</v>
      </c>
    </row>
    <row r="6" spans="1:6" s="37" customFormat="1" ht="15.75">
      <c r="A6" s="94">
        <v>1</v>
      </c>
      <c r="B6" s="94">
        <v>2</v>
      </c>
      <c r="C6" s="94">
        <v>3</v>
      </c>
      <c r="D6" s="94"/>
      <c r="E6" s="94">
        <v>4</v>
      </c>
      <c r="F6" s="94">
        <v>5</v>
      </c>
    </row>
    <row r="7" spans="1:6" s="38" customFormat="1" ht="15.75">
      <c r="A7" s="95" t="s">
        <v>12</v>
      </c>
      <c r="B7" s="96" t="s">
        <v>13</v>
      </c>
      <c r="C7" s="96" t="s">
        <v>14</v>
      </c>
      <c r="D7" s="97">
        <f>D8+D9+D10</f>
        <v>1704.47</v>
      </c>
      <c r="E7" s="97">
        <f aca="true" t="shared" si="0" ref="E7:E21">F7-D7</f>
        <v>0</v>
      </c>
      <c r="F7" s="97">
        <f>F8+F9+F10</f>
        <v>1704.47</v>
      </c>
    </row>
    <row r="8" spans="1:6" s="39" customFormat="1" ht="15.75">
      <c r="A8" s="98" t="s">
        <v>53</v>
      </c>
      <c r="B8" s="99" t="s">
        <v>13</v>
      </c>
      <c r="C8" s="99" t="s">
        <v>15</v>
      </c>
      <c r="D8" s="100">
        <v>317.27</v>
      </c>
      <c r="E8" s="101">
        <f t="shared" si="0"/>
        <v>0</v>
      </c>
      <c r="F8" s="101">
        <v>317.27</v>
      </c>
    </row>
    <row r="9" spans="1:6" s="34" customFormat="1" ht="15.75">
      <c r="A9" s="98" t="s">
        <v>17</v>
      </c>
      <c r="B9" s="99" t="s">
        <v>13</v>
      </c>
      <c r="C9" s="99" t="s">
        <v>18</v>
      </c>
      <c r="D9" s="100">
        <v>1377.2</v>
      </c>
      <c r="E9" s="101">
        <f t="shared" si="0"/>
        <v>0</v>
      </c>
      <c r="F9" s="102">
        <v>1377.2</v>
      </c>
    </row>
    <row r="10" spans="1:6" s="34" customFormat="1" ht="15.75">
      <c r="A10" s="98" t="s">
        <v>106</v>
      </c>
      <c r="B10" s="99" t="s">
        <v>13</v>
      </c>
      <c r="C10" s="99" t="s">
        <v>129</v>
      </c>
      <c r="D10" s="100">
        <v>10</v>
      </c>
      <c r="E10" s="101">
        <f t="shared" si="0"/>
        <v>0</v>
      </c>
      <c r="F10" s="102">
        <v>10</v>
      </c>
    </row>
    <row r="11" spans="1:6" s="34" customFormat="1" ht="15.75">
      <c r="A11" s="95" t="s">
        <v>20</v>
      </c>
      <c r="B11" s="96" t="s">
        <v>15</v>
      </c>
      <c r="C11" s="96" t="s">
        <v>14</v>
      </c>
      <c r="D11" s="97">
        <f>D12</f>
        <v>134.4</v>
      </c>
      <c r="E11" s="97">
        <f t="shared" si="0"/>
        <v>2</v>
      </c>
      <c r="F11" s="97">
        <f>F12</f>
        <v>136.4</v>
      </c>
    </row>
    <row r="12" spans="1:6" s="40" customFormat="1" ht="15" customHeight="1">
      <c r="A12" s="98" t="s">
        <v>54</v>
      </c>
      <c r="B12" s="99" t="s">
        <v>15</v>
      </c>
      <c r="C12" s="99" t="s">
        <v>16</v>
      </c>
      <c r="D12" s="100">
        <v>134.4</v>
      </c>
      <c r="E12" s="101">
        <f t="shared" si="0"/>
        <v>2</v>
      </c>
      <c r="F12" s="101">
        <v>136.4</v>
      </c>
    </row>
    <row r="13" spans="1:6" ht="15.75">
      <c r="A13" s="95" t="s">
        <v>23</v>
      </c>
      <c r="B13" s="96" t="s">
        <v>21</v>
      </c>
      <c r="C13" s="96" t="s">
        <v>14</v>
      </c>
      <c r="D13" s="97">
        <f>D14+D15</f>
        <v>905.01</v>
      </c>
      <c r="E13" s="97">
        <f t="shared" si="0"/>
        <v>-91.39999999999998</v>
      </c>
      <c r="F13" s="97">
        <f>F14+F15</f>
        <v>813.61</v>
      </c>
    </row>
    <row r="14" spans="1:6" s="35" customFormat="1" ht="15.75">
      <c r="A14" s="103" t="s">
        <v>66</v>
      </c>
      <c r="B14" s="99" t="s">
        <v>21</v>
      </c>
      <c r="C14" s="99" t="s">
        <v>15</v>
      </c>
      <c r="D14" s="100">
        <v>113</v>
      </c>
      <c r="E14" s="101">
        <f t="shared" si="0"/>
        <v>-50</v>
      </c>
      <c r="F14" s="101">
        <v>63</v>
      </c>
    </row>
    <row r="15" spans="1:6" ht="14.25" customHeight="1">
      <c r="A15" s="103" t="s">
        <v>67</v>
      </c>
      <c r="B15" s="99" t="s">
        <v>21</v>
      </c>
      <c r="C15" s="99" t="s">
        <v>21</v>
      </c>
      <c r="D15" s="100">
        <v>792.01</v>
      </c>
      <c r="E15" s="101">
        <f t="shared" si="0"/>
        <v>-41.39999999999998</v>
      </c>
      <c r="F15" s="102">
        <v>750.61</v>
      </c>
    </row>
    <row r="16" spans="1:6" s="14" customFormat="1" ht="15.75">
      <c r="A16" s="95" t="s">
        <v>24</v>
      </c>
      <c r="B16" s="96" t="s">
        <v>19</v>
      </c>
      <c r="C16" s="96" t="s">
        <v>14</v>
      </c>
      <c r="D16" s="97">
        <f>D17</f>
        <v>80.43</v>
      </c>
      <c r="E16" s="97">
        <f t="shared" si="0"/>
        <v>0</v>
      </c>
      <c r="F16" s="97">
        <f>F17</f>
        <v>80.43</v>
      </c>
    </row>
    <row r="17" spans="1:6" ht="15" customHeight="1">
      <c r="A17" s="103" t="s">
        <v>44</v>
      </c>
      <c r="B17" s="99" t="s">
        <v>19</v>
      </c>
      <c r="C17" s="99" t="s">
        <v>19</v>
      </c>
      <c r="D17" s="100">
        <v>80.43</v>
      </c>
      <c r="E17" s="101">
        <f t="shared" si="0"/>
        <v>0</v>
      </c>
      <c r="F17" s="102">
        <v>80.43</v>
      </c>
    </row>
    <row r="18" spans="1:6" s="14" customFormat="1" ht="31.5">
      <c r="A18" s="104" t="s">
        <v>25</v>
      </c>
      <c r="B18" s="96" t="s">
        <v>22</v>
      </c>
      <c r="C18" s="96" t="s">
        <v>14</v>
      </c>
      <c r="D18" s="97">
        <f>D19</f>
        <v>1703.51</v>
      </c>
      <c r="E18" s="97">
        <f t="shared" si="0"/>
        <v>114</v>
      </c>
      <c r="F18" s="97">
        <f>F19</f>
        <v>1817.51</v>
      </c>
    </row>
    <row r="19" spans="1:6" ht="15.75">
      <c r="A19" s="103" t="s">
        <v>26</v>
      </c>
      <c r="B19" s="99" t="s">
        <v>22</v>
      </c>
      <c r="C19" s="99" t="s">
        <v>13</v>
      </c>
      <c r="D19" s="100">
        <f>1819.51-116</f>
        <v>1703.51</v>
      </c>
      <c r="E19" s="101">
        <f t="shared" si="0"/>
        <v>114</v>
      </c>
      <c r="F19" s="102">
        <f>1480.55+336.96</f>
        <v>1817.51</v>
      </c>
    </row>
    <row r="20" spans="1:6" ht="15.75">
      <c r="A20" s="103" t="s">
        <v>174</v>
      </c>
      <c r="B20" s="99" t="s">
        <v>175</v>
      </c>
      <c r="C20" s="99" t="s">
        <v>175</v>
      </c>
      <c r="D20" s="100">
        <v>116</v>
      </c>
      <c r="E20" s="101">
        <f t="shared" si="0"/>
        <v>-116</v>
      </c>
      <c r="F20" s="102">
        <v>0</v>
      </c>
    </row>
    <row r="21" spans="1:6" s="14" customFormat="1" ht="15.75">
      <c r="A21" s="95" t="s">
        <v>27</v>
      </c>
      <c r="B21" s="96"/>
      <c r="C21" s="96"/>
      <c r="D21" s="97">
        <f>D7+D11+D13+D16+D18+D20</f>
        <v>4643.82</v>
      </c>
      <c r="E21" s="97">
        <f t="shared" si="0"/>
        <v>-91.39999999999964</v>
      </c>
      <c r="F21" s="97">
        <f>F7+F11+F13+F16+F18+F20</f>
        <v>4552.42</v>
      </c>
    </row>
    <row r="22" ht="12.75">
      <c r="F22" s="36"/>
    </row>
    <row r="24" ht="12.75">
      <c r="D24" s="44"/>
    </row>
  </sheetData>
  <sheetProtection/>
  <mergeCells count="6">
    <mergeCell ref="A2:F2"/>
    <mergeCell ref="D1:F1"/>
    <mergeCell ref="A4:A5"/>
    <mergeCell ref="B4:B5"/>
    <mergeCell ref="C4:C5"/>
    <mergeCell ref="D4:F4"/>
  </mergeCells>
  <printOptions/>
  <pageMargins left="1.1811023622047245" right="0.1968503937007874" top="0.3937007874015748" bottom="0.3937007874015748" header="0.5118110236220472" footer="0.5118110236220472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4"/>
  </sheetPr>
  <dimension ref="A1:I23"/>
  <sheetViews>
    <sheetView view="pageBreakPreview" zoomScaleSheetLayoutView="100" zoomScalePageLayoutView="0" workbookViewId="0" topLeftCell="A4">
      <selection activeCell="E18" sqref="E18"/>
    </sheetView>
  </sheetViews>
  <sheetFormatPr defaultColWidth="9.00390625" defaultRowHeight="12.75"/>
  <cols>
    <col min="1" max="1" width="55.75390625" style="2" customWidth="1"/>
    <col min="2" max="2" width="8.00390625" style="17" customWidth="1"/>
    <col min="3" max="3" width="6.375" style="17" customWidth="1"/>
    <col min="4" max="4" width="11.00390625" style="17" customWidth="1"/>
    <col min="5" max="5" width="14.125" style="17" customWidth="1"/>
    <col min="6" max="6" width="13.125" style="20" customWidth="1"/>
    <col min="7" max="7" width="12.625" style="20" customWidth="1"/>
  </cols>
  <sheetData>
    <row r="1" spans="1:9" ht="51" customHeight="1">
      <c r="A1" s="32"/>
      <c r="B1" s="33"/>
      <c r="C1" s="32"/>
      <c r="D1" s="32"/>
      <c r="E1" s="120" t="s">
        <v>167</v>
      </c>
      <c r="F1" s="120"/>
      <c r="G1" s="120"/>
      <c r="H1" s="18"/>
      <c r="I1" s="18"/>
    </row>
    <row r="2" spans="1:7" s="6" customFormat="1" ht="51.75" customHeight="1">
      <c r="A2" s="73" t="s">
        <v>165</v>
      </c>
      <c r="B2" s="73"/>
      <c r="C2" s="73"/>
      <c r="D2" s="73"/>
      <c r="E2" s="73"/>
      <c r="F2" s="73"/>
      <c r="G2" s="73"/>
    </row>
    <row r="3" spans="1:7" s="6" customFormat="1" ht="15">
      <c r="A3" s="4"/>
      <c r="B3" s="4"/>
      <c r="C3" s="4"/>
      <c r="D3" s="4"/>
      <c r="E3" s="4"/>
      <c r="F3" s="4"/>
      <c r="G3" s="4" t="s">
        <v>5</v>
      </c>
    </row>
    <row r="4" spans="1:7" s="8" customFormat="1" ht="35.25" customHeight="1">
      <c r="A4" s="131" t="s">
        <v>10</v>
      </c>
      <c r="B4" s="131" t="s">
        <v>6</v>
      </c>
      <c r="C4" s="131" t="s">
        <v>7</v>
      </c>
      <c r="D4" s="74" t="s">
        <v>140</v>
      </c>
      <c r="E4" s="75"/>
      <c r="F4" s="76"/>
      <c r="G4" s="105" t="s">
        <v>166</v>
      </c>
    </row>
    <row r="5" spans="1:7" s="8" customFormat="1" ht="45" customHeight="1">
      <c r="A5" s="132"/>
      <c r="B5" s="132"/>
      <c r="C5" s="132"/>
      <c r="D5" s="94" t="s">
        <v>96</v>
      </c>
      <c r="E5" s="94" t="s">
        <v>52</v>
      </c>
      <c r="F5" s="94" t="s">
        <v>97</v>
      </c>
      <c r="G5" s="94" t="s">
        <v>0</v>
      </c>
    </row>
    <row r="6" spans="1:7" s="8" customFormat="1" ht="15.75">
      <c r="A6" s="94">
        <v>1</v>
      </c>
      <c r="B6" s="94">
        <v>2</v>
      </c>
      <c r="C6" s="94">
        <v>3</v>
      </c>
      <c r="D6" s="94"/>
      <c r="E6" s="94">
        <v>4</v>
      </c>
      <c r="F6" s="94">
        <v>5</v>
      </c>
      <c r="G6" s="94">
        <v>7</v>
      </c>
    </row>
    <row r="7" spans="1:7" s="10" customFormat="1" ht="15.75">
      <c r="A7" s="95" t="s">
        <v>12</v>
      </c>
      <c r="B7" s="96" t="s">
        <v>13</v>
      </c>
      <c r="C7" s="96" t="s">
        <v>14</v>
      </c>
      <c r="D7" s="97">
        <f>D8+D9+D10</f>
        <v>1704.47</v>
      </c>
      <c r="E7" s="97">
        <f aca="true" t="shared" si="0" ref="E7:E21">F7-D7</f>
        <v>0</v>
      </c>
      <c r="F7" s="97">
        <f>F8+F9+F10</f>
        <v>1704.47</v>
      </c>
      <c r="G7" s="97">
        <f>G8+G9+G10</f>
        <v>1704.47</v>
      </c>
    </row>
    <row r="8" spans="1:7" s="21" customFormat="1" ht="15.75">
      <c r="A8" s="98" t="s">
        <v>53</v>
      </c>
      <c r="B8" s="99" t="s">
        <v>13</v>
      </c>
      <c r="C8" s="99" t="s">
        <v>15</v>
      </c>
      <c r="D8" s="101">
        <v>317.27</v>
      </c>
      <c r="E8" s="101">
        <f t="shared" si="0"/>
        <v>0</v>
      </c>
      <c r="F8" s="101">
        <v>317.27</v>
      </c>
      <c r="G8" s="101">
        <v>317.27</v>
      </c>
    </row>
    <row r="9" spans="1:7" s="19" customFormat="1" ht="15.75">
      <c r="A9" s="98" t="s">
        <v>17</v>
      </c>
      <c r="B9" s="99" t="s">
        <v>13</v>
      </c>
      <c r="C9" s="99" t="s">
        <v>18</v>
      </c>
      <c r="D9" s="102">
        <v>1377.2</v>
      </c>
      <c r="E9" s="101">
        <f t="shared" si="0"/>
        <v>0</v>
      </c>
      <c r="F9" s="102">
        <v>1377.2</v>
      </c>
      <c r="G9" s="102">
        <v>1377.2</v>
      </c>
    </row>
    <row r="10" spans="1:7" s="19" customFormat="1" ht="15.75">
      <c r="A10" s="98" t="s">
        <v>106</v>
      </c>
      <c r="B10" s="99" t="s">
        <v>13</v>
      </c>
      <c r="C10" s="99" t="s">
        <v>129</v>
      </c>
      <c r="D10" s="102">
        <v>10</v>
      </c>
      <c r="E10" s="101">
        <f t="shared" si="0"/>
        <v>0</v>
      </c>
      <c r="F10" s="102">
        <v>10</v>
      </c>
      <c r="G10" s="102">
        <v>10</v>
      </c>
    </row>
    <row r="11" spans="1:7" s="11" customFormat="1" ht="15.75">
      <c r="A11" s="95" t="s">
        <v>20</v>
      </c>
      <c r="B11" s="96" t="s">
        <v>15</v>
      </c>
      <c r="C11" s="96" t="s">
        <v>14</v>
      </c>
      <c r="D11" s="97">
        <f>D12</f>
        <v>134.4</v>
      </c>
      <c r="E11" s="97">
        <f t="shared" si="0"/>
        <v>6.5</v>
      </c>
      <c r="F11" s="97">
        <f>F12</f>
        <v>140.9</v>
      </c>
      <c r="G11" s="97">
        <f>G12</f>
        <v>141.2</v>
      </c>
    </row>
    <row r="12" spans="1:7" s="19" customFormat="1" ht="15.75">
      <c r="A12" s="98" t="s">
        <v>54</v>
      </c>
      <c r="B12" s="99" t="s">
        <v>15</v>
      </c>
      <c r="C12" s="99" t="s">
        <v>16</v>
      </c>
      <c r="D12" s="101">
        <v>134.4</v>
      </c>
      <c r="E12" s="101">
        <f t="shared" si="0"/>
        <v>6.5</v>
      </c>
      <c r="F12" s="101">
        <v>140.9</v>
      </c>
      <c r="G12" s="101">
        <v>141.2</v>
      </c>
    </row>
    <row r="13" spans="1:7" ht="15.75">
      <c r="A13" s="95" t="s">
        <v>23</v>
      </c>
      <c r="B13" s="96" t="s">
        <v>21</v>
      </c>
      <c r="C13" s="96" t="s">
        <v>14</v>
      </c>
      <c r="D13" s="97">
        <f>D14+D15</f>
        <v>920.01</v>
      </c>
      <c r="E13" s="97">
        <f t="shared" si="0"/>
        <v>-89</v>
      </c>
      <c r="F13" s="97">
        <f>F14+F15</f>
        <v>831.01</v>
      </c>
      <c r="G13" s="97">
        <f>G14+G15</f>
        <v>899.75</v>
      </c>
    </row>
    <row r="14" spans="1:7" ht="15.75">
      <c r="A14" s="103" t="s">
        <v>66</v>
      </c>
      <c r="B14" s="99" t="s">
        <v>21</v>
      </c>
      <c r="C14" s="99" t="s">
        <v>15</v>
      </c>
      <c r="D14" s="101">
        <v>128</v>
      </c>
      <c r="E14" s="101">
        <f t="shared" si="0"/>
        <v>-50</v>
      </c>
      <c r="F14" s="101">
        <v>78</v>
      </c>
      <c r="G14" s="101">
        <v>127.7</v>
      </c>
    </row>
    <row r="15" spans="1:7" s="13" customFormat="1" ht="13.5" customHeight="1">
      <c r="A15" s="103" t="s">
        <v>67</v>
      </c>
      <c r="B15" s="99" t="s">
        <v>21</v>
      </c>
      <c r="C15" s="99" t="s">
        <v>21</v>
      </c>
      <c r="D15" s="102">
        <v>792.01</v>
      </c>
      <c r="E15" s="101">
        <f t="shared" si="0"/>
        <v>-39</v>
      </c>
      <c r="F15" s="102">
        <v>753.01</v>
      </c>
      <c r="G15" s="102">
        <v>772.05</v>
      </c>
    </row>
    <row r="16" spans="1:7" ht="15.75">
      <c r="A16" s="95" t="s">
        <v>24</v>
      </c>
      <c r="B16" s="96" t="s">
        <v>19</v>
      </c>
      <c r="C16" s="96" t="s">
        <v>14</v>
      </c>
      <c r="D16" s="97">
        <f>D17</f>
        <v>82.43</v>
      </c>
      <c r="E16" s="97">
        <f t="shared" si="0"/>
        <v>0</v>
      </c>
      <c r="F16" s="97">
        <f>F17</f>
        <v>82.43</v>
      </c>
      <c r="G16" s="97">
        <f>G17</f>
        <v>82.43</v>
      </c>
    </row>
    <row r="17" spans="1:7" ht="15.75">
      <c r="A17" s="103" t="s">
        <v>44</v>
      </c>
      <c r="B17" s="99" t="s">
        <v>19</v>
      </c>
      <c r="C17" s="99" t="s">
        <v>19</v>
      </c>
      <c r="D17" s="102">
        <v>82.43</v>
      </c>
      <c r="E17" s="101">
        <f t="shared" si="0"/>
        <v>0</v>
      </c>
      <c r="F17" s="102">
        <v>82.43</v>
      </c>
      <c r="G17" s="102">
        <v>82.43</v>
      </c>
    </row>
    <row r="18" spans="1:7" ht="31.5">
      <c r="A18" s="95" t="s">
        <v>25</v>
      </c>
      <c r="B18" s="96" t="s">
        <v>22</v>
      </c>
      <c r="C18" s="96" t="s">
        <v>14</v>
      </c>
      <c r="D18" s="97">
        <f>D19</f>
        <v>1598.51</v>
      </c>
      <c r="E18" s="97">
        <f t="shared" si="0"/>
        <v>119</v>
      </c>
      <c r="F18" s="97">
        <f>F19</f>
        <v>1717.51</v>
      </c>
      <c r="G18" s="97">
        <f>G19</f>
        <v>1599.51</v>
      </c>
    </row>
    <row r="19" spans="1:7" ht="15.75">
      <c r="A19" s="103" t="s">
        <v>26</v>
      </c>
      <c r="B19" s="99" t="s">
        <v>22</v>
      </c>
      <c r="C19" s="99" t="s">
        <v>13</v>
      </c>
      <c r="D19" s="102">
        <f>1832.51-234</f>
        <v>1598.51</v>
      </c>
      <c r="E19" s="101">
        <f t="shared" si="0"/>
        <v>119</v>
      </c>
      <c r="F19" s="102">
        <f>1492.55+339.96-115</f>
        <v>1717.51</v>
      </c>
      <c r="G19" s="102">
        <f>1832.51-233</f>
        <v>1599.51</v>
      </c>
    </row>
    <row r="20" spans="1:7" ht="15.75">
      <c r="A20" s="103" t="s">
        <v>174</v>
      </c>
      <c r="B20" s="99" t="s">
        <v>175</v>
      </c>
      <c r="C20" s="99" t="s">
        <v>175</v>
      </c>
      <c r="D20" s="102">
        <f>234</f>
        <v>234</v>
      </c>
      <c r="E20" s="101">
        <f t="shared" si="0"/>
        <v>-119</v>
      </c>
      <c r="F20" s="102">
        <v>115</v>
      </c>
      <c r="G20" s="102">
        <v>233</v>
      </c>
    </row>
    <row r="21" spans="1:7" ht="15.75">
      <c r="A21" s="95" t="s">
        <v>27</v>
      </c>
      <c r="B21" s="96"/>
      <c r="C21" s="96"/>
      <c r="D21" s="97">
        <f>D7+D11+D13+D16+D18+D20</f>
        <v>4673.82</v>
      </c>
      <c r="E21" s="97">
        <f t="shared" si="0"/>
        <v>-82.5</v>
      </c>
      <c r="F21" s="97">
        <f>F7+F11+F13+F16+F18+F20</f>
        <v>4591.32</v>
      </c>
      <c r="G21" s="97">
        <f>G7+G11+G13+G16+G18+G20</f>
        <v>4660.36</v>
      </c>
    </row>
    <row r="22" spans="4:7" ht="12.75">
      <c r="D22" s="52"/>
      <c r="E22" s="47"/>
      <c r="F22" s="12"/>
      <c r="G22" s="12"/>
    </row>
    <row r="23" spans="6:7" ht="12.75">
      <c r="F23" s="43"/>
      <c r="G23" s="43"/>
    </row>
  </sheetData>
  <sheetProtection/>
  <mergeCells count="6">
    <mergeCell ref="E1:G1"/>
    <mergeCell ref="A2:G2"/>
    <mergeCell ref="A4:A5"/>
    <mergeCell ref="B4:B5"/>
    <mergeCell ref="C4:C5"/>
    <mergeCell ref="D4:F4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9"/>
  </sheetPr>
  <dimension ref="A1:L46"/>
  <sheetViews>
    <sheetView view="pageBreakPreview" zoomScaleSheetLayoutView="100" zoomScalePageLayoutView="0" workbookViewId="0" topLeftCell="A1">
      <selection activeCell="H8" sqref="H8"/>
    </sheetView>
  </sheetViews>
  <sheetFormatPr defaultColWidth="9.00390625" defaultRowHeight="12.75"/>
  <cols>
    <col min="1" max="1" width="44.00390625" style="0" customWidth="1"/>
    <col min="2" max="2" width="7.00390625" style="0" customWidth="1"/>
    <col min="3" max="3" width="7.25390625" style="0" customWidth="1"/>
    <col min="4" max="4" width="6.375" style="0" customWidth="1"/>
    <col min="5" max="5" width="12.875" style="0" customWidth="1"/>
    <col min="6" max="6" width="6.00390625" style="0" customWidth="1"/>
    <col min="7" max="7" width="13.75390625" style="0" customWidth="1"/>
    <col min="8" max="8" width="11.75390625" style="0" customWidth="1"/>
    <col min="9" max="9" width="12.75390625" style="15" customWidth="1"/>
    <col min="10" max="10" width="16.25390625" style="0" customWidth="1"/>
  </cols>
  <sheetData>
    <row r="1" spans="1:11" ht="56.25" customHeight="1">
      <c r="A1" s="77"/>
      <c r="B1" s="77"/>
      <c r="C1" s="77"/>
      <c r="D1" s="77"/>
      <c r="E1" s="77"/>
      <c r="F1" s="120" t="s">
        <v>168</v>
      </c>
      <c r="G1" s="120"/>
      <c r="H1" s="120"/>
      <c r="I1" s="120"/>
      <c r="J1" s="18"/>
      <c r="K1" s="18"/>
    </row>
    <row r="2" spans="1:12" s="1" customFormat="1" ht="83.25" customHeight="1">
      <c r="A2" s="73" t="s">
        <v>169</v>
      </c>
      <c r="B2" s="73"/>
      <c r="C2" s="73"/>
      <c r="D2" s="73"/>
      <c r="E2" s="73"/>
      <c r="F2" s="73"/>
      <c r="G2" s="73"/>
      <c r="H2" s="73"/>
      <c r="I2" s="73"/>
      <c r="J2" s="135"/>
      <c r="K2" s="135"/>
      <c r="L2" s="135"/>
    </row>
    <row r="3" spans="1:9" s="1" customFormat="1" ht="14.25" customHeight="1">
      <c r="A3" s="46"/>
      <c r="B3" s="46"/>
      <c r="C3" s="46"/>
      <c r="D3" s="46"/>
      <c r="E3" s="46"/>
      <c r="F3" s="46"/>
      <c r="G3" s="46"/>
      <c r="H3" s="46"/>
      <c r="I3" s="45" t="s">
        <v>5</v>
      </c>
    </row>
    <row r="4" spans="1:9" s="1" customFormat="1" ht="14.25" customHeight="1">
      <c r="A4" s="134" t="s">
        <v>122</v>
      </c>
      <c r="B4" s="134" t="s">
        <v>11</v>
      </c>
      <c r="C4" s="134" t="s">
        <v>6</v>
      </c>
      <c r="D4" s="134" t="s">
        <v>7</v>
      </c>
      <c r="E4" s="134" t="s">
        <v>8</v>
      </c>
      <c r="F4" s="134" t="s">
        <v>9</v>
      </c>
      <c r="G4" s="136" t="s">
        <v>118</v>
      </c>
      <c r="H4" s="136"/>
      <c r="I4" s="136"/>
    </row>
    <row r="5" spans="1:9" s="9" customFormat="1" ht="54" customHeight="1">
      <c r="A5" s="134"/>
      <c r="B5" s="134"/>
      <c r="C5" s="134"/>
      <c r="D5" s="134"/>
      <c r="E5" s="134"/>
      <c r="F5" s="134"/>
      <c r="G5" s="94" t="s">
        <v>96</v>
      </c>
      <c r="H5" s="94" t="s">
        <v>102</v>
      </c>
      <c r="I5" s="106" t="s">
        <v>101</v>
      </c>
    </row>
    <row r="6" spans="1:9" s="9" customFormat="1" ht="12.75" customHeight="1">
      <c r="A6" s="94">
        <v>1</v>
      </c>
      <c r="B6" s="94">
        <v>2</v>
      </c>
      <c r="C6" s="94">
        <v>3</v>
      </c>
      <c r="D6" s="94">
        <v>4</v>
      </c>
      <c r="E6" s="94">
        <v>5</v>
      </c>
      <c r="F6" s="94">
        <v>6</v>
      </c>
      <c r="G6" s="96">
        <v>7</v>
      </c>
      <c r="H6" s="94">
        <v>8</v>
      </c>
      <c r="I6" s="107">
        <v>9</v>
      </c>
    </row>
    <row r="7" spans="1:10" ht="15.75">
      <c r="A7" s="108" t="s">
        <v>28</v>
      </c>
      <c r="B7" s="96" t="s">
        <v>82</v>
      </c>
      <c r="C7" s="96"/>
      <c r="D7" s="96"/>
      <c r="E7" s="96"/>
      <c r="F7" s="96"/>
      <c r="G7" s="97">
        <f>G8+G14+G16</f>
        <v>1704.47</v>
      </c>
      <c r="H7" s="97">
        <f aca="true" t="shared" si="0" ref="H7:H17">I7-G7</f>
        <v>0</v>
      </c>
      <c r="I7" s="97">
        <f>I8+I14+I16</f>
        <v>1704.47</v>
      </c>
      <c r="J7" s="42"/>
    </row>
    <row r="8" spans="1:9" ht="15.75">
      <c r="A8" s="109" t="s">
        <v>40</v>
      </c>
      <c r="B8" s="110" t="s">
        <v>82</v>
      </c>
      <c r="C8" s="99" t="s">
        <v>13</v>
      </c>
      <c r="D8" s="99" t="s">
        <v>18</v>
      </c>
      <c r="E8" s="99" t="s">
        <v>55</v>
      </c>
      <c r="F8" s="99" t="s">
        <v>42</v>
      </c>
      <c r="G8" s="101">
        <f>G9+G10+G11+G12+G13</f>
        <v>1377.2</v>
      </c>
      <c r="H8" s="101">
        <f t="shared" si="0"/>
        <v>0</v>
      </c>
      <c r="I8" s="101">
        <f>I9+I10+I11+I12+I13</f>
        <v>1377.2</v>
      </c>
    </row>
    <row r="9" spans="1:9" ht="31.5">
      <c r="A9" s="111" t="s">
        <v>141</v>
      </c>
      <c r="B9" s="110" t="s">
        <v>82</v>
      </c>
      <c r="C9" s="99" t="s">
        <v>13</v>
      </c>
      <c r="D9" s="99" t="s">
        <v>18</v>
      </c>
      <c r="E9" s="99" t="s">
        <v>55</v>
      </c>
      <c r="F9" s="99" t="s">
        <v>142</v>
      </c>
      <c r="G9" s="101">
        <v>1147.65</v>
      </c>
      <c r="H9" s="101">
        <f t="shared" si="0"/>
        <v>0</v>
      </c>
      <c r="I9" s="101">
        <v>1147.65</v>
      </c>
    </row>
    <row r="10" spans="1:9" ht="63">
      <c r="A10" s="111" t="s">
        <v>146</v>
      </c>
      <c r="B10" s="110" t="s">
        <v>82</v>
      </c>
      <c r="C10" s="99" t="s">
        <v>13</v>
      </c>
      <c r="D10" s="99" t="s">
        <v>18</v>
      </c>
      <c r="E10" s="99" t="s">
        <v>55</v>
      </c>
      <c r="F10" s="112" t="s">
        <v>145</v>
      </c>
      <c r="G10" s="101">
        <v>71</v>
      </c>
      <c r="H10" s="101">
        <f t="shared" si="0"/>
        <v>0</v>
      </c>
      <c r="I10" s="101">
        <v>71</v>
      </c>
    </row>
    <row r="11" spans="1:9" ht="47.25">
      <c r="A11" s="111" t="s">
        <v>143</v>
      </c>
      <c r="B11" s="110" t="s">
        <v>82</v>
      </c>
      <c r="C11" s="99" t="s">
        <v>13</v>
      </c>
      <c r="D11" s="99" t="s">
        <v>18</v>
      </c>
      <c r="E11" s="99" t="s">
        <v>55</v>
      </c>
      <c r="F11" s="112" t="s">
        <v>144</v>
      </c>
      <c r="G11" s="101">
        <v>132</v>
      </c>
      <c r="H11" s="101">
        <f t="shared" si="0"/>
        <v>0</v>
      </c>
      <c r="I11" s="101">
        <v>132</v>
      </c>
    </row>
    <row r="12" spans="1:9" ht="47.25">
      <c r="A12" s="111" t="s">
        <v>147</v>
      </c>
      <c r="B12" s="110" t="s">
        <v>82</v>
      </c>
      <c r="C12" s="99" t="s">
        <v>13</v>
      </c>
      <c r="D12" s="99" t="s">
        <v>18</v>
      </c>
      <c r="E12" s="99" t="s">
        <v>55</v>
      </c>
      <c r="F12" s="112" t="s">
        <v>148</v>
      </c>
      <c r="G12" s="101">
        <v>19.35</v>
      </c>
      <c r="H12" s="101">
        <f t="shared" si="0"/>
        <v>0</v>
      </c>
      <c r="I12" s="101">
        <v>19.35</v>
      </c>
    </row>
    <row r="13" spans="1:9" ht="47.25">
      <c r="A13" s="111" t="s">
        <v>150</v>
      </c>
      <c r="B13" s="110" t="s">
        <v>82</v>
      </c>
      <c r="C13" s="99" t="s">
        <v>13</v>
      </c>
      <c r="D13" s="99" t="s">
        <v>18</v>
      </c>
      <c r="E13" s="99" t="s">
        <v>55</v>
      </c>
      <c r="F13" s="112" t="s">
        <v>149</v>
      </c>
      <c r="G13" s="101">
        <v>7.2</v>
      </c>
      <c r="H13" s="101">
        <f t="shared" si="0"/>
        <v>0</v>
      </c>
      <c r="I13" s="101">
        <v>7.2</v>
      </c>
    </row>
    <row r="14" spans="1:9" ht="31.5">
      <c r="A14" s="109" t="s">
        <v>43</v>
      </c>
      <c r="B14" s="110" t="s">
        <v>82</v>
      </c>
      <c r="C14" s="99" t="s">
        <v>13</v>
      </c>
      <c r="D14" s="99" t="s">
        <v>15</v>
      </c>
      <c r="E14" s="99" t="s">
        <v>56</v>
      </c>
      <c r="F14" s="99" t="s">
        <v>42</v>
      </c>
      <c r="G14" s="113">
        <f>G15</f>
        <v>317.27</v>
      </c>
      <c r="H14" s="101">
        <f t="shared" si="0"/>
        <v>0</v>
      </c>
      <c r="I14" s="113">
        <f>I15</f>
        <v>317.27</v>
      </c>
    </row>
    <row r="15" spans="1:9" ht="31.5">
      <c r="A15" s="111" t="s">
        <v>141</v>
      </c>
      <c r="B15" s="110" t="s">
        <v>82</v>
      </c>
      <c r="C15" s="99" t="s">
        <v>13</v>
      </c>
      <c r="D15" s="99" t="s">
        <v>15</v>
      </c>
      <c r="E15" s="99" t="s">
        <v>56</v>
      </c>
      <c r="F15" s="99" t="s">
        <v>142</v>
      </c>
      <c r="G15" s="100">
        <v>317.27</v>
      </c>
      <c r="H15" s="101">
        <f t="shared" si="0"/>
        <v>0</v>
      </c>
      <c r="I15" s="100">
        <v>317.27</v>
      </c>
    </row>
    <row r="16" spans="1:9" ht="31.5">
      <c r="A16" s="109" t="s">
        <v>57</v>
      </c>
      <c r="B16" s="110" t="s">
        <v>82</v>
      </c>
      <c r="C16" s="99" t="s">
        <v>13</v>
      </c>
      <c r="D16" s="99" t="s">
        <v>129</v>
      </c>
      <c r="E16" s="99" t="s">
        <v>41</v>
      </c>
      <c r="F16" s="99" t="s">
        <v>42</v>
      </c>
      <c r="G16" s="113">
        <f>G17</f>
        <v>10</v>
      </c>
      <c r="H16" s="97">
        <f t="shared" si="0"/>
        <v>0</v>
      </c>
      <c r="I16" s="113">
        <f>I17</f>
        <v>10</v>
      </c>
    </row>
    <row r="17" spans="1:9" ht="15.75">
      <c r="A17" s="111" t="s">
        <v>151</v>
      </c>
      <c r="B17" s="110" t="s">
        <v>82</v>
      </c>
      <c r="C17" s="99" t="s">
        <v>13</v>
      </c>
      <c r="D17" s="99" t="s">
        <v>129</v>
      </c>
      <c r="E17" s="99" t="s">
        <v>105</v>
      </c>
      <c r="F17" s="99" t="s">
        <v>152</v>
      </c>
      <c r="G17" s="100">
        <v>10</v>
      </c>
      <c r="H17" s="101">
        <f t="shared" si="0"/>
        <v>0</v>
      </c>
      <c r="I17" s="100">
        <v>10</v>
      </c>
    </row>
    <row r="18" spans="1:9" ht="31.5">
      <c r="A18" s="95" t="s">
        <v>54</v>
      </c>
      <c r="B18" s="110" t="s">
        <v>82</v>
      </c>
      <c r="C18" s="99" t="s">
        <v>15</v>
      </c>
      <c r="D18" s="99" t="s">
        <v>16</v>
      </c>
      <c r="E18" s="99" t="s">
        <v>41</v>
      </c>
      <c r="F18" s="99" t="s">
        <v>42</v>
      </c>
      <c r="G18" s="97">
        <f>G19+G20</f>
        <v>134.4</v>
      </c>
      <c r="H18" s="97">
        <f aca="true" t="shared" si="1" ref="H18:H31">I18-G18</f>
        <v>2</v>
      </c>
      <c r="I18" s="97">
        <f>I19+I20</f>
        <v>136.4</v>
      </c>
    </row>
    <row r="19" spans="1:9" ht="31.5">
      <c r="A19" s="111" t="s">
        <v>141</v>
      </c>
      <c r="B19" s="110" t="s">
        <v>82</v>
      </c>
      <c r="C19" s="99" t="s">
        <v>15</v>
      </c>
      <c r="D19" s="99" t="s">
        <v>16</v>
      </c>
      <c r="E19" s="99" t="s">
        <v>58</v>
      </c>
      <c r="F19" s="99" t="s">
        <v>142</v>
      </c>
      <c r="G19" s="100">
        <v>124.68</v>
      </c>
      <c r="H19" s="101">
        <f t="shared" si="1"/>
        <v>2</v>
      </c>
      <c r="I19" s="100">
        <v>126.68</v>
      </c>
    </row>
    <row r="20" spans="1:9" ht="47.25">
      <c r="A20" s="111" t="s">
        <v>143</v>
      </c>
      <c r="B20" s="110" t="s">
        <v>82</v>
      </c>
      <c r="C20" s="99" t="s">
        <v>15</v>
      </c>
      <c r="D20" s="99" t="s">
        <v>16</v>
      </c>
      <c r="E20" s="99" t="s">
        <v>58</v>
      </c>
      <c r="F20" s="99" t="s">
        <v>144</v>
      </c>
      <c r="G20" s="100">
        <v>9.72</v>
      </c>
      <c r="H20" s="101">
        <f t="shared" si="1"/>
        <v>0</v>
      </c>
      <c r="I20" s="100">
        <v>9.72</v>
      </c>
    </row>
    <row r="21" spans="1:9" ht="31.5">
      <c r="A21" s="109" t="s">
        <v>44</v>
      </c>
      <c r="B21" s="110" t="s">
        <v>82</v>
      </c>
      <c r="C21" s="99" t="s">
        <v>19</v>
      </c>
      <c r="D21" s="99" t="s">
        <v>19</v>
      </c>
      <c r="E21" s="99" t="s">
        <v>41</v>
      </c>
      <c r="F21" s="99" t="s">
        <v>42</v>
      </c>
      <c r="G21" s="97">
        <f>G22+G23</f>
        <v>80.43</v>
      </c>
      <c r="H21" s="101">
        <f t="shared" si="1"/>
        <v>0</v>
      </c>
      <c r="I21" s="97">
        <f>I22+I23</f>
        <v>80.43</v>
      </c>
    </row>
    <row r="22" spans="1:9" ht="31.5">
      <c r="A22" s="111" t="s">
        <v>141</v>
      </c>
      <c r="B22" s="110" t="s">
        <v>82</v>
      </c>
      <c r="C22" s="99" t="s">
        <v>19</v>
      </c>
      <c r="D22" s="99" t="s">
        <v>19</v>
      </c>
      <c r="E22" s="99" t="s">
        <v>91</v>
      </c>
      <c r="F22" s="99" t="s">
        <v>142</v>
      </c>
      <c r="G22" s="101">
        <v>75.43</v>
      </c>
      <c r="H22" s="101">
        <f t="shared" si="1"/>
        <v>0</v>
      </c>
      <c r="I22" s="101">
        <v>75.43</v>
      </c>
    </row>
    <row r="23" spans="1:9" ht="47.25">
      <c r="A23" s="111" t="s">
        <v>143</v>
      </c>
      <c r="B23" s="110" t="s">
        <v>82</v>
      </c>
      <c r="C23" s="99" t="s">
        <v>19</v>
      </c>
      <c r="D23" s="99" t="s">
        <v>19</v>
      </c>
      <c r="E23" s="99" t="s">
        <v>91</v>
      </c>
      <c r="F23" s="99" t="s">
        <v>144</v>
      </c>
      <c r="G23" s="101">
        <v>5</v>
      </c>
      <c r="H23" s="101">
        <f t="shared" si="1"/>
        <v>0</v>
      </c>
      <c r="I23" s="101">
        <v>5</v>
      </c>
    </row>
    <row r="24" spans="1:10" ht="15.75">
      <c r="A24" s="108" t="s">
        <v>59</v>
      </c>
      <c r="B24" s="96" t="s">
        <v>82</v>
      </c>
      <c r="C24" s="96"/>
      <c r="D24" s="96"/>
      <c r="E24" s="96"/>
      <c r="F24" s="96"/>
      <c r="G24" s="97">
        <f>G25+G27</f>
        <v>905.0099999999999</v>
      </c>
      <c r="H24" s="97">
        <f t="shared" si="1"/>
        <v>-91.39999999999986</v>
      </c>
      <c r="I24" s="97">
        <f>I25+I27</f>
        <v>813.61</v>
      </c>
      <c r="J24" s="42"/>
    </row>
    <row r="25" spans="1:10" ht="15.75">
      <c r="A25" s="114" t="s">
        <v>66</v>
      </c>
      <c r="B25" s="110" t="s">
        <v>82</v>
      </c>
      <c r="C25" s="110" t="s">
        <v>21</v>
      </c>
      <c r="D25" s="110" t="s">
        <v>15</v>
      </c>
      <c r="E25" s="110" t="s">
        <v>92</v>
      </c>
      <c r="F25" s="110" t="s">
        <v>42</v>
      </c>
      <c r="G25" s="97">
        <f>G26</f>
        <v>113</v>
      </c>
      <c r="H25" s="97">
        <f t="shared" si="1"/>
        <v>-50</v>
      </c>
      <c r="I25" s="97">
        <f>I26</f>
        <v>63</v>
      </c>
      <c r="J25" s="42"/>
    </row>
    <row r="26" spans="1:10" ht="47.25">
      <c r="A26" s="111" t="s">
        <v>143</v>
      </c>
      <c r="B26" s="110" t="s">
        <v>82</v>
      </c>
      <c r="C26" s="110" t="s">
        <v>21</v>
      </c>
      <c r="D26" s="110" t="s">
        <v>15</v>
      </c>
      <c r="E26" s="110" t="s">
        <v>92</v>
      </c>
      <c r="F26" s="110" t="s">
        <v>144</v>
      </c>
      <c r="G26" s="101">
        <v>113</v>
      </c>
      <c r="H26" s="101">
        <f t="shared" si="1"/>
        <v>-50</v>
      </c>
      <c r="I26" s="101">
        <v>63</v>
      </c>
      <c r="J26" s="42"/>
    </row>
    <row r="27" spans="1:9" ht="31.5">
      <c r="A27" s="115" t="s">
        <v>67</v>
      </c>
      <c r="B27" s="110" t="s">
        <v>82</v>
      </c>
      <c r="C27" s="99" t="s">
        <v>21</v>
      </c>
      <c r="D27" s="99" t="s">
        <v>21</v>
      </c>
      <c r="E27" s="99" t="s">
        <v>93</v>
      </c>
      <c r="F27" s="99" t="s">
        <v>42</v>
      </c>
      <c r="G27" s="97">
        <f>G28+G29+G30+G31</f>
        <v>792.0099999999999</v>
      </c>
      <c r="H27" s="97">
        <f t="shared" si="1"/>
        <v>-41.399999999999864</v>
      </c>
      <c r="I27" s="97">
        <f>I28+I29+I30+I31</f>
        <v>750.61</v>
      </c>
    </row>
    <row r="28" spans="1:9" ht="31.5">
      <c r="A28" s="111" t="s">
        <v>141</v>
      </c>
      <c r="B28" s="110" t="s">
        <v>82</v>
      </c>
      <c r="C28" s="99" t="s">
        <v>21</v>
      </c>
      <c r="D28" s="99" t="s">
        <v>21</v>
      </c>
      <c r="E28" s="99" t="s">
        <v>93</v>
      </c>
      <c r="F28" s="99" t="s">
        <v>142</v>
      </c>
      <c r="G28" s="101">
        <v>361.47</v>
      </c>
      <c r="H28" s="101">
        <f t="shared" si="1"/>
        <v>0</v>
      </c>
      <c r="I28" s="101">
        <v>361.47</v>
      </c>
    </row>
    <row r="29" spans="1:9" ht="47.25">
      <c r="A29" s="111" t="s">
        <v>143</v>
      </c>
      <c r="B29" s="110" t="s">
        <v>82</v>
      </c>
      <c r="C29" s="99" t="s">
        <v>21</v>
      </c>
      <c r="D29" s="99" t="s">
        <v>21</v>
      </c>
      <c r="E29" s="99" t="s">
        <v>93</v>
      </c>
      <c r="F29" s="99" t="s">
        <v>144</v>
      </c>
      <c r="G29" s="101">
        <v>336.82</v>
      </c>
      <c r="H29" s="101">
        <f t="shared" si="1"/>
        <v>-21.399999999999977</v>
      </c>
      <c r="I29" s="101">
        <v>315.42</v>
      </c>
    </row>
    <row r="30" spans="1:9" ht="47.25">
      <c r="A30" s="111" t="s">
        <v>147</v>
      </c>
      <c r="B30" s="110" t="s">
        <v>82</v>
      </c>
      <c r="C30" s="99" t="s">
        <v>21</v>
      </c>
      <c r="D30" s="99" t="s">
        <v>21</v>
      </c>
      <c r="E30" s="99" t="s">
        <v>93</v>
      </c>
      <c r="F30" s="99" t="s">
        <v>148</v>
      </c>
      <c r="G30" s="101">
        <v>86.16</v>
      </c>
      <c r="H30" s="101">
        <f t="shared" si="1"/>
        <v>-20</v>
      </c>
      <c r="I30" s="101">
        <v>66.16</v>
      </c>
    </row>
    <row r="31" spans="1:9" ht="47.25">
      <c r="A31" s="111" t="s">
        <v>150</v>
      </c>
      <c r="B31" s="110" t="s">
        <v>82</v>
      </c>
      <c r="C31" s="99" t="s">
        <v>21</v>
      </c>
      <c r="D31" s="99" t="s">
        <v>21</v>
      </c>
      <c r="E31" s="99" t="s">
        <v>93</v>
      </c>
      <c r="F31" s="99" t="s">
        <v>149</v>
      </c>
      <c r="G31" s="101">
        <v>7.56</v>
      </c>
      <c r="H31" s="101">
        <f t="shared" si="1"/>
        <v>0</v>
      </c>
      <c r="I31" s="101">
        <v>7.56</v>
      </c>
    </row>
    <row r="32" spans="1:9" ht="15.75">
      <c r="A32" s="108" t="s">
        <v>29</v>
      </c>
      <c r="B32" s="96" t="s">
        <v>82</v>
      </c>
      <c r="C32" s="96"/>
      <c r="D32" s="96"/>
      <c r="E32" s="96"/>
      <c r="F32" s="96"/>
      <c r="G32" s="97">
        <f>G33</f>
        <v>1366.5500000000002</v>
      </c>
      <c r="H32" s="97">
        <f>H33</f>
        <v>114</v>
      </c>
      <c r="I32" s="97">
        <f>I33</f>
        <v>1480.5500000000002</v>
      </c>
    </row>
    <row r="33" spans="1:9" ht="15.75">
      <c r="A33" s="109" t="s">
        <v>46</v>
      </c>
      <c r="B33" s="110" t="s">
        <v>82</v>
      </c>
      <c r="C33" s="99" t="s">
        <v>22</v>
      </c>
      <c r="D33" s="99" t="s">
        <v>13</v>
      </c>
      <c r="E33" s="99" t="s">
        <v>41</v>
      </c>
      <c r="F33" s="99" t="s">
        <v>42</v>
      </c>
      <c r="G33" s="101">
        <f>G34</f>
        <v>1366.5500000000002</v>
      </c>
      <c r="H33" s="101">
        <f aca="true" t="shared" si="2" ref="H33:H46">I33-G33</f>
        <v>114</v>
      </c>
      <c r="I33" s="101">
        <f>I34</f>
        <v>1480.5500000000002</v>
      </c>
    </row>
    <row r="34" spans="1:9" ht="47.25">
      <c r="A34" s="109" t="s">
        <v>47</v>
      </c>
      <c r="B34" s="110" t="s">
        <v>82</v>
      </c>
      <c r="C34" s="99" t="s">
        <v>22</v>
      </c>
      <c r="D34" s="99" t="s">
        <v>13</v>
      </c>
      <c r="E34" s="99" t="s">
        <v>60</v>
      </c>
      <c r="F34" s="99" t="s">
        <v>42</v>
      </c>
      <c r="G34" s="101">
        <f>G35</f>
        <v>1366.5500000000002</v>
      </c>
      <c r="H34" s="101">
        <f t="shared" si="2"/>
        <v>114</v>
      </c>
      <c r="I34" s="101">
        <f>I35</f>
        <v>1480.5500000000002</v>
      </c>
    </row>
    <row r="35" spans="1:9" ht="31.5">
      <c r="A35" s="103" t="s">
        <v>45</v>
      </c>
      <c r="B35" s="110" t="s">
        <v>82</v>
      </c>
      <c r="C35" s="99" t="s">
        <v>22</v>
      </c>
      <c r="D35" s="99" t="s">
        <v>13</v>
      </c>
      <c r="E35" s="99" t="s">
        <v>60</v>
      </c>
      <c r="F35" s="99" t="s">
        <v>42</v>
      </c>
      <c r="G35" s="101">
        <f>G36+G37+G38</f>
        <v>1366.5500000000002</v>
      </c>
      <c r="H35" s="101">
        <f>H36+H37+H38</f>
        <v>114</v>
      </c>
      <c r="I35" s="101">
        <f>I36+I37+I38</f>
        <v>1480.5500000000002</v>
      </c>
    </row>
    <row r="36" spans="1:9" ht="31.5">
      <c r="A36" s="111" t="s">
        <v>141</v>
      </c>
      <c r="B36" s="110" t="s">
        <v>82</v>
      </c>
      <c r="C36" s="99" t="s">
        <v>22</v>
      </c>
      <c r="D36" s="99" t="s">
        <v>13</v>
      </c>
      <c r="E36" s="99" t="s">
        <v>60</v>
      </c>
      <c r="F36" s="99" t="s">
        <v>142</v>
      </c>
      <c r="G36" s="101">
        <v>1217.38</v>
      </c>
      <c r="H36" s="101">
        <f t="shared" si="2"/>
        <v>0</v>
      </c>
      <c r="I36" s="101">
        <v>1217.38</v>
      </c>
    </row>
    <row r="37" spans="1:9" ht="47.25">
      <c r="A37" s="111" t="s">
        <v>143</v>
      </c>
      <c r="B37" s="110" t="s">
        <v>82</v>
      </c>
      <c r="C37" s="99" t="s">
        <v>22</v>
      </c>
      <c r="D37" s="99" t="s">
        <v>13</v>
      </c>
      <c r="E37" s="99" t="s">
        <v>60</v>
      </c>
      <c r="F37" s="99" t="s">
        <v>144</v>
      </c>
      <c r="G37" s="101">
        <f>245.2-116</f>
        <v>129.2</v>
      </c>
      <c r="H37" s="101">
        <f t="shared" si="2"/>
        <v>114</v>
      </c>
      <c r="I37" s="101">
        <v>243.2</v>
      </c>
    </row>
    <row r="38" spans="1:9" ht="47.25">
      <c r="A38" s="111" t="s">
        <v>147</v>
      </c>
      <c r="B38" s="110" t="s">
        <v>82</v>
      </c>
      <c r="C38" s="99" t="s">
        <v>22</v>
      </c>
      <c r="D38" s="99" t="s">
        <v>13</v>
      </c>
      <c r="E38" s="99" t="s">
        <v>60</v>
      </c>
      <c r="F38" s="99" t="s">
        <v>148</v>
      </c>
      <c r="G38" s="101">
        <v>19.97</v>
      </c>
      <c r="H38" s="101">
        <f t="shared" si="2"/>
        <v>0</v>
      </c>
      <c r="I38" s="101">
        <v>19.97</v>
      </c>
    </row>
    <row r="39" spans="1:9" ht="15.75">
      <c r="A39" s="108" t="s">
        <v>30</v>
      </c>
      <c r="B39" s="96" t="s">
        <v>82</v>
      </c>
      <c r="C39" s="96"/>
      <c r="D39" s="96"/>
      <c r="E39" s="96"/>
      <c r="F39" s="96"/>
      <c r="G39" s="97">
        <f>G43+G44</f>
        <v>336.96</v>
      </c>
      <c r="H39" s="97">
        <f t="shared" si="2"/>
        <v>0</v>
      </c>
      <c r="I39" s="97">
        <f>I40</f>
        <v>336.96</v>
      </c>
    </row>
    <row r="40" spans="1:9" ht="15.75">
      <c r="A40" s="109" t="s">
        <v>46</v>
      </c>
      <c r="B40" s="110" t="s">
        <v>82</v>
      </c>
      <c r="C40" s="99" t="s">
        <v>22</v>
      </c>
      <c r="D40" s="99" t="s">
        <v>13</v>
      </c>
      <c r="E40" s="99" t="s">
        <v>41</v>
      </c>
      <c r="F40" s="99" t="s">
        <v>42</v>
      </c>
      <c r="G40" s="101">
        <f>G41</f>
        <v>336.96</v>
      </c>
      <c r="H40" s="101">
        <f t="shared" si="2"/>
        <v>0</v>
      </c>
      <c r="I40" s="101">
        <f>I41</f>
        <v>336.96</v>
      </c>
    </row>
    <row r="41" spans="1:9" ht="15.75">
      <c r="A41" s="109" t="s">
        <v>48</v>
      </c>
      <c r="B41" s="110" t="s">
        <v>82</v>
      </c>
      <c r="C41" s="99" t="s">
        <v>22</v>
      </c>
      <c r="D41" s="99" t="s">
        <v>13</v>
      </c>
      <c r="E41" s="116" t="s">
        <v>61</v>
      </c>
      <c r="F41" s="116" t="s">
        <v>42</v>
      </c>
      <c r="G41" s="101">
        <f>G42</f>
        <v>336.96</v>
      </c>
      <c r="H41" s="101">
        <f t="shared" si="2"/>
        <v>0</v>
      </c>
      <c r="I41" s="101">
        <f>I42</f>
        <v>336.96</v>
      </c>
    </row>
    <row r="42" spans="1:9" ht="31.5">
      <c r="A42" s="103" t="s">
        <v>45</v>
      </c>
      <c r="B42" s="110" t="s">
        <v>82</v>
      </c>
      <c r="C42" s="99" t="s">
        <v>22</v>
      </c>
      <c r="D42" s="99" t="s">
        <v>13</v>
      </c>
      <c r="E42" s="116" t="s">
        <v>61</v>
      </c>
      <c r="F42" s="116" t="s">
        <v>42</v>
      </c>
      <c r="G42" s="101">
        <f>G43+G44</f>
        <v>336.96</v>
      </c>
      <c r="H42" s="101">
        <f>H43+H44</f>
        <v>0</v>
      </c>
      <c r="I42" s="101">
        <f>I43+I44</f>
        <v>336.96</v>
      </c>
    </row>
    <row r="43" spans="1:9" ht="31.5">
      <c r="A43" s="111" t="s">
        <v>141</v>
      </c>
      <c r="B43" s="110" t="s">
        <v>82</v>
      </c>
      <c r="C43" s="110" t="s">
        <v>22</v>
      </c>
      <c r="D43" s="110" t="s">
        <v>13</v>
      </c>
      <c r="E43" s="110" t="s">
        <v>61</v>
      </c>
      <c r="F43" s="110" t="s">
        <v>142</v>
      </c>
      <c r="G43" s="101">
        <v>326.96</v>
      </c>
      <c r="H43" s="101">
        <f t="shared" si="2"/>
        <v>0</v>
      </c>
      <c r="I43" s="101">
        <v>326.96</v>
      </c>
    </row>
    <row r="44" spans="1:9" ht="47.25">
      <c r="A44" s="111" t="s">
        <v>143</v>
      </c>
      <c r="B44" s="110" t="s">
        <v>82</v>
      </c>
      <c r="C44" s="110" t="s">
        <v>22</v>
      </c>
      <c r="D44" s="110" t="s">
        <v>13</v>
      </c>
      <c r="E44" s="110" t="s">
        <v>61</v>
      </c>
      <c r="F44" s="110" t="s">
        <v>144</v>
      </c>
      <c r="G44" s="101">
        <v>10</v>
      </c>
      <c r="H44" s="101">
        <f t="shared" si="2"/>
        <v>0</v>
      </c>
      <c r="I44" s="101">
        <v>10</v>
      </c>
    </row>
    <row r="45" spans="1:9" ht="15.75">
      <c r="A45" s="111" t="s">
        <v>174</v>
      </c>
      <c r="B45" s="110" t="s">
        <v>177</v>
      </c>
      <c r="C45" s="110" t="s">
        <v>175</v>
      </c>
      <c r="D45" s="110" t="s">
        <v>175</v>
      </c>
      <c r="E45" s="110" t="s">
        <v>176</v>
      </c>
      <c r="F45" s="110"/>
      <c r="G45" s="101">
        <v>116</v>
      </c>
      <c r="H45" s="101">
        <f t="shared" si="2"/>
        <v>-116</v>
      </c>
      <c r="I45" s="101">
        <v>0</v>
      </c>
    </row>
    <row r="46" spans="1:9" ht="15.75">
      <c r="A46" s="108" t="s">
        <v>27</v>
      </c>
      <c r="B46" s="96"/>
      <c r="C46" s="96"/>
      <c r="D46" s="96"/>
      <c r="E46" s="96"/>
      <c r="F46" s="96"/>
      <c r="G46" s="97">
        <f>G39+G32+G24+G21+G18+G7+G45</f>
        <v>4643.82</v>
      </c>
      <c r="H46" s="101">
        <f t="shared" si="2"/>
        <v>-91.39999999999964</v>
      </c>
      <c r="I46" s="97">
        <f>I39+I32+I24+I21+I18+I7</f>
        <v>4552.42</v>
      </c>
    </row>
  </sheetData>
  <sheetProtection/>
  <mergeCells count="11">
    <mergeCell ref="J2:L2"/>
    <mergeCell ref="G4:I4"/>
    <mergeCell ref="F1:I1"/>
    <mergeCell ref="A1:E1"/>
    <mergeCell ref="A2:I2"/>
    <mergeCell ref="A4:A5"/>
    <mergeCell ref="B4:B5"/>
    <mergeCell ref="C4:C5"/>
    <mergeCell ref="D4:D5"/>
    <mergeCell ref="E4:E5"/>
    <mergeCell ref="F4:F5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5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9"/>
  </sheetPr>
  <dimension ref="A1:K47"/>
  <sheetViews>
    <sheetView view="pageBreakPreview" zoomScaleSheetLayoutView="100" zoomScalePageLayoutView="0" workbookViewId="0" topLeftCell="A40">
      <selection activeCell="A4" sqref="A4:J47"/>
    </sheetView>
  </sheetViews>
  <sheetFormatPr defaultColWidth="9.00390625" defaultRowHeight="12.75"/>
  <cols>
    <col min="1" max="1" width="40.375" style="0" customWidth="1"/>
    <col min="2" max="2" width="7.00390625" style="0" customWidth="1"/>
    <col min="3" max="3" width="7.25390625" style="0" customWidth="1"/>
    <col min="4" max="4" width="6.375" style="0" customWidth="1"/>
    <col min="5" max="5" width="9.75390625" style="0" customWidth="1"/>
    <col min="6" max="6" width="6.00390625" style="0" customWidth="1"/>
    <col min="7" max="7" width="13.00390625" style="22" customWidth="1"/>
    <col min="8" max="9" width="13.00390625" style="0" customWidth="1"/>
    <col min="10" max="10" width="13.00390625" style="22" customWidth="1"/>
  </cols>
  <sheetData>
    <row r="1" spans="1:11" ht="51" customHeight="1">
      <c r="A1" s="5"/>
      <c r="B1" s="5"/>
      <c r="C1" s="5"/>
      <c r="D1" s="5"/>
      <c r="E1" s="5"/>
      <c r="F1" s="32"/>
      <c r="G1" s="32"/>
      <c r="H1" s="120" t="s">
        <v>170</v>
      </c>
      <c r="I1" s="120"/>
      <c r="J1" s="120"/>
      <c r="K1" s="32"/>
    </row>
    <row r="2" spans="1:10" s="1" customFormat="1" ht="64.5" customHeight="1">
      <c r="A2" s="73" t="s">
        <v>171</v>
      </c>
      <c r="B2" s="73"/>
      <c r="C2" s="73"/>
      <c r="D2" s="73"/>
      <c r="E2" s="73"/>
      <c r="F2" s="73"/>
      <c r="G2" s="73"/>
      <c r="H2" s="73"/>
      <c r="I2" s="73"/>
      <c r="J2" s="73"/>
    </row>
    <row r="3" spans="1:10" s="1" customFormat="1" ht="15.75">
      <c r="A3" s="49"/>
      <c r="B3" s="49"/>
      <c r="C3" s="49"/>
      <c r="D3" s="49"/>
      <c r="E3" s="49"/>
      <c r="F3" s="49"/>
      <c r="G3" s="45"/>
      <c r="H3" s="49"/>
      <c r="I3" s="49"/>
      <c r="J3" s="45" t="s">
        <v>5</v>
      </c>
    </row>
    <row r="4" spans="1:10" s="9" customFormat="1" ht="15.75">
      <c r="A4" s="134" t="s">
        <v>122</v>
      </c>
      <c r="B4" s="134" t="s">
        <v>11</v>
      </c>
      <c r="C4" s="134" t="s">
        <v>6</v>
      </c>
      <c r="D4" s="134" t="s">
        <v>7</v>
      </c>
      <c r="E4" s="134" t="s">
        <v>8</v>
      </c>
      <c r="F4" s="134" t="s">
        <v>9</v>
      </c>
      <c r="G4" s="134" t="s">
        <v>140</v>
      </c>
      <c r="H4" s="134"/>
      <c r="I4" s="134"/>
      <c r="J4" s="94" t="s">
        <v>166</v>
      </c>
    </row>
    <row r="5" spans="1:10" s="9" customFormat="1" ht="47.25">
      <c r="A5" s="134"/>
      <c r="B5" s="134"/>
      <c r="C5" s="134"/>
      <c r="D5" s="134"/>
      <c r="E5" s="134"/>
      <c r="F5" s="134"/>
      <c r="G5" s="94" t="s">
        <v>96</v>
      </c>
      <c r="H5" s="94" t="s">
        <v>52</v>
      </c>
      <c r="I5" s="94" t="s">
        <v>97</v>
      </c>
      <c r="J5" s="106" t="s">
        <v>0</v>
      </c>
    </row>
    <row r="6" spans="1:10" s="9" customFormat="1" ht="15.75">
      <c r="A6" s="94">
        <v>1</v>
      </c>
      <c r="B6" s="94">
        <v>2</v>
      </c>
      <c r="C6" s="94">
        <v>3</v>
      </c>
      <c r="D6" s="94">
        <v>4</v>
      </c>
      <c r="E6" s="94">
        <v>5</v>
      </c>
      <c r="F6" s="94">
        <v>6</v>
      </c>
      <c r="G6" s="107">
        <v>8</v>
      </c>
      <c r="H6" s="94">
        <v>7</v>
      </c>
      <c r="I6" s="94"/>
      <c r="J6" s="107">
        <v>8</v>
      </c>
    </row>
    <row r="7" spans="1:10" ht="15.75">
      <c r="A7" s="108" t="s">
        <v>28</v>
      </c>
      <c r="B7" s="96" t="s">
        <v>82</v>
      </c>
      <c r="C7" s="96"/>
      <c r="D7" s="96"/>
      <c r="E7" s="96"/>
      <c r="F7" s="96"/>
      <c r="G7" s="97">
        <f>G8+G14+G16</f>
        <v>1704.47</v>
      </c>
      <c r="H7" s="101">
        <f aca="true" t="shared" si="0" ref="H7:H22">I7-G7</f>
        <v>0</v>
      </c>
      <c r="I7" s="97">
        <f>I8+I14+I16</f>
        <v>1704.47</v>
      </c>
      <c r="J7" s="97">
        <f>J8+J14+J16</f>
        <v>1704.47</v>
      </c>
    </row>
    <row r="8" spans="1:10" ht="15.75">
      <c r="A8" s="109" t="s">
        <v>40</v>
      </c>
      <c r="B8" s="110" t="s">
        <v>82</v>
      </c>
      <c r="C8" s="99" t="s">
        <v>13</v>
      </c>
      <c r="D8" s="99" t="s">
        <v>18</v>
      </c>
      <c r="E8" s="99" t="s">
        <v>55</v>
      </c>
      <c r="F8" s="99" t="s">
        <v>42</v>
      </c>
      <c r="G8" s="101">
        <f>G9+G10+G11+G12+G13</f>
        <v>1377.2</v>
      </c>
      <c r="H8" s="101">
        <f t="shared" si="0"/>
        <v>0</v>
      </c>
      <c r="I8" s="101">
        <f>I9+I10+I11+I12+I13</f>
        <v>1377.2</v>
      </c>
      <c r="J8" s="101">
        <f>J9+J10+J11+J12+J13</f>
        <v>1377.2</v>
      </c>
    </row>
    <row r="9" spans="1:10" ht="47.25">
      <c r="A9" s="111" t="s">
        <v>141</v>
      </c>
      <c r="B9" s="110" t="s">
        <v>82</v>
      </c>
      <c r="C9" s="99" t="s">
        <v>13</v>
      </c>
      <c r="D9" s="99" t="s">
        <v>18</v>
      </c>
      <c r="E9" s="99" t="s">
        <v>55</v>
      </c>
      <c r="F9" s="99" t="s">
        <v>142</v>
      </c>
      <c r="G9" s="101">
        <v>1147.65</v>
      </c>
      <c r="H9" s="101">
        <f t="shared" si="0"/>
        <v>0</v>
      </c>
      <c r="I9" s="101">
        <v>1147.65</v>
      </c>
      <c r="J9" s="101">
        <v>1147.65</v>
      </c>
    </row>
    <row r="10" spans="1:10" ht="63">
      <c r="A10" s="111" t="s">
        <v>146</v>
      </c>
      <c r="B10" s="110" t="s">
        <v>82</v>
      </c>
      <c r="C10" s="99" t="s">
        <v>13</v>
      </c>
      <c r="D10" s="99" t="s">
        <v>18</v>
      </c>
      <c r="E10" s="99" t="s">
        <v>55</v>
      </c>
      <c r="F10" s="112" t="s">
        <v>145</v>
      </c>
      <c r="G10" s="101">
        <v>71</v>
      </c>
      <c r="H10" s="101">
        <f t="shared" si="0"/>
        <v>0</v>
      </c>
      <c r="I10" s="101">
        <v>71</v>
      </c>
      <c r="J10" s="101">
        <v>71</v>
      </c>
    </row>
    <row r="11" spans="1:10" ht="47.25">
      <c r="A11" s="111" t="s">
        <v>143</v>
      </c>
      <c r="B11" s="110" t="s">
        <v>82</v>
      </c>
      <c r="C11" s="99" t="s">
        <v>13</v>
      </c>
      <c r="D11" s="99" t="s">
        <v>18</v>
      </c>
      <c r="E11" s="99" t="s">
        <v>55</v>
      </c>
      <c r="F11" s="112" t="s">
        <v>144</v>
      </c>
      <c r="G11" s="101">
        <v>132</v>
      </c>
      <c r="H11" s="101">
        <f t="shared" si="0"/>
        <v>0</v>
      </c>
      <c r="I11" s="101">
        <v>132</v>
      </c>
      <c r="J11" s="101">
        <v>132</v>
      </c>
    </row>
    <row r="12" spans="1:10" ht="47.25">
      <c r="A12" s="111" t="s">
        <v>147</v>
      </c>
      <c r="B12" s="110" t="s">
        <v>82</v>
      </c>
      <c r="C12" s="99" t="s">
        <v>13</v>
      </c>
      <c r="D12" s="99" t="s">
        <v>18</v>
      </c>
      <c r="E12" s="99" t="s">
        <v>55</v>
      </c>
      <c r="F12" s="112" t="s">
        <v>148</v>
      </c>
      <c r="G12" s="101">
        <v>19.35</v>
      </c>
      <c r="H12" s="101">
        <f t="shared" si="0"/>
        <v>0</v>
      </c>
      <c r="I12" s="101">
        <v>19.35</v>
      </c>
      <c r="J12" s="101">
        <v>19.35</v>
      </c>
    </row>
    <row r="13" spans="1:10" ht="47.25">
      <c r="A13" s="111" t="s">
        <v>150</v>
      </c>
      <c r="B13" s="110" t="s">
        <v>82</v>
      </c>
      <c r="C13" s="99" t="s">
        <v>13</v>
      </c>
      <c r="D13" s="99" t="s">
        <v>18</v>
      </c>
      <c r="E13" s="99" t="s">
        <v>55</v>
      </c>
      <c r="F13" s="112" t="s">
        <v>149</v>
      </c>
      <c r="G13" s="101">
        <v>7.2</v>
      </c>
      <c r="H13" s="101">
        <f t="shared" si="0"/>
        <v>0</v>
      </c>
      <c r="I13" s="101">
        <v>7.2</v>
      </c>
      <c r="J13" s="101">
        <v>7.2</v>
      </c>
    </row>
    <row r="14" spans="1:10" ht="31.5">
      <c r="A14" s="109" t="s">
        <v>43</v>
      </c>
      <c r="B14" s="96" t="s">
        <v>82</v>
      </c>
      <c r="C14" s="117" t="s">
        <v>13</v>
      </c>
      <c r="D14" s="117" t="s">
        <v>15</v>
      </c>
      <c r="E14" s="117" t="s">
        <v>56</v>
      </c>
      <c r="F14" s="117" t="s">
        <v>42</v>
      </c>
      <c r="G14" s="113">
        <f>G15</f>
        <v>317.27</v>
      </c>
      <c r="H14" s="101">
        <f t="shared" si="0"/>
        <v>0</v>
      </c>
      <c r="I14" s="113">
        <f>I15</f>
        <v>317.27</v>
      </c>
      <c r="J14" s="113">
        <f>J15</f>
        <v>317.27</v>
      </c>
    </row>
    <row r="15" spans="1:10" ht="47.25">
      <c r="A15" s="111" t="s">
        <v>141</v>
      </c>
      <c r="B15" s="110" t="s">
        <v>82</v>
      </c>
      <c r="C15" s="99" t="s">
        <v>13</v>
      </c>
      <c r="D15" s="99" t="s">
        <v>15</v>
      </c>
      <c r="E15" s="99" t="s">
        <v>56</v>
      </c>
      <c r="F15" s="99" t="s">
        <v>142</v>
      </c>
      <c r="G15" s="101">
        <v>317.27</v>
      </c>
      <c r="H15" s="101">
        <f t="shared" si="0"/>
        <v>0</v>
      </c>
      <c r="I15" s="101">
        <v>317.27</v>
      </c>
      <c r="J15" s="101">
        <v>317.27</v>
      </c>
    </row>
    <row r="16" spans="1:10" ht="31.5">
      <c r="A16" s="109" t="s">
        <v>57</v>
      </c>
      <c r="B16" s="96" t="s">
        <v>82</v>
      </c>
      <c r="C16" s="117" t="s">
        <v>13</v>
      </c>
      <c r="D16" s="117" t="s">
        <v>129</v>
      </c>
      <c r="E16" s="117" t="s">
        <v>41</v>
      </c>
      <c r="F16" s="117" t="s">
        <v>42</v>
      </c>
      <c r="G16" s="113">
        <f>G17</f>
        <v>10</v>
      </c>
      <c r="H16" s="101">
        <f t="shared" si="0"/>
        <v>0</v>
      </c>
      <c r="I16" s="113">
        <f>I17</f>
        <v>10</v>
      </c>
      <c r="J16" s="113">
        <f>J17</f>
        <v>10</v>
      </c>
    </row>
    <row r="17" spans="1:10" ht="15.75">
      <c r="A17" s="111" t="s">
        <v>151</v>
      </c>
      <c r="B17" s="110" t="s">
        <v>82</v>
      </c>
      <c r="C17" s="99" t="s">
        <v>13</v>
      </c>
      <c r="D17" s="99" t="s">
        <v>129</v>
      </c>
      <c r="E17" s="99" t="s">
        <v>105</v>
      </c>
      <c r="F17" s="99" t="s">
        <v>152</v>
      </c>
      <c r="G17" s="101">
        <v>10</v>
      </c>
      <c r="H17" s="101">
        <f t="shared" si="0"/>
        <v>0</v>
      </c>
      <c r="I17" s="101">
        <v>10</v>
      </c>
      <c r="J17" s="101">
        <v>10</v>
      </c>
    </row>
    <row r="18" spans="1:10" ht="31.5">
      <c r="A18" s="95" t="s">
        <v>54</v>
      </c>
      <c r="B18" s="110" t="s">
        <v>82</v>
      </c>
      <c r="C18" s="99" t="s">
        <v>15</v>
      </c>
      <c r="D18" s="99" t="s">
        <v>16</v>
      </c>
      <c r="E18" s="99" t="s">
        <v>41</v>
      </c>
      <c r="F18" s="99" t="s">
        <v>42</v>
      </c>
      <c r="G18" s="97">
        <f>G19+G20</f>
        <v>134.4</v>
      </c>
      <c r="H18" s="101">
        <f t="shared" si="0"/>
        <v>6.5</v>
      </c>
      <c r="I18" s="97">
        <f>I19+I20</f>
        <v>140.9</v>
      </c>
      <c r="J18" s="97">
        <f>J19+J20</f>
        <v>141.2</v>
      </c>
    </row>
    <row r="19" spans="1:10" ht="47.25">
      <c r="A19" s="111" t="s">
        <v>141</v>
      </c>
      <c r="B19" s="110" t="s">
        <v>82</v>
      </c>
      <c r="C19" s="99" t="s">
        <v>15</v>
      </c>
      <c r="D19" s="99" t="s">
        <v>16</v>
      </c>
      <c r="E19" s="99" t="s">
        <v>58</v>
      </c>
      <c r="F19" s="99" t="s">
        <v>142</v>
      </c>
      <c r="G19" s="101">
        <v>124.68</v>
      </c>
      <c r="H19" s="101">
        <f t="shared" si="0"/>
        <v>6.5</v>
      </c>
      <c r="I19" s="101">
        <v>131.18</v>
      </c>
      <c r="J19" s="101">
        <v>131.48</v>
      </c>
    </row>
    <row r="20" spans="1:10" ht="47.25">
      <c r="A20" s="111" t="s">
        <v>143</v>
      </c>
      <c r="B20" s="110" t="s">
        <v>82</v>
      </c>
      <c r="C20" s="99" t="s">
        <v>15</v>
      </c>
      <c r="D20" s="99" t="s">
        <v>16</v>
      </c>
      <c r="E20" s="99" t="s">
        <v>58</v>
      </c>
      <c r="F20" s="99" t="s">
        <v>144</v>
      </c>
      <c r="G20" s="101">
        <v>9.72</v>
      </c>
      <c r="H20" s="101">
        <f t="shared" si="0"/>
        <v>0</v>
      </c>
      <c r="I20" s="101">
        <v>9.72</v>
      </c>
      <c r="J20" s="101">
        <v>9.72</v>
      </c>
    </row>
    <row r="21" spans="1:10" ht="31.5">
      <c r="A21" s="109" t="s">
        <v>44</v>
      </c>
      <c r="B21" s="110" t="s">
        <v>82</v>
      </c>
      <c r="C21" s="99" t="s">
        <v>19</v>
      </c>
      <c r="D21" s="99" t="s">
        <v>19</v>
      </c>
      <c r="E21" s="99" t="s">
        <v>41</v>
      </c>
      <c r="F21" s="99" t="s">
        <v>42</v>
      </c>
      <c r="G21" s="97">
        <f>G22</f>
        <v>82.43</v>
      </c>
      <c r="H21" s="97">
        <f t="shared" si="0"/>
        <v>0</v>
      </c>
      <c r="I21" s="97">
        <f>I22</f>
        <v>82.43</v>
      </c>
      <c r="J21" s="97">
        <f>J22</f>
        <v>82.43</v>
      </c>
    </row>
    <row r="22" spans="1:10" ht="31.5">
      <c r="A22" s="103" t="s">
        <v>45</v>
      </c>
      <c r="B22" s="110" t="s">
        <v>82</v>
      </c>
      <c r="C22" s="99" t="s">
        <v>19</v>
      </c>
      <c r="D22" s="99" t="s">
        <v>19</v>
      </c>
      <c r="E22" s="99" t="s">
        <v>91</v>
      </c>
      <c r="F22" s="99" t="s">
        <v>42</v>
      </c>
      <c r="G22" s="101">
        <f>G23+G24</f>
        <v>82.43</v>
      </c>
      <c r="H22" s="101">
        <f t="shared" si="0"/>
        <v>0</v>
      </c>
      <c r="I22" s="101">
        <f>I23+I24</f>
        <v>82.43</v>
      </c>
      <c r="J22" s="101">
        <f>J23+J24</f>
        <v>82.43</v>
      </c>
    </row>
    <row r="23" spans="1:10" ht="47.25">
      <c r="A23" s="111" t="s">
        <v>141</v>
      </c>
      <c r="B23" s="110" t="s">
        <v>82</v>
      </c>
      <c r="C23" s="99" t="s">
        <v>19</v>
      </c>
      <c r="D23" s="99" t="s">
        <v>19</v>
      </c>
      <c r="E23" s="99" t="s">
        <v>91</v>
      </c>
      <c r="F23" s="99" t="s">
        <v>142</v>
      </c>
      <c r="G23" s="101">
        <v>75.43</v>
      </c>
      <c r="H23" s="101">
        <f aca="true" t="shared" si="1" ref="H23:H28">I23-G23</f>
        <v>0</v>
      </c>
      <c r="I23" s="101">
        <v>75.43</v>
      </c>
      <c r="J23" s="101">
        <v>75.43</v>
      </c>
    </row>
    <row r="24" spans="1:10" ht="47.25">
      <c r="A24" s="111" t="s">
        <v>143</v>
      </c>
      <c r="B24" s="110" t="s">
        <v>82</v>
      </c>
      <c r="C24" s="99" t="s">
        <v>19</v>
      </c>
      <c r="D24" s="99" t="s">
        <v>19</v>
      </c>
      <c r="E24" s="99" t="s">
        <v>91</v>
      </c>
      <c r="F24" s="99" t="s">
        <v>144</v>
      </c>
      <c r="G24" s="101">
        <v>7</v>
      </c>
      <c r="H24" s="101">
        <f t="shared" si="1"/>
        <v>0</v>
      </c>
      <c r="I24" s="101">
        <v>7</v>
      </c>
      <c r="J24" s="101">
        <v>7</v>
      </c>
    </row>
    <row r="25" spans="1:10" ht="15.75">
      <c r="A25" s="108" t="s">
        <v>59</v>
      </c>
      <c r="B25" s="96" t="s">
        <v>82</v>
      </c>
      <c r="C25" s="96"/>
      <c r="D25" s="96"/>
      <c r="E25" s="96"/>
      <c r="F25" s="96"/>
      <c r="G25" s="97">
        <f>G26+G28</f>
        <v>920.0099999999999</v>
      </c>
      <c r="H25" s="97">
        <f t="shared" si="1"/>
        <v>-89</v>
      </c>
      <c r="I25" s="97">
        <f>I26+I28</f>
        <v>831.0099999999999</v>
      </c>
      <c r="J25" s="97">
        <f>J26+J28</f>
        <v>899.75</v>
      </c>
    </row>
    <row r="26" spans="1:10" ht="15.75">
      <c r="A26" s="118" t="s">
        <v>66</v>
      </c>
      <c r="B26" s="110" t="s">
        <v>82</v>
      </c>
      <c r="C26" s="110" t="s">
        <v>21</v>
      </c>
      <c r="D26" s="110" t="s">
        <v>15</v>
      </c>
      <c r="E26" s="110" t="s">
        <v>92</v>
      </c>
      <c r="F26" s="110" t="s">
        <v>42</v>
      </c>
      <c r="G26" s="97">
        <f>G27</f>
        <v>128</v>
      </c>
      <c r="H26" s="97">
        <f t="shared" si="1"/>
        <v>-50</v>
      </c>
      <c r="I26" s="97">
        <f>I27</f>
        <v>78</v>
      </c>
      <c r="J26" s="97">
        <f>J27</f>
        <v>127.7</v>
      </c>
    </row>
    <row r="27" spans="1:10" ht="47.25">
      <c r="A27" s="111" t="s">
        <v>143</v>
      </c>
      <c r="B27" s="110" t="s">
        <v>82</v>
      </c>
      <c r="C27" s="110" t="s">
        <v>21</v>
      </c>
      <c r="D27" s="110" t="s">
        <v>15</v>
      </c>
      <c r="E27" s="110" t="s">
        <v>92</v>
      </c>
      <c r="F27" s="110" t="s">
        <v>144</v>
      </c>
      <c r="G27" s="101">
        <v>128</v>
      </c>
      <c r="H27" s="101">
        <f t="shared" si="1"/>
        <v>-50</v>
      </c>
      <c r="I27" s="101">
        <v>78</v>
      </c>
      <c r="J27" s="101">
        <v>127.7</v>
      </c>
    </row>
    <row r="28" spans="1:10" ht="31.5">
      <c r="A28" s="109" t="s">
        <v>67</v>
      </c>
      <c r="B28" s="110" t="s">
        <v>82</v>
      </c>
      <c r="C28" s="99" t="s">
        <v>21</v>
      </c>
      <c r="D28" s="99" t="s">
        <v>21</v>
      </c>
      <c r="E28" s="99" t="s">
        <v>93</v>
      </c>
      <c r="F28" s="99" t="s">
        <v>42</v>
      </c>
      <c r="G28" s="97">
        <f>G29+G30+G31+G32</f>
        <v>792.0099999999999</v>
      </c>
      <c r="H28" s="101">
        <f t="shared" si="1"/>
        <v>-39</v>
      </c>
      <c r="I28" s="97">
        <f>I29+I30+I31+I32</f>
        <v>753.0099999999999</v>
      </c>
      <c r="J28" s="97">
        <f>J29+J30+J31+J32</f>
        <v>772.05</v>
      </c>
    </row>
    <row r="29" spans="1:10" ht="47.25">
      <c r="A29" s="119" t="s">
        <v>141</v>
      </c>
      <c r="B29" s="110" t="s">
        <v>82</v>
      </c>
      <c r="C29" s="99" t="s">
        <v>21</v>
      </c>
      <c r="D29" s="99" t="s">
        <v>21</v>
      </c>
      <c r="E29" s="99" t="s">
        <v>93</v>
      </c>
      <c r="F29" s="99" t="s">
        <v>142</v>
      </c>
      <c r="G29" s="101">
        <v>361.47</v>
      </c>
      <c r="H29" s="101">
        <f aca="true" t="shared" si="2" ref="H29:H46">I29-G29</f>
        <v>0</v>
      </c>
      <c r="I29" s="101">
        <v>361.47</v>
      </c>
      <c r="J29" s="101">
        <v>361.47</v>
      </c>
    </row>
    <row r="30" spans="1:10" ht="47.25">
      <c r="A30" s="119" t="s">
        <v>143</v>
      </c>
      <c r="B30" s="110" t="s">
        <v>82</v>
      </c>
      <c r="C30" s="99" t="s">
        <v>21</v>
      </c>
      <c r="D30" s="99" t="s">
        <v>21</v>
      </c>
      <c r="E30" s="99" t="s">
        <v>93</v>
      </c>
      <c r="F30" s="99" t="s">
        <v>144</v>
      </c>
      <c r="G30" s="101">
        <v>336.82</v>
      </c>
      <c r="H30" s="101">
        <f t="shared" si="2"/>
        <v>-19.99000000000001</v>
      </c>
      <c r="I30" s="101">
        <v>316.83</v>
      </c>
      <c r="J30" s="101">
        <v>316.83</v>
      </c>
    </row>
    <row r="31" spans="1:10" ht="47.25">
      <c r="A31" s="119" t="s">
        <v>147</v>
      </c>
      <c r="B31" s="110" t="s">
        <v>82</v>
      </c>
      <c r="C31" s="99" t="s">
        <v>21</v>
      </c>
      <c r="D31" s="99" t="s">
        <v>21</v>
      </c>
      <c r="E31" s="99" t="s">
        <v>93</v>
      </c>
      <c r="F31" s="99" t="s">
        <v>148</v>
      </c>
      <c r="G31" s="101">
        <v>86.16</v>
      </c>
      <c r="H31" s="101">
        <f t="shared" si="2"/>
        <v>-19.00999999999999</v>
      </c>
      <c r="I31" s="101">
        <v>67.15</v>
      </c>
      <c r="J31" s="101">
        <v>86.19</v>
      </c>
    </row>
    <row r="32" spans="1:10" ht="47.25">
      <c r="A32" s="119" t="s">
        <v>150</v>
      </c>
      <c r="B32" s="110" t="s">
        <v>82</v>
      </c>
      <c r="C32" s="99" t="s">
        <v>21</v>
      </c>
      <c r="D32" s="99" t="s">
        <v>21</v>
      </c>
      <c r="E32" s="99" t="s">
        <v>93</v>
      </c>
      <c r="F32" s="99" t="s">
        <v>149</v>
      </c>
      <c r="G32" s="101">
        <v>7.56</v>
      </c>
      <c r="H32" s="101">
        <f t="shared" si="2"/>
        <v>0</v>
      </c>
      <c r="I32" s="101">
        <v>7.56</v>
      </c>
      <c r="J32" s="101">
        <v>7.56</v>
      </c>
    </row>
    <row r="33" spans="1:10" ht="15.75">
      <c r="A33" s="108" t="s">
        <v>29</v>
      </c>
      <c r="B33" s="96" t="s">
        <v>82</v>
      </c>
      <c r="C33" s="96"/>
      <c r="D33" s="96"/>
      <c r="E33" s="96"/>
      <c r="F33" s="96"/>
      <c r="G33" s="97">
        <f>G34</f>
        <v>1258.5500000000002</v>
      </c>
      <c r="H33" s="101">
        <f t="shared" si="2"/>
        <v>119</v>
      </c>
      <c r="I33" s="97">
        <f>I34</f>
        <v>1377.5500000000002</v>
      </c>
      <c r="J33" s="97">
        <f>J34</f>
        <v>1259.5500000000002</v>
      </c>
    </row>
    <row r="34" spans="1:10" ht="15.75">
      <c r="A34" s="109" t="s">
        <v>46</v>
      </c>
      <c r="B34" s="110" t="s">
        <v>82</v>
      </c>
      <c r="C34" s="99" t="s">
        <v>22</v>
      </c>
      <c r="D34" s="99" t="s">
        <v>13</v>
      </c>
      <c r="E34" s="99" t="s">
        <v>41</v>
      </c>
      <c r="F34" s="99" t="s">
        <v>42</v>
      </c>
      <c r="G34" s="101">
        <f aca="true" t="shared" si="3" ref="G34:J35">G35</f>
        <v>1258.5500000000002</v>
      </c>
      <c r="H34" s="101">
        <f t="shared" si="2"/>
        <v>119</v>
      </c>
      <c r="I34" s="101">
        <f t="shared" si="3"/>
        <v>1377.5500000000002</v>
      </c>
      <c r="J34" s="101">
        <f t="shared" si="3"/>
        <v>1259.5500000000002</v>
      </c>
    </row>
    <row r="35" spans="1:10" ht="47.25">
      <c r="A35" s="109" t="s">
        <v>47</v>
      </c>
      <c r="B35" s="110" t="s">
        <v>82</v>
      </c>
      <c r="C35" s="99" t="s">
        <v>22</v>
      </c>
      <c r="D35" s="99" t="s">
        <v>13</v>
      </c>
      <c r="E35" s="99" t="s">
        <v>60</v>
      </c>
      <c r="F35" s="99" t="s">
        <v>42</v>
      </c>
      <c r="G35" s="101">
        <f t="shared" si="3"/>
        <v>1258.5500000000002</v>
      </c>
      <c r="H35" s="101">
        <f t="shared" si="2"/>
        <v>119</v>
      </c>
      <c r="I35" s="101">
        <f t="shared" si="3"/>
        <v>1377.5500000000002</v>
      </c>
      <c r="J35" s="101">
        <f t="shared" si="3"/>
        <v>1259.5500000000002</v>
      </c>
    </row>
    <row r="36" spans="1:10" ht="31.5">
      <c r="A36" s="103" t="s">
        <v>45</v>
      </c>
      <c r="B36" s="110" t="s">
        <v>82</v>
      </c>
      <c r="C36" s="99" t="s">
        <v>22</v>
      </c>
      <c r="D36" s="99" t="s">
        <v>13</v>
      </c>
      <c r="E36" s="99" t="s">
        <v>60</v>
      </c>
      <c r="F36" s="99" t="s">
        <v>42</v>
      </c>
      <c r="G36" s="101">
        <f>G37+G38+G39</f>
        <v>1258.5500000000002</v>
      </c>
      <c r="H36" s="101">
        <f t="shared" si="2"/>
        <v>119</v>
      </c>
      <c r="I36" s="101">
        <f>I37+I38+I39</f>
        <v>1377.5500000000002</v>
      </c>
      <c r="J36" s="101">
        <f>J37+J38+J39</f>
        <v>1259.5500000000002</v>
      </c>
    </row>
    <row r="37" spans="1:10" ht="47.25">
      <c r="A37" s="111" t="s">
        <v>141</v>
      </c>
      <c r="B37" s="110" t="s">
        <v>82</v>
      </c>
      <c r="C37" s="99" t="s">
        <v>22</v>
      </c>
      <c r="D37" s="99" t="s">
        <v>13</v>
      </c>
      <c r="E37" s="99" t="s">
        <v>60</v>
      </c>
      <c r="F37" s="99" t="s">
        <v>142</v>
      </c>
      <c r="G37" s="101">
        <v>1217.38</v>
      </c>
      <c r="H37" s="101">
        <f t="shared" si="2"/>
        <v>0</v>
      </c>
      <c r="I37" s="101">
        <v>1217.38</v>
      </c>
      <c r="J37" s="101">
        <v>1217.38</v>
      </c>
    </row>
    <row r="38" spans="1:10" ht="47.25">
      <c r="A38" s="111" t="s">
        <v>143</v>
      </c>
      <c r="B38" s="110" t="s">
        <v>82</v>
      </c>
      <c r="C38" s="99" t="s">
        <v>22</v>
      </c>
      <c r="D38" s="99" t="s">
        <v>13</v>
      </c>
      <c r="E38" s="99" t="s">
        <v>60</v>
      </c>
      <c r="F38" s="99" t="s">
        <v>144</v>
      </c>
      <c r="G38" s="101">
        <f>255.2-234</f>
        <v>21.19999999999999</v>
      </c>
      <c r="H38" s="101">
        <f t="shared" si="2"/>
        <v>119</v>
      </c>
      <c r="I38" s="101">
        <f>255.2-115</f>
        <v>140.2</v>
      </c>
      <c r="J38" s="101">
        <f>255.2-233</f>
        <v>22.19999999999999</v>
      </c>
    </row>
    <row r="39" spans="1:10" ht="47.25">
      <c r="A39" s="111" t="s">
        <v>147</v>
      </c>
      <c r="B39" s="110" t="s">
        <v>82</v>
      </c>
      <c r="C39" s="99" t="s">
        <v>22</v>
      </c>
      <c r="D39" s="99" t="s">
        <v>13</v>
      </c>
      <c r="E39" s="99" t="s">
        <v>60</v>
      </c>
      <c r="F39" s="99" t="s">
        <v>148</v>
      </c>
      <c r="G39" s="101">
        <v>19.97</v>
      </c>
      <c r="H39" s="101">
        <f t="shared" si="2"/>
        <v>0</v>
      </c>
      <c r="I39" s="101">
        <v>19.97</v>
      </c>
      <c r="J39" s="101">
        <v>19.97</v>
      </c>
    </row>
    <row r="40" spans="1:10" ht="15.75">
      <c r="A40" s="108" t="s">
        <v>30</v>
      </c>
      <c r="B40" s="96" t="s">
        <v>82</v>
      </c>
      <c r="C40" s="96"/>
      <c r="D40" s="96"/>
      <c r="E40" s="96"/>
      <c r="F40" s="96"/>
      <c r="G40" s="97">
        <f>G41</f>
        <v>339.96</v>
      </c>
      <c r="H40" s="97">
        <f t="shared" si="2"/>
        <v>0</v>
      </c>
      <c r="I40" s="97">
        <f>I41</f>
        <v>339.96</v>
      </c>
      <c r="J40" s="97">
        <f>J41</f>
        <v>339.96</v>
      </c>
    </row>
    <row r="41" spans="1:10" ht="15.75">
      <c r="A41" s="109" t="s">
        <v>46</v>
      </c>
      <c r="B41" s="110" t="s">
        <v>82</v>
      </c>
      <c r="C41" s="99" t="s">
        <v>22</v>
      </c>
      <c r="D41" s="99" t="s">
        <v>13</v>
      </c>
      <c r="E41" s="99" t="s">
        <v>41</v>
      </c>
      <c r="F41" s="99" t="s">
        <v>42</v>
      </c>
      <c r="G41" s="101">
        <f aca="true" t="shared" si="4" ref="G41:J42">G42</f>
        <v>339.96</v>
      </c>
      <c r="H41" s="101">
        <f t="shared" si="2"/>
        <v>0</v>
      </c>
      <c r="I41" s="101">
        <f t="shared" si="4"/>
        <v>339.96</v>
      </c>
      <c r="J41" s="101">
        <f t="shared" si="4"/>
        <v>339.96</v>
      </c>
    </row>
    <row r="42" spans="1:10" ht="15.75">
      <c r="A42" s="109" t="s">
        <v>48</v>
      </c>
      <c r="B42" s="110" t="s">
        <v>82</v>
      </c>
      <c r="C42" s="99" t="s">
        <v>22</v>
      </c>
      <c r="D42" s="99" t="s">
        <v>13</v>
      </c>
      <c r="E42" s="116" t="s">
        <v>61</v>
      </c>
      <c r="F42" s="116" t="s">
        <v>42</v>
      </c>
      <c r="G42" s="101">
        <f t="shared" si="4"/>
        <v>339.96</v>
      </c>
      <c r="H42" s="101">
        <f t="shared" si="2"/>
        <v>0</v>
      </c>
      <c r="I42" s="101">
        <f t="shared" si="4"/>
        <v>339.96</v>
      </c>
      <c r="J42" s="101">
        <f t="shared" si="4"/>
        <v>339.96</v>
      </c>
    </row>
    <row r="43" spans="1:10" ht="31.5">
      <c r="A43" s="103" t="s">
        <v>45</v>
      </c>
      <c r="B43" s="110" t="s">
        <v>82</v>
      </c>
      <c r="C43" s="99" t="s">
        <v>22</v>
      </c>
      <c r="D43" s="99" t="s">
        <v>13</v>
      </c>
      <c r="E43" s="116" t="s">
        <v>61</v>
      </c>
      <c r="F43" s="116" t="s">
        <v>42</v>
      </c>
      <c r="G43" s="101">
        <f>G44+G45</f>
        <v>339.96</v>
      </c>
      <c r="H43" s="101">
        <f t="shared" si="2"/>
        <v>0</v>
      </c>
      <c r="I43" s="101">
        <f>I44+I45</f>
        <v>339.96</v>
      </c>
      <c r="J43" s="101">
        <f>J44+J45</f>
        <v>339.96</v>
      </c>
    </row>
    <row r="44" spans="1:10" ht="47.25">
      <c r="A44" s="111" t="s">
        <v>141</v>
      </c>
      <c r="B44" s="110" t="s">
        <v>82</v>
      </c>
      <c r="C44" s="110" t="s">
        <v>22</v>
      </c>
      <c r="D44" s="110" t="s">
        <v>13</v>
      </c>
      <c r="E44" s="110" t="s">
        <v>61</v>
      </c>
      <c r="F44" s="110" t="s">
        <v>142</v>
      </c>
      <c r="G44" s="101">
        <v>326.96</v>
      </c>
      <c r="H44" s="101">
        <f t="shared" si="2"/>
        <v>0</v>
      </c>
      <c r="I44" s="101">
        <v>326.96</v>
      </c>
      <c r="J44" s="101">
        <v>326.96</v>
      </c>
    </row>
    <row r="45" spans="1:10" ht="47.25">
      <c r="A45" s="111" t="s">
        <v>143</v>
      </c>
      <c r="B45" s="110" t="s">
        <v>82</v>
      </c>
      <c r="C45" s="110" t="s">
        <v>22</v>
      </c>
      <c r="D45" s="110" t="s">
        <v>13</v>
      </c>
      <c r="E45" s="110" t="s">
        <v>61</v>
      </c>
      <c r="F45" s="110" t="s">
        <v>144</v>
      </c>
      <c r="G45" s="101">
        <v>13</v>
      </c>
      <c r="H45" s="101">
        <f t="shared" si="2"/>
        <v>0</v>
      </c>
      <c r="I45" s="101">
        <v>13</v>
      </c>
      <c r="J45" s="101">
        <v>13</v>
      </c>
    </row>
    <row r="46" spans="1:10" ht="15.75">
      <c r="A46" s="111" t="s">
        <v>174</v>
      </c>
      <c r="B46" s="110" t="s">
        <v>177</v>
      </c>
      <c r="C46" s="110" t="s">
        <v>175</v>
      </c>
      <c r="D46" s="110" t="s">
        <v>175</v>
      </c>
      <c r="E46" s="110" t="s">
        <v>176</v>
      </c>
      <c r="F46" s="110"/>
      <c r="G46" s="101">
        <v>234</v>
      </c>
      <c r="H46" s="101">
        <f t="shared" si="2"/>
        <v>-119</v>
      </c>
      <c r="I46" s="101">
        <v>115</v>
      </c>
      <c r="J46" s="101">
        <v>233</v>
      </c>
    </row>
    <row r="47" spans="1:10" ht="15.75">
      <c r="A47" s="108" t="s">
        <v>27</v>
      </c>
      <c r="B47" s="96"/>
      <c r="C47" s="96"/>
      <c r="D47" s="96"/>
      <c r="E47" s="96"/>
      <c r="F47" s="96"/>
      <c r="G47" s="97">
        <f>G7+G18+G21+G25+G33+G40+G46</f>
        <v>4673.820000000001</v>
      </c>
      <c r="H47" s="97">
        <f>H7+H18+H21+H25+H33+H40</f>
        <v>36.5</v>
      </c>
      <c r="I47" s="97">
        <f>I7+I18+I21+I25+I33+I40+I46</f>
        <v>4591.320000000001</v>
      </c>
      <c r="J47" s="97">
        <f>J7+J18+J21+J25+J33+J40+J46</f>
        <v>4660.360000000001</v>
      </c>
    </row>
  </sheetData>
  <sheetProtection/>
  <mergeCells count="9">
    <mergeCell ref="H1:J1"/>
    <mergeCell ref="G4:I4"/>
    <mergeCell ref="A2:J2"/>
    <mergeCell ref="E4:E5"/>
    <mergeCell ref="F4:F5"/>
    <mergeCell ref="A4:A5"/>
    <mergeCell ref="B4:B5"/>
    <mergeCell ref="C4:C5"/>
    <mergeCell ref="D4:D5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Filippova</dc:creator>
  <cp:keywords/>
  <dc:description/>
  <cp:lastModifiedBy>Бухгалтер</cp:lastModifiedBy>
  <cp:lastPrinted>2012-11-22T08:31:53Z</cp:lastPrinted>
  <dcterms:created xsi:type="dcterms:W3CDTF">2005-10-31T07:03:47Z</dcterms:created>
  <dcterms:modified xsi:type="dcterms:W3CDTF">2013-02-11T12:14:30Z</dcterms:modified>
  <cp:category/>
  <cp:version/>
  <cp:contentType/>
  <cp:contentStatus/>
</cp:coreProperties>
</file>