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9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Toc105952697">#N/A</definedName>
    <definedName name="_Toc105952698">#N/A</definedName>
    <definedName name="_xlnm.Print_Area">'1'!$A$1:$E$24</definedName>
    <definedName name="_xlnm.Print_Area_1">#REF!</definedName>
    <definedName name="_xlnm.Print_Area_2" localSheetId="8">'10'!$B$1:$L$183</definedName>
    <definedName name="_xlnm.Print_Area_2" localSheetId="9">'11'!$B$1:$L$182</definedName>
    <definedName name="_xlnm.Print_Area_2" localSheetId="6">'8'!$B$1:$L$164</definedName>
    <definedName name="_xlnm.Print_Area_2" localSheetId="7">'9'!$B$1:$L$168</definedName>
    <definedName name="_xlnm.Print_Area_2">#REF!</definedName>
    <definedName name="_xlnm.Print_Area_3">'2'!$A$1:$C$7</definedName>
    <definedName name="_xlnm.Print_Area_4">#REF!</definedName>
    <definedName name="_xlnm.Print_Area_5" localSheetId="3">'5'!$A$1:$G$53</definedName>
    <definedName name="_xlnm.Print_Area_5">'4'!$A$1:$G$53</definedName>
    <definedName name="_xlnm.Print_Area_6">#REF!</definedName>
    <definedName name="_xlnm.Print_Area_7" localSheetId="5">'7'!$A$1:$G$31</definedName>
    <definedName name="_xlnm.Print_Area_7">'6'!$A$1:$G$35</definedName>
    <definedName name="_xlnm.Print_Area_8">#N/A</definedName>
    <definedName name="_xlnm.Print_Area" localSheetId="0">'1'!$A$1:$E$24</definedName>
    <definedName name="_xlnm.Print_Area" localSheetId="8">'10'!$B$1:$L$183</definedName>
    <definedName name="_xlnm.Print_Area" localSheetId="9">'11'!$B$1:$L$182</definedName>
    <definedName name="_xlnm.Print_Area" localSheetId="1">'2'!$A$1:$C$7</definedName>
    <definedName name="_xlnm.Print_Area" localSheetId="2">'4'!$A$1:$G$53</definedName>
    <definedName name="_xlnm.Print_Area" localSheetId="3">'5'!$A$1:$G$53</definedName>
    <definedName name="_xlnm.Print_Area" localSheetId="4">'6'!$A$1:$G$35</definedName>
    <definedName name="_xlnm.Print_Area" localSheetId="5">'7'!$A$1:$G$31</definedName>
    <definedName name="_xlnm.Print_Area" localSheetId="6">'8'!$B$1:$L$164</definedName>
    <definedName name="_xlnm.Print_Area" localSheetId="7">'9'!$B$1:$L$168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<sst xmlns="http://schemas.openxmlformats.org/spreadsheetml/2006/main" count="4098" uniqueCount="322">
  <si>
    <t>Перечень главных администраторов доходов бюджета муниципального образования Ининское сельское поселение</t>
  </si>
  <si>
    <t>Код  главы администратора</t>
  </si>
  <si>
    <t>Код доходов</t>
  </si>
  <si>
    <t>Наименование  доходов</t>
  </si>
  <si>
    <t>Сельская администрация Ининского сельского поселения Онгудайского района Республики Алтай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</si>
  <si>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</si>
  <si>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</si>
  <si>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</si>
  <si>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</si>
  <si>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114 02052 10 0000 410</t>
  </si>
  <si>
    <t>Доходы от реализации имущества, находящегося в оперативномуправлении учреждений, находящихся в велении органов управления поселений (за исключением имущества муниципальных автономных учреждений),в части реализации основных средствпо указанному имуществу</t>
  </si>
  <si>
    <t>114 02053 10 0000 440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</si>
  <si>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материальных запасов по указанному имуществу</t>
  </si>
  <si>
    <t>115 02050 10 0000 140</t>
  </si>
  <si>
    <t>Платежи,взимаемые организациями поселений за выполнение определенных функций</t>
  </si>
  <si>
    <t>117 01050 10 0000 180</t>
  </si>
  <si>
    <t>Невыясненные поступления, зачисляемые в бюджеты поселений</t>
  </si>
  <si>
    <t>117 05050 10 0000 180</t>
  </si>
  <si>
    <t>Прочие неналоговые доходы бюджетов поселений</t>
  </si>
  <si>
    <t>202 01001 10 0000 151</t>
  </si>
  <si>
    <t>Дотации бюджетам поселений на выравнивание бюджетной обеспеченности</t>
  </si>
  <si>
    <t>202 01003 10 0000 151</t>
  </si>
  <si>
    <t>Дотации бюджетам поселений на поддержку мер по обеспечению сбалансированности местных бюджетов</t>
  </si>
  <si>
    <t>202 02999 10 0000 151</t>
  </si>
  <si>
    <t>Прочие субсидии бюджетам поселений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</si>
  <si>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</si>
  <si>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комиссариата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</si>
  <si>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</si>
  <si>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</si>
  <si>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202 04014 10 0000 151</t>
  </si>
  <si>
    <t xml:space="preserve">   Межбюджетные трансферты, 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соглашениямидля компенсации дополнительных расходов, возникших в результате решений, принятых органами власти другого уровня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</si>
  <si>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</si>
  <si>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</si>
  <si>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</si>
  <si>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</si>
  <si>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Примечание: форма приложения заполняется по каждому главному администратору бюджета МР;</t>
  </si>
  <si>
    <t xml:space="preserve">Приложением утверждается перечень главных администраторов доходов местного бюджета - органов местного самоуправления, бюджетные учреждения МО,  также рекомендуем включить в приложение  территориальные органы (подразделения) федеральных органов исполнительной власти, исполнительные органы государственной власти Республики Алтай, осуществляющие администрирование доходов местного бюджета . </t>
  </si>
  <si>
    <t>Перечень главных администраторов источников финансирования дефицита бюджета муниципального образования Ининское сельское поселение</t>
  </si>
  <si>
    <t>Код главы</t>
  </si>
  <si>
    <t>Код группы, подгруппы, статьи и вида источников</t>
  </si>
  <si>
    <t>Наименование</t>
  </si>
  <si>
    <t>Увеличение остатков средств</t>
  </si>
  <si>
    <t>Уменьшение остатков средств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</si>
  <si>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</si>
  <si>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</si>
  <si>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</si>
  <si>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</si>
  <si>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</si>
  <si>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</si>
  <si>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</si>
  <si>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</si>
  <si>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</si>
  <si>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</si>
  <si>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</si>
  <si>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</si>
  <si>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</si>
  <si>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</si>
  <si>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</si>
  <si>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</si>
  <si>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100</t>
  </si>
  <si>
    <t>103 02230 01 0000 110</t>
  </si>
  <si>
    <t>Доходы от уплаты акцизов на дизельное топливо, зачисляемые в консолидированные бюджеты Российской Федерации</t>
  </si>
  <si>
    <t>103 02240 01 0000 110</t>
  </si>
  <si>
    <t>Доходы от уплаты акцизов на моторные масла для дизельных и (или) карбютарных(инжекторных) двигателей, зачисляемыев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</si>
  <si>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</si>
  <si>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РоссийскойФедерации, зачисляемые в консолидированные бюджеты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</si>
  <si>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</si>
  <si>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</si>
  <si>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</si>
  <si>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</si>
  <si>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</si>
  <si>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</si>
  <si>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</si>
  <si>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</si>
  <si>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</si>
  <si>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</si>
  <si>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</si>
  <si>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</si>
  <si>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</si>
  <si>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</si>
  <si>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</si>
  <si>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1 08 00000 00 0000 000</t>
  </si>
  <si>
    <t>Государственная пошлина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</si>
  <si>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</si>
  <si>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</si>
  <si>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</si>
  <si>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</si>
  <si>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</si>
  <si>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</si>
  <si>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</si>
  <si>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</si>
  <si>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</si>
  <si>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</si>
  <si>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</si>
  <si>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</si>
  <si>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</si>
  <si>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</si>
  <si>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</si>
  <si>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</si>
  <si>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</si>
  <si>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</si>
  <si>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</si>
  <si>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</si>
  <si>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</si>
  <si>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</si>
  <si>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</si>
  <si>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</si>
  <si>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</si>
  <si>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</si>
  <si>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</si>
  <si>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</si>
  <si>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</si>
  <si>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</si>
  <si>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</si>
  <si>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</si>
  <si>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</si>
  <si>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</si>
  <si>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</si>
  <si>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</si>
  <si>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</si>
  <si>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</si>
  <si>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</si>
  <si>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202 03024 10 0000 151</t>
  </si>
  <si>
    <t xml:space="preserve"> 2 02 04000 00 0000 151</t>
  </si>
  <si>
    <t>Иные межбюджетные трансферты</t>
  </si>
  <si>
    <t xml:space="preserve"> 2 02 04012 10 0000 151</t>
  </si>
  <si>
    <t>Иные межбюджетные трансферты общего характера</t>
  </si>
  <si>
    <t>Всего доходов</t>
  </si>
  <si>
    <t>2016 г</t>
  </si>
  <si>
    <t>2017 г</t>
  </si>
  <si>
    <t>2 02 03015 10 0000 151</t>
  </si>
  <si>
    <t xml:space="preserve">2 07 00000 00 0000 180  </t>
  </si>
  <si>
    <t xml:space="preserve">Прочие безвозмездные поступления  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</si>
  <si>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</si>
  <si>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</si>
  <si>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</si>
  <si>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</si>
  <si>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</si>
  <si>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</si>
  <si>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</si>
  <si>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</si>
  <si>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</si>
  <si>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</si>
  <si>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</si>
  <si>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</si>
  <si>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</si>
  <si>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</si>
  <si>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</si>
  <si>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</si>
  <si>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</si>
  <si>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</si>
  <si>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</si>
  <si>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</si>
  <si>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</si>
  <si>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</si>
  <si>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</si>
  <si>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</si>
  <si>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</si>
  <si>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</si>
  <si>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</si>
  <si>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</si>
  <si>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</si>
  <si>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</si>
  <si>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</si>
  <si>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</si>
  <si>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</si>
  <si>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</si>
  <si>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</si>
  <si>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</si>
  <si>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</si>
  <si>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Изменения на 2016 год (+;-)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</si>
  <si>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</si>
  <si>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</si>
  <si>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</si>
  <si>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</si>
  <si>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</si>
  <si>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</si>
  <si>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</si>
  <si>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</si>
  <si>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</si>
  <si>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</si>
  <si>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</si>
  <si>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</si>
  <si>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</si>
  <si>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</si>
  <si>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</si>
  <si>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</si>
  <si>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</si>
  <si>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</si>
  <si>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</si>
  <si>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</si>
  <si>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</si>
  <si>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</si>
  <si>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</si>
  <si>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</si>
  <si>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</si>
  <si>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0100801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</si>
  <si>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</si>
  <si>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</si>
  <si>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</si>
  <si>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</si>
  <si>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</si>
  <si>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</si>
  <si>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</si>
  <si>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</si>
  <si>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</si>
  <si>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</si>
  <si>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Фонд оплаты труда и страховые взносы
</t>
  </si>
  <si>
    <t>0020300</t>
  </si>
  <si>
    <t>0020400</t>
  </si>
  <si>
    <t xml:space="preserve">Закупка товаров, работ, услуг в сфере информационно-коммуникационных технологий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</si>
  <si>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</si>
  <si>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</si>
  <si>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</si>
  <si>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</si>
  <si>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</si>
  <si>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</si>
  <si>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</si>
  <si>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</si>
  <si>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</si>
  <si>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</si>
  <si>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Осуществление первичного воинского учета на территориях, где отсутствуют военные комиссариаты</t>
  </si>
  <si>
    <t>9905118</t>
  </si>
  <si>
    <t>0013600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</si>
  <si>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</si>
  <si>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</si>
  <si>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</si>
  <si>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</si>
  <si>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Подпрограмма «Устойчивое развитие систем жизнеобеспечения муниципального образования Ининское сельское поселение на 2015-2018 годы»</t>
  </si>
  <si>
    <t>0120000</t>
  </si>
  <si>
    <t>Обеспечение развития благоустройства поселения</t>
  </si>
  <si>
    <t>0120001</t>
  </si>
  <si>
    <t>Подпрограмма "Развитие социально-культурной сферы  в муниципальном образовании Ининское сельское поселение на 2015-2018 годы."</t>
  </si>
  <si>
    <t>0130000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</si>
  <si>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2015-2018 годы."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</si>
  <si>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</si>
  <si>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</si>
  <si>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</t>
  </si>
  <si>
    <t xml:space="preserve">Культура 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</si>
  <si>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</si>
  <si>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</si>
  <si>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</si>
  <si>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</si>
  <si>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</si>
  <si>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</si>
  <si>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</si>
  <si>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</si>
  <si>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</si>
  <si>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</si>
  <si>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</si>
  <si>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</si>
  <si>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</si>
  <si>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</si>
  <si>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2017 год</t>
  </si>
  <si>
    <t>Утверждено доходов</t>
  </si>
  <si>
    <t>АВЦП" Обеспечение деятельности Администрации МО Ининское сельское поселение на 2015-2018 гг."</t>
  </si>
  <si>
    <t>ВЦП "Развитие транспортной инфраструктуры Ининского сельского поселения"</t>
  </si>
  <si>
    <t>7950001</t>
  </si>
  <si>
    <t>202 04999 10 0000 151</t>
  </si>
  <si>
    <t>Прочие межбюджетные трансферты, передаваемые бюджетам поселений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</si>
  <si>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</si>
  <si>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</si>
  <si>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</si>
  <si>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</si>
  <si>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</si>
  <si>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</si>
  <si>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</si>
  <si>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</si>
  <si>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</si>
  <si>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</si>
  <si>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</si>
  <si>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</si>
  <si>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</si>
  <si>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</si>
  <si>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</si>
  <si>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</si>
  <si>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</si>
  <si>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Подпрограмма "Развитие экономического и налогового потенциала муниципального образования Ининское сельское поселение на 2015-2018 годы"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</si>
  <si>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</si>
  <si>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</si>
  <si>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</si>
  <si>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</si>
  <si>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</si>
  <si>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</si>
  <si>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</si>
  <si>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</si>
  <si>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</si>
  <si>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</si>
  <si>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</si>
  <si>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0133000</t>
  </si>
  <si>
    <t>0132000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</si>
  <si>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</si>
  <si>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</si>
  <si>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</si>
  <si>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</si>
  <si>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</si>
  <si>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</si>
  <si>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2015-2018 годы"</t>
  </si>
  <si>
    <t>Приложение 1 к решению «О бюджете муниципального образования Ининское сельское поселение на 2017 год и плановый период 2018 и 2019 годов "</t>
  </si>
  <si>
    <t>Приложение 2 к решению «О бюджете муниципального образования Ининское сельскоепоселение на 2017 год и плановый период 2018 и 2019 годов»</t>
  </si>
  <si>
    <t xml:space="preserve">Приложение 4 к решению «О бюджете муниципального образования Ининское сельское поселение  на 2017 год и плановый период 2018 и 2019 годов» </t>
  </si>
  <si>
    <t>Объем поступлений доходов в бюджет муниципального образования Ининское сельское поселение в 2017 году</t>
  </si>
  <si>
    <t>Субвенции бюджетам поселений на выполнение передаваемых полномочий субъектов Российской Федерации</t>
  </si>
  <si>
    <t>Объем поступлений доходов в бюджет муниципального образования Ининское сельское поселение в плановом периоде 2018 и 2019 годов</t>
  </si>
  <si>
    <t>2018 год</t>
  </si>
  <si>
    <t>2019 год</t>
  </si>
  <si>
    <t xml:space="preserve">Приложение 5 к решению «О бюджете муниципального образования Ининское сельское поселение  на 2017 год и плановый период 2018 и 2019 годов» </t>
  </si>
  <si>
    <t>Приложение 6 к решению «О бюджете муниципального образования Ининское сельское поселение на 2017 год  и плановый период 2018 и 2019 годов»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</si>
  <si>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2017 год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</si>
  <si>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плановый период 2018 и  2019 годов</t>
  </si>
  <si>
    <t>Приложение 7 к решению «О бюджете муниципального образования Ининское сельское поселение на 2017 год  и плановый период 2018 и 2019 годов»</t>
  </si>
  <si>
    <t>Обеспечение безопасности населения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</si>
  <si>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2017 год</t>
  </si>
  <si>
    <t>Приложение 8 к решению «О бюджете  муниципального образования Ининское сельское поселение на 2017 год  и плановый перриод 2018 и 2019 годов»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</si>
  <si>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плановый период 2018 и 2019 годов</t>
  </si>
  <si>
    <t>Ведомственная структура расходов бюджета муниципального образования Ининское сельское поселение на 2017 год</t>
  </si>
  <si>
    <t>Приложение 10 к решению «О бюджете  муниципального образования Ининское сельское поселение на 2017 год  и плановый перриод 2018 и 2019 годов»</t>
  </si>
  <si>
    <t>Приложение 9 к решению «О бюджете  муниципального образования Ининское сельское поселение на 2017 год  и плановый перриод 2018 и 2019 годов»</t>
  </si>
  <si>
    <t>Ведомственная структура расходов бюджета муниципального образования Ининское сельское поселение на плановый период 2018 и 2019 годов</t>
  </si>
  <si>
    <t>Приложение 11 к решению «О бюджете  муниципального образования Ининское сельское поселение на 2017 год  и плановый перриод 2018 и 2019 годов»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</si>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</sst>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justify"/>
      <protection/>
    </xf>
    <xf numFmtId="0" fontId="6" fillId="0" borderId="0" xfId="33" applyFont="1" applyAlignment="1">
      <alignment horizontal="left"/>
      <protection/>
    </xf>
    <xf numFmtId="0" fontId="7" fillId="0" borderId="0" xfId="33" applyFont="1" applyAlignment="1">
      <alignment horizontal="left"/>
      <protection/>
    </xf>
    <xf numFmtId="0" fontId="6" fillId="0" borderId="0" xfId="33" applyFont="1" applyAlignment="1">
      <alignment horizontal="justify"/>
      <protection/>
    </xf>
    <xf numFmtId="0" fontId="6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 wrapText="1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justify" vertical="center"/>
      <protection/>
    </xf>
    <xf numFmtId="0" fontId="10" fillId="0" borderId="0" xfId="33" applyFont="1" applyAlignment="1">
      <alignment horizontal="left" wrapText="1"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 horizontal="justify" vertical="top" wrapText="1"/>
      <protection/>
    </xf>
    <xf numFmtId="0" fontId="2" fillId="0" borderId="0" xfId="33">
      <alignment/>
      <protection/>
    </xf>
    <xf numFmtId="0" fontId="6" fillId="0" borderId="0" xfId="33" applyFont="1" applyFill="1">
      <alignment/>
      <protection/>
    </xf>
    <xf numFmtId="0" fontId="5" fillId="0" borderId="0" xfId="33" applyFont="1" applyFill="1" applyAlignment="1">
      <alignment horizontal="right" wrapText="1"/>
      <protection/>
    </xf>
    <xf numFmtId="0" fontId="4" fillId="0" borderId="0" xfId="33" applyFont="1" applyFill="1" applyAlignment="1">
      <alignment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11" fillId="0" borderId="0" xfId="33" applyFont="1">
      <alignment/>
      <protection/>
    </xf>
    <xf numFmtId="0" fontId="6" fillId="0" borderId="14" xfId="33" applyFont="1" applyBorder="1" applyAlignment="1">
      <alignment horizontal="center"/>
      <protection/>
    </xf>
    <xf numFmtId="3" fontId="6" fillId="0" borderId="15" xfId="33" applyNumberFormat="1" applyFont="1" applyBorder="1" applyAlignment="1">
      <alignment horizontal="center" wrapText="1"/>
      <protection/>
    </xf>
    <xf numFmtId="0" fontId="6" fillId="0" borderId="15" xfId="33" applyFont="1" applyBorder="1" applyAlignment="1">
      <alignment horizontal="justify" wrapText="1"/>
      <protection/>
    </xf>
    <xf numFmtId="3" fontId="6" fillId="0" borderId="16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wrapText="1"/>
      <protection/>
    </xf>
    <xf numFmtId="0" fontId="11" fillId="0" borderId="17" xfId="33" applyFont="1" applyBorder="1">
      <alignment/>
      <protection/>
    </xf>
    <xf numFmtId="0" fontId="11" fillId="0" borderId="18" xfId="33" applyFont="1" applyBorder="1">
      <alignment/>
      <protection/>
    </xf>
    <xf numFmtId="0" fontId="11" fillId="0" borderId="19" xfId="33" applyFont="1" applyBorder="1">
      <alignment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12" fillId="0" borderId="0" xfId="33" applyFont="1" applyAlignment="1">
      <alignment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justify" vertical="center" wrapText="1"/>
      <protection/>
    </xf>
    <xf numFmtId="0" fontId="5" fillId="0" borderId="0" xfId="33" applyFont="1">
      <alignment/>
      <protection/>
    </xf>
    <xf numFmtId="49" fontId="7" fillId="0" borderId="14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2" fontId="7" fillId="0" borderId="2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vertical="center"/>
      <protection/>
    </xf>
    <xf numFmtId="49" fontId="7" fillId="0" borderId="14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2" fontId="6" fillId="0" borderId="1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7" fillId="0" borderId="0" xfId="33" applyFont="1">
      <alignment/>
      <protection/>
    </xf>
    <xf numFmtId="165" fontId="6" fillId="0" borderId="10" xfId="33" applyNumberFormat="1" applyFont="1" applyBorder="1" applyAlignment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0" fontId="17" fillId="0" borderId="0" xfId="33" applyFont="1">
      <alignment/>
      <protection/>
    </xf>
    <xf numFmtId="49" fontId="9" fillId="0" borderId="14" xfId="33" applyNumberFormat="1" applyFont="1" applyBorder="1" applyAlignment="1">
      <alignment horizontal="center" vertical="center" wrapText="1"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justify" vertical="center" wrapText="1"/>
      <protection/>
    </xf>
    <xf numFmtId="2" fontId="7" fillId="0" borderId="18" xfId="33" applyNumberFormat="1" applyFont="1" applyBorder="1" applyAlignment="1">
      <alignment horizontal="center" vertical="center" wrapText="1"/>
      <protection/>
    </xf>
    <xf numFmtId="2" fontId="7" fillId="0" borderId="19" xfId="33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8" fillId="0" borderId="0" xfId="33" applyFont="1">
      <alignment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13" fillId="0" borderId="12" xfId="33" applyFont="1" applyBorder="1" applyAlignment="1">
      <alignment horizontal="justify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justify" vertical="center" wrapText="1"/>
      <protection/>
    </xf>
    <xf numFmtId="0" fontId="5" fillId="0" borderId="20" xfId="33" applyFont="1" applyFill="1" applyBorder="1">
      <alignment/>
      <protection/>
    </xf>
    <xf numFmtId="2" fontId="7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/>
      <protection/>
    </xf>
    <xf numFmtId="2" fontId="7" fillId="0" borderId="20" xfId="33" applyNumberFormat="1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center" vertical="center"/>
      <protection/>
    </xf>
    <xf numFmtId="2" fontId="9" fillId="0" borderId="20" xfId="33" applyNumberFormat="1" applyFont="1" applyFill="1" applyBorder="1" applyAlignment="1">
      <alignment horizontal="center" vertical="center"/>
      <protection/>
    </xf>
    <xf numFmtId="2" fontId="8" fillId="0" borderId="20" xfId="33" applyNumberFormat="1" applyFont="1" applyFill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 wrapText="1"/>
      <protection/>
    </xf>
    <xf numFmtId="2" fontId="9" fillId="0" borderId="10" xfId="33" applyNumberFormat="1" applyFont="1" applyBorder="1" applyAlignment="1">
      <alignment horizontal="center" vertical="center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8" fillId="0" borderId="20" xfId="33" applyNumberFormat="1" applyFont="1" applyFill="1" applyBorder="1" applyAlignment="1">
      <alignment vertical="center"/>
      <protection/>
    </xf>
    <xf numFmtId="2" fontId="6" fillId="0" borderId="21" xfId="33" applyNumberFormat="1" applyFont="1" applyBorder="1" applyAlignment="1">
      <alignment horizontal="center" vertical="center" wrapText="1"/>
      <protection/>
    </xf>
    <xf numFmtId="2" fontId="6" fillId="0" borderId="22" xfId="33" applyNumberFormat="1" applyFont="1" applyFill="1" applyBorder="1" applyAlignment="1">
      <alignment horizontal="center" vertical="center"/>
      <protection/>
    </xf>
    <xf numFmtId="0" fontId="18" fillId="0" borderId="22" xfId="33" applyFont="1" applyFill="1" applyBorder="1" applyAlignment="1">
      <alignment vertical="center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9" fillId="0" borderId="0" xfId="33" applyFont="1" applyAlignment="1">
      <alignment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1" fontId="7" fillId="0" borderId="14" xfId="33" applyNumberFormat="1" applyFont="1" applyFill="1" applyBorder="1" applyAlignment="1">
      <alignment horizontal="left" vertical="top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1" fontId="6" fillId="0" borderId="14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center" vertical="center"/>
      <protection/>
    </xf>
    <xf numFmtId="1" fontId="6" fillId="0" borderId="14" xfId="33" applyNumberFormat="1" applyFont="1" applyFill="1" applyBorder="1" applyAlignment="1">
      <alignment horizontal="left" vertical="top" wrapText="1"/>
      <protection/>
    </xf>
    <xf numFmtId="1" fontId="7" fillId="0" borderId="14" xfId="33" applyNumberFormat="1" applyFont="1" applyFill="1" applyBorder="1" applyAlignment="1">
      <alignment horizontal="justify" vertical="center" wrapText="1"/>
      <protection/>
    </xf>
    <xf numFmtId="0" fontId="6" fillId="0" borderId="14" xfId="33" applyFont="1" applyFill="1" applyBorder="1" applyAlignment="1">
      <alignment horizontal="justify" vertical="center" wrapText="1"/>
      <protection/>
    </xf>
    <xf numFmtId="0" fontId="7" fillId="0" borderId="14" xfId="33" applyFont="1" applyBorder="1">
      <alignment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2" fontId="7" fillId="0" borderId="10" xfId="33" applyNumberFormat="1" applyFont="1" applyFill="1" applyBorder="1" applyAlignment="1">
      <alignment horizontal="center"/>
      <protection/>
    </xf>
    <xf numFmtId="0" fontId="6" fillId="0" borderId="14" xfId="33" applyFont="1" applyFill="1" applyBorder="1" applyAlignment="1">
      <alignment wrapText="1"/>
      <protection/>
    </xf>
    <xf numFmtId="2" fontId="6" fillId="0" borderId="10" xfId="33" applyNumberFormat="1" applyFont="1" applyFill="1" applyBorder="1" applyAlignment="1">
      <alignment horizontal="center"/>
      <protection/>
    </xf>
    <xf numFmtId="1" fontId="7" fillId="0" borderId="14" xfId="33" applyNumberFormat="1" applyFont="1" applyFill="1" applyBorder="1" applyAlignment="1">
      <alignment horizontal="justify" vertical="top" wrapText="1"/>
      <protection/>
    </xf>
    <xf numFmtId="0" fontId="7" fillId="0" borderId="14" xfId="33" applyFont="1" applyFill="1" applyBorder="1" applyAlignment="1">
      <alignment wrapText="1"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1" fontId="7" fillId="0" borderId="17" xfId="33" applyNumberFormat="1" applyFont="1" applyFill="1" applyBorder="1" applyAlignment="1">
      <alignment horizontal="left" vertical="top" wrapText="1"/>
      <protection/>
    </xf>
    <xf numFmtId="49" fontId="6" fillId="0" borderId="18" xfId="33" applyNumberFormat="1" applyFont="1" applyFill="1" applyBorder="1" applyAlignment="1">
      <alignment horizontal="center" vertical="center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13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13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2" fontId="6" fillId="0" borderId="20" xfId="33" applyNumberFormat="1" applyFont="1" applyBorder="1" applyAlignment="1">
      <alignment horizontal="center" vertical="center"/>
      <protection/>
    </xf>
    <xf numFmtId="0" fontId="6" fillId="0" borderId="14" xfId="33" applyFont="1" applyBorder="1">
      <alignment/>
      <protection/>
    </xf>
    <xf numFmtId="2" fontId="7" fillId="0" borderId="10" xfId="33" applyNumberFormat="1" applyFont="1" applyFill="1" applyBorder="1" applyAlignment="1">
      <alignment horizontal="center" vertical="center"/>
      <protection/>
    </xf>
    <xf numFmtId="0" fontId="20" fillId="0" borderId="0" xfId="33" applyFont="1">
      <alignment/>
      <protection/>
    </xf>
    <xf numFmtId="0" fontId="21" fillId="0" borderId="0" xfId="33" applyFont="1" applyAlignment="1">
      <alignment horizontal="center" vertical="top" wrapText="1"/>
      <protection/>
    </xf>
    <xf numFmtId="0" fontId="21" fillId="0" borderId="0" xfId="33" applyFont="1" applyAlignment="1">
      <alignment vertical="top" wrapText="1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2" fillId="0" borderId="0" xfId="33" applyFont="1" applyAlignment="1">
      <alignment horizontal="right" wrapText="1"/>
      <protection/>
    </xf>
    <xf numFmtId="0" fontId="23" fillId="0" borderId="0" xfId="33" applyFont="1">
      <alignment/>
      <protection/>
    </xf>
    <xf numFmtId="0" fontId="24" fillId="0" borderId="0" xfId="33" applyFont="1" applyFill="1" applyBorder="1" applyAlignment="1">
      <alignment horizontal="center"/>
      <protection/>
    </xf>
    <xf numFmtId="0" fontId="24" fillId="0" borderId="0" xfId="33" applyFont="1" applyFill="1" applyBorder="1" applyAlignment="1">
      <alignment horizontal="right"/>
      <protection/>
    </xf>
    <xf numFmtId="0" fontId="26" fillId="0" borderId="0" xfId="33" applyFont="1">
      <alignment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justify" vertical="center" wrapText="1"/>
      <protection/>
    </xf>
    <xf numFmtId="49" fontId="13" fillId="0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Alignment="1">
      <alignment horizontal="justify" vertical="center" wrapText="1"/>
      <protection/>
    </xf>
    <xf numFmtId="0" fontId="5" fillId="0" borderId="10" xfId="33" applyFont="1" applyFill="1" applyBorder="1" applyAlignment="1">
      <alignment horizontal="justify" vertical="center" wrapText="1"/>
      <protection/>
    </xf>
    <xf numFmtId="2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27" fillId="0" borderId="10" xfId="54" applyFont="1" applyFill="1" applyBorder="1" applyAlignment="1">
      <alignment horizontal="justify" vertical="center" wrapText="1"/>
      <protection/>
    </xf>
    <xf numFmtId="2" fontId="23" fillId="0" borderId="0" xfId="33" applyNumberFormat="1" applyFont="1">
      <alignment/>
      <protection/>
    </xf>
    <xf numFmtId="0" fontId="27" fillId="0" borderId="23" xfId="54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wrapText="1"/>
      <protection/>
    </xf>
    <xf numFmtId="0" fontId="5" fillId="0" borderId="10" xfId="33" applyFont="1" applyFill="1" applyBorder="1" applyAlignment="1">
      <alignment wrapText="1"/>
      <protection/>
    </xf>
    <xf numFmtId="0" fontId="28" fillId="0" borderId="0" xfId="54" applyFont="1" applyFill="1" applyBorder="1" applyAlignment="1">
      <alignment horizontal="left" wrapText="1"/>
      <protection/>
    </xf>
    <xf numFmtId="49" fontId="12" fillId="0" borderId="0" xfId="33" applyNumberFormat="1" applyFont="1" applyFill="1" applyBorder="1" applyAlignment="1">
      <alignment horizontal="center" wrapText="1"/>
      <protection/>
    </xf>
    <xf numFmtId="0" fontId="21" fillId="0" borderId="0" xfId="54" applyFont="1" applyFill="1" applyBorder="1" applyAlignment="1">
      <alignment horizontal="left"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13" fillId="0" borderId="10" xfId="33" applyNumberFormat="1" applyFont="1" applyFill="1" applyBorder="1" applyAlignment="1">
      <alignment horizontal="justify" vertical="center" wrapText="1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left" wrapText="1"/>
      <protection/>
    </xf>
    <xf numFmtId="0" fontId="5" fillId="33" borderId="10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49" fontId="5" fillId="0" borderId="10" xfId="33" applyNumberFormat="1" applyFont="1" applyFill="1" applyBorder="1" applyAlignment="1">
      <alignment horizontal="center" vertical="center" shrinkToFit="1"/>
      <protection/>
    </xf>
    <xf numFmtId="0" fontId="23" fillId="0" borderId="0" xfId="33" applyFont="1" applyBorder="1">
      <alignment/>
      <protection/>
    </xf>
    <xf numFmtId="49" fontId="13" fillId="0" borderId="10" xfId="33" applyNumberFormat="1" applyFont="1" applyFill="1" applyBorder="1" applyAlignment="1">
      <alignment horizontal="center" vertical="center"/>
      <protection/>
    </xf>
    <xf numFmtId="0" fontId="25" fillId="0" borderId="10" xfId="54" applyFont="1" applyBorder="1" applyAlignment="1">
      <alignment horizontal="left" wrapText="1"/>
      <protection/>
    </xf>
    <xf numFmtId="0" fontId="5" fillId="0" borderId="24" xfId="33" applyNumberFormat="1" applyFont="1" applyFill="1" applyBorder="1" applyAlignment="1" applyProtection="1">
      <alignment wrapText="1"/>
      <protection/>
    </xf>
    <xf numFmtId="2" fontId="5" fillId="0" borderId="10" xfId="33" applyNumberFormat="1" applyFont="1" applyFill="1" applyBorder="1" applyAlignment="1">
      <alignment horizontal="center" vertical="center"/>
      <protection/>
    </xf>
    <xf numFmtId="2" fontId="13" fillId="0" borderId="10" xfId="3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wrapText="1"/>
      <protection/>
    </xf>
    <xf numFmtId="0" fontId="13" fillId="33" borderId="10" xfId="33" applyFont="1" applyFill="1" applyBorder="1" applyAlignment="1">
      <alignment horizontal="justify" vertical="center" wrapText="1" shrinkToFit="1"/>
      <protection/>
    </xf>
    <xf numFmtId="0" fontId="13" fillId="0" borderId="10" xfId="33" applyFont="1" applyBorder="1" applyAlignment="1">
      <alignment horizontal="justify" vertical="center" wrapText="1"/>
      <protection/>
    </xf>
    <xf numFmtId="0" fontId="27" fillId="0" borderId="23" xfId="54" applyFont="1" applyFill="1" applyBorder="1" applyAlignment="1">
      <alignment horizontal="justify" vertical="center" wrapText="1"/>
      <protection/>
    </xf>
    <xf numFmtId="49" fontId="13" fillId="0" borderId="10" xfId="53" applyNumberFormat="1" applyFont="1" applyFill="1" applyBorder="1" applyAlignment="1">
      <alignment horizontal="justify" vertical="center" wrapText="1"/>
      <protection/>
    </xf>
    <xf numFmtId="49" fontId="5" fillId="0" borderId="10" xfId="53" applyNumberFormat="1" applyFont="1" applyFill="1" applyBorder="1" applyAlignment="1">
      <alignment horizontal="justify" vertical="center" wrapText="1"/>
      <protection/>
    </xf>
    <xf numFmtId="49" fontId="13" fillId="0" borderId="25" xfId="33" applyNumberFormat="1" applyFont="1" applyFill="1" applyBorder="1" applyAlignment="1">
      <alignment horizontal="center" vertical="center"/>
      <protection/>
    </xf>
    <xf numFmtId="49" fontId="13" fillId="0" borderId="26" xfId="33" applyNumberFormat="1" applyFont="1" applyFill="1" applyBorder="1" applyAlignment="1">
      <alignment horizontal="center" vertical="center"/>
      <protection/>
    </xf>
    <xf numFmtId="49" fontId="5" fillId="0" borderId="25" xfId="33" applyNumberFormat="1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top" wrapText="1"/>
      <protection/>
    </xf>
    <xf numFmtId="0" fontId="21" fillId="0" borderId="0" xfId="33" applyFont="1" applyFill="1" applyAlignment="1">
      <alignment vertical="top" wrapText="1"/>
      <protection/>
    </xf>
    <xf numFmtId="49" fontId="21" fillId="0" borderId="0" xfId="33" applyNumberFormat="1" applyFont="1" applyFill="1" applyAlignment="1">
      <alignment horizontal="center" vertical="top" wrapText="1"/>
      <protection/>
    </xf>
    <xf numFmtId="0" fontId="29" fillId="0" borderId="0" xfId="33" applyFont="1">
      <alignment/>
      <protection/>
    </xf>
    <xf numFmtId="0" fontId="9" fillId="0" borderId="0" xfId="33" applyFont="1" applyAlignment="1">
      <alignment vertical="top" wrapText="1"/>
      <protection/>
    </xf>
    <xf numFmtId="0" fontId="24" fillId="0" borderId="10" xfId="33" applyFont="1" applyFill="1" applyBorder="1" applyAlignment="1">
      <alignment horizontal="center"/>
      <protection/>
    </xf>
    <xf numFmtId="0" fontId="21" fillId="0" borderId="0" xfId="33" applyNumberFormat="1" applyFont="1" applyFill="1" applyAlignment="1">
      <alignment horizontal="center"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49" fontId="5" fillId="34" borderId="27" xfId="0" applyNumberFormat="1" applyFont="1" applyFill="1" applyBorder="1" applyAlignment="1">
      <alignment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13" fillId="34" borderId="27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25" fillId="0" borderId="23" xfId="54" applyFont="1" applyFill="1" applyBorder="1" applyAlignment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7" xfId="0" applyFont="1" applyBorder="1" applyAlignment="1">
      <alignment vertical="center" wrapText="1"/>
    </xf>
    <xf numFmtId="0" fontId="5" fillId="0" borderId="23" xfId="33" applyFont="1" applyFill="1" applyBorder="1" applyAlignment="1">
      <alignment horizontal="center" vertical="center" wrapText="1"/>
      <protection/>
    </xf>
    <xf numFmtId="49" fontId="13" fillId="0" borderId="26" xfId="33" applyNumberFormat="1" applyFont="1" applyFill="1" applyBorder="1" applyAlignment="1">
      <alignment horizontal="center" vertical="center" wrapText="1"/>
      <protection/>
    </xf>
    <xf numFmtId="0" fontId="27" fillId="0" borderId="21" xfId="54" applyFont="1" applyFill="1" applyBorder="1" applyAlignment="1">
      <alignment horizontal="justify" vertical="center" wrapText="1"/>
      <protection/>
    </xf>
    <xf numFmtId="0" fontId="13" fillId="0" borderId="27" xfId="0" applyFont="1" applyBorder="1" applyAlignment="1">
      <alignment vertical="center" wrapText="1"/>
    </xf>
    <xf numFmtId="49" fontId="5" fillId="0" borderId="26" xfId="3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33" borderId="10" xfId="33" applyFont="1" applyFill="1" applyBorder="1" applyAlignment="1">
      <alignment vertical="center" wrapText="1" shrinkToFit="1"/>
      <protection/>
    </xf>
    <xf numFmtId="49" fontId="5" fillId="0" borderId="26" xfId="33" applyNumberFormat="1" applyFont="1" applyFill="1" applyBorder="1" applyAlignment="1">
      <alignment horizontal="center" vertical="center"/>
      <protection/>
    </xf>
    <xf numFmtId="0" fontId="5" fillId="0" borderId="0" xfId="33" applyFont="1" applyBorder="1" applyAlignment="1">
      <alignment horizontal="right" vertical="center" wrapText="1"/>
      <protection/>
    </xf>
    <xf numFmtId="0" fontId="13" fillId="0" borderId="29" xfId="33" applyFont="1" applyBorder="1" applyAlignment="1">
      <alignment vertical="center" wrapText="1"/>
      <protection/>
    </xf>
    <xf numFmtId="0" fontId="25" fillId="0" borderId="23" xfId="33" applyFont="1" applyFill="1" applyBorder="1" applyAlignment="1">
      <alignment/>
      <protection/>
    </xf>
    <xf numFmtId="0" fontId="25" fillId="0" borderId="30" xfId="33" applyFont="1" applyFill="1" applyBorder="1" applyAlignment="1">
      <alignment/>
      <protection/>
    </xf>
    <xf numFmtId="49" fontId="13" fillId="0" borderId="10" xfId="33" applyNumberFormat="1" applyFont="1" applyFill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justify" vertical="top" wrapText="1"/>
      <protection/>
    </xf>
    <xf numFmtId="11" fontId="9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 applyProtection="1">
      <alignment horizontal="left" vertical="center" wrapText="1"/>
      <protection hidden="1" locked="0"/>
    </xf>
    <xf numFmtId="2" fontId="9" fillId="0" borderId="10" xfId="33" applyNumberFormat="1" applyFont="1" applyFill="1" applyBorder="1" applyAlignment="1" applyProtection="1">
      <alignment horizontal="left" vertical="center" wrapText="1"/>
      <protection locked="0"/>
    </xf>
    <xf numFmtId="2" fontId="9" fillId="0" borderId="23" xfId="33" applyNumberFormat="1" applyFont="1" applyFill="1" applyBorder="1" applyAlignment="1" applyProtection="1">
      <alignment horizontal="left" vertical="center" wrapText="1"/>
      <protection locked="0"/>
    </xf>
    <xf numFmtId="2" fontId="9" fillId="0" borderId="26" xfId="33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33" applyFont="1" applyBorder="1" applyAlignment="1">
      <alignment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0" fillId="0" borderId="0" xfId="33" applyFont="1" applyFill="1" applyBorder="1" applyAlignment="1">
      <alignment horizontal="justify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49" fontId="7" fillId="0" borderId="13" xfId="33" applyNumberFormat="1" applyFont="1" applyFill="1" applyBorder="1" applyAlignment="1">
      <alignment horizontal="center" vertical="center" wrapText="1"/>
      <protection/>
    </xf>
    <xf numFmtId="0" fontId="13" fillId="0" borderId="31" xfId="33" applyFont="1" applyBorder="1" applyAlignment="1">
      <alignment horizontal="center" vertical="center" wrapText="1"/>
      <protection/>
    </xf>
    <xf numFmtId="0" fontId="13" fillId="0" borderId="32" xfId="33" applyFont="1" applyBorder="1" applyAlignment="1">
      <alignment horizontal="center" vertical="center" wrapText="1"/>
      <protection/>
    </xf>
    <xf numFmtId="0" fontId="13" fillId="0" borderId="33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25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25" fillId="0" borderId="34" xfId="33" applyFont="1" applyFill="1" applyBorder="1" applyAlignment="1">
      <alignment horizontal="center" vertical="center"/>
      <protection/>
    </xf>
    <xf numFmtId="0" fontId="25" fillId="0" borderId="25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 vertical="top" wrapText="1"/>
      <protection/>
    </xf>
    <xf numFmtId="0" fontId="22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25" fillId="0" borderId="0" xfId="33" applyFont="1" applyFill="1" applyBorder="1" applyAlignment="1">
      <alignment horizontal="right"/>
      <protection/>
    </xf>
    <xf numFmtId="0" fontId="25" fillId="0" borderId="35" xfId="33" applyFont="1" applyFill="1" applyBorder="1" applyAlignment="1">
      <alignment horizontal="center" vertical="center"/>
      <protection/>
    </xf>
    <xf numFmtId="0" fontId="25" fillId="0" borderId="36" xfId="33" applyFont="1" applyFill="1" applyBorder="1" applyAlignment="1">
      <alignment horizontal="center" vertical="center"/>
      <protection/>
    </xf>
    <xf numFmtId="0" fontId="25" fillId="0" borderId="33" xfId="33" applyFont="1" applyFill="1" applyBorder="1" applyAlignment="1">
      <alignment horizontal="center" vertical="center"/>
      <protection/>
    </xf>
    <xf numFmtId="0" fontId="25" fillId="0" borderId="37" xfId="33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29"/>
  <sheetViews>
    <sheetView view="pageBreakPreview" zoomScale="60" zoomScalePageLayoutView="0" workbookViewId="0" topLeftCell="B16">
      <selection activeCell="D22" sqref="D22:E22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33.28125" style="1" customWidth="1"/>
    <col min="4" max="4" width="32.140625" style="2" customWidth="1"/>
    <col min="5" max="5" width="88.00390625" style="2" customWidth="1"/>
    <col min="6" max="16384" width="9.140625" style="1" customWidth="1"/>
  </cols>
  <sheetData>
    <row r="1" spans="4:5" ht="58.5" customHeight="1">
      <c r="D1" s="189"/>
      <c r="E1" s="210" t="s">
        <v>298</v>
      </c>
    </row>
    <row r="4" spans="2:5" s="3" customFormat="1" ht="33.75" customHeight="1">
      <c r="B4" s="225" t="s">
        <v>0</v>
      </c>
      <c r="C4" s="225"/>
      <c r="D4" s="225"/>
      <c r="E4" s="225"/>
    </row>
    <row r="5" spans="2:5" s="3" customFormat="1" ht="18.75">
      <c r="B5" s="4"/>
      <c r="D5" s="5"/>
      <c r="E5" s="5"/>
    </row>
    <row r="6" spans="2:5" s="6" customFormat="1" ht="42" customHeight="1">
      <c r="B6" s="7" t="s">
        <v>1</v>
      </c>
      <c r="C6" s="7" t="s">
        <v>2</v>
      </c>
      <c r="D6" s="226" t="s">
        <v>3</v>
      </c>
      <c r="E6" s="226"/>
    </row>
    <row r="7" spans="2:5" s="6" customFormat="1" ht="27" customHeight="1">
      <c r="B7" s="227" t="s">
        <v>4</v>
      </c>
      <c r="C7" s="227"/>
      <c r="D7" s="227"/>
      <c r="E7" s="227"/>
    </row>
    <row r="8" spans="2:5" s="6" customFormat="1" ht="57" customHeight="1">
      <c r="B8" s="8">
        <v>801</v>
      </c>
      <c r="C8" s="9" t="s">
        <v>5</v>
      </c>
      <c r="D8" s="217" t="s">
        <v>6</v>
      </c>
      <c r="E8" s="217"/>
    </row>
    <row r="9" spans="2:5" s="6" customFormat="1" ht="39" customHeight="1">
      <c r="B9" s="8">
        <v>801</v>
      </c>
      <c r="C9" s="9" t="s">
        <v>7</v>
      </c>
      <c r="D9" s="217" t="s">
        <v>8</v>
      </c>
      <c r="E9" s="217"/>
    </row>
    <row r="10" spans="2:5" s="6" customFormat="1" ht="70.5" customHeight="1">
      <c r="B10" s="8">
        <v>801</v>
      </c>
      <c r="C10" s="9" t="s">
        <v>9</v>
      </c>
      <c r="D10" s="217" t="s">
        <v>10</v>
      </c>
      <c r="E10" s="217"/>
    </row>
    <row r="11" spans="2:5" s="6" customFormat="1" ht="76.5" customHeight="1">
      <c r="B11" s="8">
        <v>801</v>
      </c>
      <c r="C11" s="9" t="s">
        <v>11</v>
      </c>
      <c r="D11" s="229" t="s">
        <v>12</v>
      </c>
      <c r="E11" s="229"/>
    </row>
    <row r="12" spans="2:5" s="6" customFormat="1" ht="33.75" customHeight="1">
      <c r="B12" s="8">
        <v>801</v>
      </c>
      <c r="C12" s="9" t="s">
        <v>13</v>
      </c>
      <c r="D12" s="217" t="s">
        <v>14</v>
      </c>
      <c r="E12" s="217"/>
    </row>
    <row r="13" spans="2:5" s="6" customFormat="1" ht="20.25" customHeight="1">
      <c r="B13" s="8">
        <v>801</v>
      </c>
      <c r="C13" s="9" t="s">
        <v>15</v>
      </c>
      <c r="D13" s="217" t="s">
        <v>16</v>
      </c>
      <c r="E13" s="217"/>
    </row>
    <row r="14" spans="2:5" s="6" customFormat="1" ht="20.25" customHeight="1">
      <c r="B14" s="8">
        <v>801</v>
      </c>
      <c r="C14" s="9" t="s">
        <v>17</v>
      </c>
      <c r="D14" s="217" t="s">
        <v>18</v>
      </c>
      <c r="E14" s="217"/>
    </row>
    <row r="15" spans="2:5" s="6" customFormat="1" ht="20.25" customHeight="1">
      <c r="B15" s="8">
        <v>801</v>
      </c>
      <c r="C15" s="9" t="s">
        <v>19</v>
      </c>
      <c r="D15" s="217" t="s">
        <v>20</v>
      </c>
      <c r="E15" s="217"/>
    </row>
    <row r="16" spans="2:5" s="6" customFormat="1" ht="39.75" customHeight="1">
      <c r="B16" s="8">
        <v>801</v>
      </c>
      <c r="C16" s="9" t="s">
        <v>21</v>
      </c>
      <c r="D16" s="216" t="s">
        <v>22</v>
      </c>
      <c r="E16" s="216"/>
    </row>
    <row r="17" spans="2:5" s="6" customFormat="1" ht="20.25" customHeight="1">
      <c r="B17" s="8">
        <v>801</v>
      </c>
      <c r="C17" s="9" t="s">
        <v>23</v>
      </c>
      <c r="D17" s="217" t="s">
        <v>24</v>
      </c>
      <c r="E17" s="217"/>
    </row>
    <row r="18" spans="2:5" s="6" customFormat="1" ht="36" customHeight="1">
      <c r="B18" s="8">
        <v>801</v>
      </c>
      <c r="C18" s="9" t="s">
        <v>25</v>
      </c>
      <c r="D18" s="217" t="s">
        <v>26</v>
      </c>
      <c r="E18" s="217"/>
    </row>
    <row r="19" spans="2:5" s="6" customFormat="1" ht="57.75" customHeight="1">
      <c r="B19" s="8">
        <v>801</v>
      </c>
      <c r="C19" s="9" t="s">
        <v>27</v>
      </c>
      <c r="D19" s="218" t="s">
        <v>28</v>
      </c>
      <c r="E19" s="218"/>
    </row>
    <row r="20" spans="2:5" s="6" customFormat="1" ht="78.75" customHeight="1">
      <c r="B20" s="8">
        <v>801</v>
      </c>
      <c r="C20" s="9" t="s">
        <v>29</v>
      </c>
      <c r="D20" s="219" t="s">
        <v>30</v>
      </c>
      <c r="E20" s="219"/>
    </row>
    <row r="21" spans="2:5" s="6" customFormat="1" ht="39.75" customHeight="1">
      <c r="B21" s="8">
        <v>801</v>
      </c>
      <c r="C21" s="9" t="s">
        <v>258</v>
      </c>
      <c r="D21" s="220" t="s">
        <v>259</v>
      </c>
      <c r="E21" s="221"/>
    </row>
    <row r="22" spans="2:5" s="6" customFormat="1" ht="82.5" customHeight="1">
      <c r="B22" s="8">
        <v>801</v>
      </c>
      <c r="C22" s="9" t="s">
        <v>31</v>
      </c>
      <c r="D22" s="228" t="s">
        <v>32</v>
      </c>
      <c r="E22" s="228"/>
    </row>
    <row r="23" spans="2:5" s="6" customFormat="1" ht="43.5" customHeight="1">
      <c r="B23" s="8">
        <v>801</v>
      </c>
      <c r="C23" s="9" t="s">
        <v>33</v>
      </c>
      <c r="D23" s="222" t="s">
        <v>34</v>
      </c>
      <c r="E23" s="222"/>
    </row>
    <row r="24" spans="2:5" s="6" customFormat="1" ht="18.75">
      <c r="B24" s="11"/>
      <c r="C24" s="11"/>
      <c r="D24" s="12"/>
      <c r="E24" s="12"/>
    </row>
    <row r="25" spans="2:5" s="6" customFormat="1" ht="49.5" customHeight="1">
      <c r="B25" s="223" t="s">
        <v>35</v>
      </c>
      <c r="C25" s="223"/>
      <c r="D25" s="223"/>
      <c r="E25" s="223"/>
    </row>
    <row r="26" spans="2:5" s="6" customFormat="1" ht="116.25" customHeight="1">
      <c r="B26" s="224" t="s">
        <v>36</v>
      </c>
      <c r="C26" s="224"/>
      <c r="D26" s="224"/>
      <c r="E26" s="224"/>
    </row>
    <row r="27" spans="2:5" s="6" customFormat="1" ht="72" customHeight="1">
      <c r="B27" s="13"/>
      <c r="C27" s="13"/>
      <c r="D27" s="13"/>
      <c r="E27" s="13"/>
    </row>
    <row r="28" spans="2:5" ht="12.75">
      <c r="B28" s="14"/>
      <c r="C28" s="14"/>
      <c r="D28" s="15"/>
      <c r="E28" s="15"/>
    </row>
    <row r="29" spans="2:5" ht="12.75" customHeight="1">
      <c r="B29" s="14"/>
      <c r="C29" s="14"/>
      <c r="D29" s="215"/>
      <c r="E29" s="215"/>
    </row>
  </sheetData>
  <sheetProtection selectLockedCells="1" selectUnlockedCells="1"/>
  <mergeCells count="22">
    <mergeCell ref="B4:E4"/>
    <mergeCell ref="D6:E6"/>
    <mergeCell ref="B7:E7"/>
    <mergeCell ref="D8:E8"/>
    <mergeCell ref="D9:E9"/>
    <mergeCell ref="D22:E22"/>
    <mergeCell ref="D10:E10"/>
    <mergeCell ref="D11:E11"/>
    <mergeCell ref="D12:E12"/>
    <mergeCell ref="D13:E13"/>
    <mergeCell ref="D14:E14"/>
    <mergeCell ref="D15:E15"/>
    <mergeCell ref="D21:E21"/>
    <mergeCell ref="D23:E23"/>
    <mergeCell ref="B25:E25"/>
    <mergeCell ref="B26:E26"/>
    <mergeCell ref="D29:E29"/>
    <mergeCell ref="D16:E16"/>
    <mergeCell ref="D17:E17"/>
    <mergeCell ref="D18:E18"/>
    <mergeCell ref="D19:E19"/>
    <mergeCell ref="D20:E20"/>
  </mergeCells>
  <printOptions/>
  <pageMargins left="0.75" right="0.3798611111111111" top="1" bottom="1" header="0.5118055555555555" footer="0.5118055555555555"/>
  <pageSetup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186"/>
  <sheetViews>
    <sheetView tabSelected="1" view="pageBreakPreview" zoomScale="60" zoomScalePageLayoutView="0" workbookViewId="0" topLeftCell="A1">
      <selection activeCell="C5" sqref="C5:L181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14.7109375" style="135" customWidth="1"/>
    <col min="5" max="5" width="15.28125" style="135" customWidth="1"/>
    <col min="6" max="6" width="15.421875" style="135" customWidth="1"/>
    <col min="7" max="7" width="15.00390625" style="135" customWidth="1"/>
    <col min="8" max="8" width="8.8515625" style="135" customWidth="1"/>
    <col min="9" max="10" width="16.421875" style="135" hidden="1" customWidth="1"/>
    <col min="11" max="11" width="16.421875" style="135" customWidth="1"/>
    <col min="12" max="12" width="16.140625" style="135" customWidth="1"/>
    <col min="13" max="13" width="13.8515625" style="132" customWidth="1"/>
    <col min="14" max="16384" width="9.140625" style="132" customWidth="1"/>
  </cols>
  <sheetData>
    <row r="1" spans="8:12" ht="75" customHeight="1">
      <c r="H1" s="250" t="s">
        <v>319</v>
      </c>
      <c r="I1" s="250"/>
      <c r="J1" s="250"/>
      <c r="K1" s="250"/>
      <c r="L1" s="250"/>
    </row>
    <row r="2" spans="8:12" ht="21.75" customHeight="1">
      <c r="H2" s="136"/>
      <c r="I2" s="136"/>
      <c r="J2" s="136"/>
      <c r="K2" s="136"/>
      <c r="L2" s="136"/>
    </row>
    <row r="3" spans="2:12" s="42" customFormat="1" ht="82.5" customHeight="1">
      <c r="B3" s="251" t="s">
        <v>318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2:12" s="137" customFormat="1" ht="15.75">
      <c r="B4" s="138"/>
      <c r="C4" s="138"/>
      <c r="D4" s="138"/>
      <c r="E4" s="138"/>
      <c r="F4" s="138"/>
      <c r="G4" s="139"/>
      <c r="H4" s="252" t="s">
        <v>43</v>
      </c>
      <c r="I4" s="252"/>
      <c r="J4" s="252"/>
      <c r="K4" s="252"/>
      <c r="L4" s="252"/>
    </row>
    <row r="5" spans="2:12" s="137" customFormat="1" ht="12.75" customHeight="1">
      <c r="B5" s="187"/>
      <c r="C5" s="248" t="s">
        <v>173</v>
      </c>
      <c r="D5" s="245" t="s">
        <v>174</v>
      </c>
      <c r="E5" s="245" t="s">
        <v>175</v>
      </c>
      <c r="F5" s="245" t="s">
        <v>176</v>
      </c>
      <c r="G5" s="245" t="s">
        <v>177</v>
      </c>
      <c r="H5" s="245" t="s">
        <v>178</v>
      </c>
      <c r="I5" s="253" t="s">
        <v>304</v>
      </c>
      <c r="J5" s="254"/>
      <c r="K5" s="246"/>
      <c r="L5" s="248" t="s">
        <v>305</v>
      </c>
    </row>
    <row r="6" spans="2:12" s="140" customFormat="1" ht="76.5" customHeight="1">
      <c r="B6" s="142" t="s">
        <v>172</v>
      </c>
      <c r="C6" s="248"/>
      <c r="D6" s="245"/>
      <c r="E6" s="245"/>
      <c r="F6" s="245"/>
      <c r="G6" s="245"/>
      <c r="H6" s="245"/>
      <c r="I6" s="255"/>
      <c r="J6" s="256"/>
      <c r="K6" s="247"/>
      <c r="L6" s="248"/>
    </row>
    <row r="7" spans="2:12" s="137" customFormat="1" ht="15.75">
      <c r="B7" s="142">
        <v>1</v>
      </c>
      <c r="C7" s="142">
        <v>2</v>
      </c>
      <c r="D7" s="141" t="s">
        <v>179</v>
      </c>
      <c r="E7" s="141" t="s">
        <v>180</v>
      </c>
      <c r="F7" s="141" t="s">
        <v>181</v>
      </c>
      <c r="G7" s="141" t="s">
        <v>182</v>
      </c>
      <c r="H7" s="141" t="s">
        <v>183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184</v>
      </c>
      <c r="D8" s="144" t="s">
        <v>83</v>
      </c>
      <c r="E8" s="144" t="s">
        <v>136</v>
      </c>
      <c r="F8" s="144" t="s">
        <v>137</v>
      </c>
      <c r="G8" s="144"/>
      <c r="H8" s="144"/>
      <c r="I8" s="145">
        <f>I9+I19+I44</f>
        <v>1655.85</v>
      </c>
      <c r="J8" s="145">
        <f>K8-I8</f>
        <v>153.30000000000018</v>
      </c>
      <c r="K8" s="145">
        <f>K9+K19+K44</f>
        <v>1809.15</v>
      </c>
      <c r="L8" s="145">
        <f>L9+L19+L44</f>
        <v>1809.15</v>
      </c>
    </row>
    <row r="9" spans="2:12" s="137" customFormat="1" ht="31.5">
      <c r="B9" s="142"/>
      <c r="C9" s="146" t="s">
        <v>138</v>
      </c>
      <c r="D9" s="144" t="s">
        <v>83</v>
      </c>
      <c r="E9" s="144" t="s">
        <v>136</v>
      </c>
      <c r="F9" s="144" t="s">
        <v>139</v>
      </c>
      <c r="G9" s="144"/>
      <c r="H9" s="144"/>
      <c r="I9" s="145">
        <f>I10</f>
        <v>421.53999999999996</v>
      </c>
      <c r="J9" s="145"/>
      <c r="K9" s="145">
        <f aca="true" t="shared" si="0" ref="K9:L11">K10</f>
        <v>421.53999999999996</v>
      </c>
      <c r="L9" s="145">
        <f t="shared" si="0"/>
        <v>421.53999999999996</v>
      </c>
    </row>
    <row r="10" spans="2:12" s="137" customFormat="1" ht="15.75">
      <c r="B10" s="142"/>
      <c r="C10" s="197" t="s">
        <v>186</v>
      </c>
      <c r="D10" s="194" t="s">
        <v>83</v>
      </c>
      <c r="E10" s="194" t="s">
        <v>136</v>
      </c>
      <c r="F10" s="194" t="s">
        <v>139</v>
      </c>
      <c r="G10" s="194" t="s">
        <v>264</v>
      </c>
      <c r="H10" s="194"/>
      <c r="I10" s="145">
        <f>I11</f>
        <v>421.53999999999996</v>
      </c>
      <c r="J10" s="145"/>
      <c r="K10" s="145">
        <f t="shared" si="0"/>
        <v>421.53999999999996</v>
      </c>
      <c r="L10" s="145">
        <f t="shared" si="0"/>
        <v>421.53999999999996</v>
      </c>
    </row>
    <row r="11" spans="2:12" s="137" customFormat="1" ht="31.5">
      <c r="B11" s="142"/>
      <c r="C11" s="195" t="s">
        <v>188</v>
      </c>
      <c r="D11" s="193" t="s">
        <v>83</v>
      </c>
      <c r="E11" s="193" t="s">
        <v>136</v>
      </c>
      <c r="F11" s="193" t="s">
        <v>139</v>
      </c>
      <c r="G11" s="193" t="s">
        <v>265</v>
      </c>
      <c r="H11" s="193"/>
      <c r="I11" s="148">
        <f>I12</f>
        <v>421.53999999999996</v>
      </c>
      <c r="J11" s="148"/>
      <c r="K11" s="148">
        <f t="shared" si="0"/>
        <v>421.53999999999996</v>
      </c>
      <c r="L11" s="148">
        <f t="shared" si="0"/>
        <v>421.53999999999996</v>
      </c>
    </row>
    <row r="12" spans="2:12" s="137" customFormat="1" ht="31.5">
      <c r="B12" s="142"/>
      <c r="C12" s="196" t="s">
        <v>190</v>
      </c>
      <c r="D12" s="193" t="s">
        <v>83</v>
      </c>
      <c r="E12" s="193" t="s">
        <v>136</v>
      </c>
      <c r="F12" s="193" t="s">
        <v>139</v>
      </c>
      <c r="G12" s="193" t="s">
        <v>266</v>
      </c>
      <c r="H12" s="193"/>
      <c r="I12" s="148">
        <f>I13+I14</f>
        <v>421.53999999999996</v>
      </c>
      <c r="J12" s="148"/>
      <c r="K12" s="148">
        <f>K13+K14</f>
        <v>421.53999999999996</v>
      </c>
      <c r="L12" s="148">
        <f>L13+L14</f>
        <v>421.53999999999996</v>
      </c>
    </row>
    <row r="13" spans="2:12" s="137" customFormat="1" ht="15.75">
      <c r="B13" s="142"/>
      <c r="C13" s="153" t="s">
        <v>273</v>
      </c>
      <c r="D13" s="193" t="s">
        <v>83</v>
      </c>
      <c r="E13" s="193" t="s">
        <v>136</v>
      </c>
      <c r="F13" s="193" t="s">
        <v>139</v>
      </c>
      <c r="G13" s="193" t="s">
        <v>266</v>
      </c>
      <c r="H13" s="193" t="s">
        <v>193</v>
      </c>
      <c r="I13" s="148">
        <v>323.76</v>
      </c>
      <c r="J13" s="148"/>
      <c r="K13" s="148">
        <v>323.76</v>
      </c>
      <c r="L13" s="148">
        <v>323.76</v>
      </c>
    </row>
    <row r="14" spans="2:12" s="137" customFormat="1" ht="47.25">
      <c r="B14" s="142"/>
      <c r="C14" s="153" t="s">
        <v>274</v>
      </c>
      <c r="D14" s="193" t="s">
        <v>83</v>
      </c>
      <c r="E14" s="193" t="s">
        <v>136</v>
      </c>
      <c r="F14" s="193" t="s">
        <v>139</v>
      </c>
      <c r="G14" s="193" t="s">
        <v>266</v>
      </c>
      <c r="H14" s="193" t="s">
        <v>272</v>
      </c>
      <c r="I14" s="148">
        <v>97.78</v>
      </c>
      <c r="J14" s="148"/>
      <c r="K14" s="148">
        <v>97.78</v>
      </c>
      <c r="L14" s="148">
        <v>97.78</v>
      </c>
    </row>
    <row r="15" spans="2:12" s="137" customFormat="1" ht="15.75" hidden="1">
      <c r="B15" s="142"/>
      <c r="C15" s="143" t="s">
        <v>186</v>
      </c>
      <c r="D15" s="144" t="s">
        <v>83</v>
      </c>
      <c r="E15" s="144" t="s">
        <v>136</v>
      </c>
      <c r="F15" s="144" t="s">
        <v>139</v>
      </c>
      <c r="G15" s="144" t="s">
        <v>187</v>
      </c>
      <c r="H15" s="144"/>
      <c r="I15" s="145">
        <f>I16</f>
        <v>357.67</v>
      </c>
      <c r="J15" s="148">
        <f aca="true" t="shared" si="1" ref="J15:J78">K15-I15</f>
        <v>-357.67</v>
      </c>
      <c r="K15" s="145">
        <f aca="true" t="shared" si="2" ref="K15:L17">K16</f>
        <v>0</v>
      </c>
      <c r="L15" s="145">
        <f t="shared" si="2"/>
        <v>0</v>
      </c>
    </row>
    <row r="16" spans="2:12" s="137" customFormat="1" ht="31.5" hidden="1">
      <c r="B16" s="142"/>
      <c r="C16" s="143" t="s">
        <v>188</v>
      </c>
      <c r="D16" s="144" t="s">
        <v>83</v>
      </c>
      <c r="E16" s="144" t="s">
        <v>136</v>
      </c>
      <c r="F16" s="144" t="s">
        <v>139</v>
      </c>
      <c r="G16" s="144" t="s">
        <v>189</v>
      </c>
      <c r="H16" s="144"/>
      <c r="I16" s="145">
        <f>I17</f>
        <v>357.67</v>
      </c>
      <c r="J16" s="148">
        <f t="shared" si="1"/>
        <v>-357.67</v>
      </c>
      <c r="K16" s="145">
        <f t="shared" si="2"/>
        <v>0</v>
      </c>
      <c r="L16" s="145">
        <f t="shared" si="2"/>
        <v>0</v>
      </c>
    </row>
    <row r="17" spans="2:12" s="137" customFormat="1" ht="31.5" hidden="1">
      <c r="B17" s="142"/>
      <c r="C17" s="147" t="s">
        <v>190</v>
      </c>
      <c r="D17" s="141" t="s">
        <v>83</v>
      </c>
      <c r="E17" s="141" t="s">
        <v>136</v>
      </c>
      <c r="F17" s="141" t="s">
        <v>139</v>
      </c>
      <c r="G17" s="141" t="s">
        <v>191</v>
      </c>
      <c r="H17" s="141"/>
      <c r="I17" s="148">
        <f>I18</f>
        <v>357.67</v>
      </c>
      <c r="J17" s="148">
        <f t="shared" si="1"/>
        <v>-357.67</v>
      </c>
      <c r="K17" s="148">
        <f t="shared" si="2"/>
        <v>0</v>
      </c>
      <c r="L17" s="148">
        <f t="shared" si="2"/>
        <v>0</v>
      </c>
    </row>
    <row r="18" spans="2:12" s="137" customFormat="1" ht="31.5" hidden="1">
      <c r="B18" s="142"/>
      <c r="C18" s="149" t="s">
        <v>192</v>
      </c>
      <c r="D18" s="141" t="s">
        <v>83</v>
      </c>
      <c r="E18" s="141" t="s">
        <v>136</v>
      </c>
      <c r="F18" s="141" t="s">
        <v>139</v>
      </c>
      <c r="G18" s="141" t="s">
        <v>191</v>
      </c>
      <c r="H18" s="141" t="s">
        <v>193</v>
      </c>
      <c r="I18" s="148">
        <v>357.67</v>
      </c>
      <c r="J18" s="148">
        <f t="shared" si="1"/>
        <v>-357.67</v>
      </c>
      <c r="K18" s="148">
        <v>0</v>
      </c>
      <c r="L18" s="148">
        <v>0</v>
      </c>
    </row>
    <row r="19" spans="2:12" s="137" customFormat="1" ht="47.25">
      <c r="B19" s="142"/>
      <c r="C19" s="198" t="s">
        <v>140</v>
      </c>
      <c r="D19" s="144" t="s">
        <v>83</v>
      </c>
      <c r="E19" s="144" t="s">
        <v>136</v>
      </c>
      <c r="F19" s="144" t="s">
        <v>141</v>
      </c>
      <c r="G19" s="144"/>
      <c r="H19" s="144"/>
      <c r="I19" s="145">
        <f>I20</f>
        <v>1224.31</v>
      </c>
      <c r="J19" s="145">
        <f t="shared" si="1"/>
        <v>153.30000000000018</v>
      </c>
      <c r="K19" s="145">
        <f>K20</f>
        <v>1377.6100000000001</v>
      </c>
      <c r="L19" s="145">
        <f>L20</f>
        <v>1377.6100000000001</v>
      </c>
    </row>
    <row r="20" spans="2:12" s="137" customFormat="1" ht="47.25">
      <c r="B20" s="142"/>
      <c r="C20" s="150" t="s">
        <v>194</v>
      </c>
      <c r="D20" s="144" t="s">
        <v>83</v>
      </c>
      <c r="E20" s="144" t="s">
        <v>136</v>
      </c>
      <c r="F20" s="144" t="s">
        <v>141</v>
      </c>
      <c r="G20" s="144" t="s">
        <v>267</v>
      </c>
      <c r="H20" s="144"/>
      <c r="I20" s="145">
        <f>I21</f>
        <v>1224.31</v>
      </c>
      <c r="J20" s="145">
        <f t="shared" si="1"/>
        <v>153.30000000000018</v>
      </c>
      <c r="K20" s="145">
        <f>K21</f>
        <v>1377.6100000000001</v>
      </c>
      <c r="L20" s="145">
        <f>L21</f>
        <v>1377.6100000000001</v>
      </c>
    </row>
    <row r="21" spans="2:12" s="137" customFormat="1" ht="31.5">
      <c r="B21" s="142"/>
      <c r="C21" s="152" t="s">
        <v>255</v>
      </c>
      <c r="D21" s="144" t="s">
        <v>83</v>
      </c>
      <c r="E21" s="144" t="s">
        <v>136</v>
      </c>
      <c r="F21" s="144" t="s">
        <v>141</v>
      </c>
      <c r="G21" s="144" t="s">
        <v>268</v>
      </c>
      <c r="H21" s="144"/>
      <c r="I21" s="145">
        <f>I22+I25</f>
        <v>1224.31</v>
      </c>
      <c r="J21" s="145">
        <f t="shared" si="1"/>
        <v>153.30000000000018</v>
      </c>
      <c r="K21" s="145">
        <f>K22+K25</f>
        <v>1377.6100000000001</v>
      </c>
      <c r="L21" s="145">
        <f>L22+L25</f>
        <v>1377.6100000000001</v>
      </c>
    </row>
    <row r="22" spans="2:12" s="137" customFormat="1" ht="31.5">
      <c r="B22" s="142"/>
      <c r="C22" s="199" t="s">
        <v>271</v>
      </c>
      <c r="D22" s="141" t="s">
        <v>83</v>
      </c>
      <c r="E22" s="141" t="s">
        <v>136</v>
      </c>
      <c r="F22" s="141" t="s">
        <v>141</v>
      </c>
      <c r="G22" s="141" t="s">
        <v>269</v>
      </c>
      <c r="H22" s="141"/>
      <c r="I22" s="148">
        <f>I23+I24</f>
        <v>629.05</v>
      </c>
      <c r="J22" s="148">
        <f t="shared" si="1"/>
        <v>285.5400000000001</v>
      </c>
      <c r="K22" s="148">
        <f>K23+K24</f>
        <v>914.59</v>
      </c>
      <c r="L22" s="148">
        <f>L23+L24</f>
        <v>914.59</v>
      </c>
    </row>
    <row r="23" spans="2:12" s="137" customFormat="1" ht="15.75">
      <c r="B23" s="142"/>
      <c r="C23" s="153" t="s">
        <v>273</v>
      </c>
      <c r="D23" s="141" t="s">
        <v>83</v>
      </c>
      <c r="E23" s="141" t="s">
        <v>136</v>
      </c>
      <c r="F23" s="141" t="s">
        <v>141</v>
      </c>
      <c r="G23" s="141" t="s">
        <v>269</v>
      </c>
      <c r="H23" s="141" t="s">
        <v>193</v>
      </c>
      <c r="I23" s="148">
        <v>483.14</v>
      </c>
      <c r="J23" s="148">
        <f t="shared" si="1"/>
        <v>219.31000000000006</v>
      </c>
      <c r="K23" s="148">
        <v>702.45</v>
      </c>
      <c r="L23" s="148">
        <v>702.45</v>
      </c>
    </row>
    <row r="24" spans="2:12" s="137" customFormat="1" ht="47.25">
      <c r="B24" s="142"/>
      <c r="C24" s="153" t="s">
        <v>274</v>
      </c>
      <c r="D24" s="141" t="s">
        <v>83</v>
      </c>
      <c r="E24" s="141" t="s">
        <v>136</v>
      </c>
      <c r="F24" s="141" t="s">
        <v>141</v>
      </c>
      <c r="G24" s="141" t="s">
        <v>269</v>
      </c>
      <c r="H24" s="141" t="s">
        <v>272</v>
      </c>
      <c r="I24" s="148">
        <v>145.91</v>
      </c>
      <c r="J24" s="148">
        <f t="shared" si="1"/>
        <v>66.22999999999999</v>
      </c>
      <c r="K24" s="148">
        <v>212.14</v>
      </c>
      <c r="L24" s="148">
        <v>212.14</v>
      </c>
    </row>
    <row r="25" spans="2:12" s="137" customFormat="1" ht="15.75">
      <c r="B25" s="142"/>
      <c r="C25" s="154" t="s">
        <v>275</v>
      </c>
      <c r="D25" s="141" t="s">
        <v>83</v>
      </c>
      <c r="E25" s="141" t="s">
        <v>136</v>
      </c>
      <c r="F25" s="141" t="s">
        <v>141</v>
      </c>
      <c r="G25" s="141" t="s">
        <v>270</v>
      </c>
      <c r="H25" s="141"/>
      <c r="I25" s="148">
        <f>I26+I27+I28+I29</f>
        <v>595.26</v>
      </c>
      <c r="J25" s="148">
        <f t="shared" si="1"/>
        <v>-132.24</v>
      </c>
      <c r="K25" s="148">
        <f>K26+K27+K28+K29</f>
        <v>463.02</v>
      </c>
      <c r="L25" s="148">
        <f>L26+L27+L28+L29</f>
        <v>463.02</v>
      </c>
    </row>
    <row r="26" spans="2:12" s="137" customFormat="1" ht="31.5">
      <c r="B26" s="142"/>
      <c r="C26" s="154" t="s">
        <v>198</v>
      </c>
      <c r="D26" s="141" t="s">
        <v>83</v>
      </c>
      <c r="E26" s="141" t="s">
        <v>136</v>
      </c>
      <c r="F26" s="141" t="s">
        <v>141</v>
      </c>
      <c r="G26" s="141" t="s">
        <v>270</v>
      </c>
      <c r="H26" s="141" t="s">
        <v>199</v>
      </c>
      <c r="I26" s="148">
        <v>94</v>
      </c>
      <c r="J26" s="148"/>
      <c r="K26" s="148">
        <v>102.6</v>
      </c>
      <c r="L26" s="148">
        <v>102.6</v>
      </c>
    </row>
    <row r="27" spans="2:12" s="137" customFormat="1" ht="31.5">
      <c r="B27" s="142"/>
      <c r="C27" s="154" t="s">
        <v>200</v>
      </c>
      <c r="D27" s="141" t="s">
        <v>83</v>
      </c>
      <c r="E27" s="141" t="s">
        <v>136</v>
      </c>
      <c r="F27" s="141" t="s">
        <v>141</v>
      </c>
      <c r="G27" s="141" t="s">
        <v>270</v>
      </c>
      <c r="H27" s="141" t="s">
        <v>201</v>
      </c>
      <c r="I27" s="148">
        <v>488.26</v>
      </c>
      <c r="J27" s="148">
        <f t="shared" si="1"/>
        <v>-140.83999999999997</v>
      </c>
      <c r="K27" s="148">
        <v>347.42</v>
      </c>
      <c r="L27" s="148">
        <v>347.42</v>
      </c>
    </row>
    <row r="28" spans="2:12" s="137" customFormat="1" ht="15.75">
      <c r="B28" s="142"/>
      <c r="C28" s="154" t="s">
        <v>202</v>
      </c>
      <c r="D28" s="141" t="s">
        <v>83</v>
      </c>
      <c r="E28" s="141" t="s">
        <v>136</v>
      </c>
      <c r="F28" s="141" t="s">
        <v>141</v>
      </c>
      <c r="G28" s="141" t="s">
        <v>270</v>
      </c>
      <c r="H28" s="141" t="s">
        <v>203</v>
      </c>
      <c r="I28" s="148">
        <v>6</v>
      </c>
      <c r="J28" s="148"/>
      <c r="K28" s="148">
        <v>6</v>
      </c>
      <c r="L28" s="148">
        <v>6</v>
      </c>
    </row>
    <row r="29" spans="2:12" s="137" customFormat="1" ht="15.75">
      <c r="B29" s="142"/>
      <c r="C29" s="154" t="s">
        <v>204</v>
      </c>
      <c r="D29" s="141" t="s">
        <v>83</v>
      </c>
      <c r="E29" s="141" t="s">
        <v>136</v>
      </c>
      <c r="F29" s="141" t="s">
        <v>141</v>
      </c>
      <c r="G29" s="141" t="s">
        <v>270</v>
      </c>
      <c r="H29" s="141" t="s">
        <v>205</v>
      </c>
      <c r="I29" s="148">
        <v>7</v>
      </c>
      <c r="J29" s="148"/>
      <c r="K29" s="148">
        <v>7</v>
      </c>
      <c r="L29" s="148">
        <v>7</v>
      </c>
    </row>
    <row r="30" spans="2:14" s="137" customFormat="1" ht="57" customHeight="1" hidden="1">
      <c r="B30" s="142"/>
      <c r="C30" s="150" t="s">
        <v>194</v>
      </c>
      <c r="D30" s="144" t="s">
        <v>83</v>
      </c>
      <c r="E30" s="144" t="s">
        <v>136</v>
      </c>
      <c r="F30" s="144" t="s">
        <v>141</v>
      </c>
      <c r="G30" s="144" t="s">
        <v>195</v>
      </c>
      <c r="H30" s="144"/>
      <c r="I30" s="145">
        <f>I31</f>
        <v>1554.44</v>
      </c>
      <c r="J30" s="148">
        <f t="shared" si="1"/>
        <v>-1554.44</v>
      </c>
      <c r="K30" s="145">
        <f>K31</f>
        <v>0</v>
      </c>
      <c r="L30" s="145">
        <f>L31</f>
        <v>0</v>
      </c>
      <c r="M30" s="151"/>
      <c r="N30" s="151"/>
    </row>
    <row r="31" spans="2:12" s="137" customFormat="1" ht="31.5" hidden="1">
      <c r="B31" s="142"/>
      <c r="C31" s="152" t="s">
        <v>255</v>
      </c>
      <c r="D31" s="144" t="s">
        <v>83</v>
      </c>
      <c r="E31" s="144" t="s">
        <v>136</v>
      </c>
      <c r="F31" s="144" t="s">
        <v>141</v>
      </c>
      <c r="G31" s="144" t="s">
        <v>196</v>
      </c>
      <c r="H31" s="144"/>
      <c r="I31" s="145">
        <f>I32+I33+I34+I35+I36</f>
        <v>1554.44</v>
      </c>
      <c r="J31" s="148">
        <f t="shared" si="1"/>
        <v>-1554.44</v>
      </c>
      <c r="K31" s="145">
        <f>K32+K33+K34+K35+K36</f>
        <v>0</v>
      </c>
      <c r="L31" s="145">
        <f>L32+L33+L34+L35+L36</f>
        <v>0</v>
      </c>
    </row>
    <row r="32" spans="2:12" s="137" customFormat="1" ht="31.5" hidden="1">
      <c r="B32" s="142"/>
      <c r="C32" s="153" t="s">
        <v>197</v>
      </c>
      <c r="D32" s="141" t="s">
        <v>83</v>
      </c>
      <c r="E32" s="141" t="s">
        <v>136</v>
      </c>
      <c r="F32" s="141" t="s">
        <v>141</v>
      </c>
      <c r="G32" s="141" t="s">
        <v>196</v>
      </c>
      <c r="H32" s="141" t="s">
        <v>193</v>
      </c>
      <c r="I32" s="148">
        <v>1146.66</v>
      </c>
      <c r="J32" s="148">
        <f t="shared" si="1"/>
        <v>-1146.66</v>
      </c>
      <c r="K32" s="148">
        <v>0</v>
      </c>
      <c r="L32" s="148">
        <v>0</v>
      </c>
    </row>
    <row r="33" spans="2:12" s="137" customFormat="1" ht="31.5" hidden="1">
      <c r="B33" s="142"/>
      <c r="C33" s="154" t="s">
        <v>198</v>
      </c>
      <c r="D33" s="141" t="s">
        <v>83</v>
      </c>
      <c r="E33" s="141" t="s">
        <v>136</v>
      </c>
      <c r="F33" s="141" t="s">
        <v>141</v>
      </c>
      <c r="G33" s="141" t="s">
        <v>196</v>
      </c>
      <c r="H33" s="141" t="s">
        <v>199</v>
      </c>
      <c r="I33" s="148">
        <v>94</v>
      </c>
      <c r="J33" s="148">
        <f t="shared" si="1"/>
        <v>-94</v>
      </c>
      <c r="K33" s="148">
        <v>0</v>
      </c>
      <c r="L33" s="148">
        <v>0</v>
      </c>
    </row>
    <row r="34" spans="2:19" s="137" customFormat="1" ht="31.5" hidden="1">
      <c r="B34" s="142"/>
      <c r="C34" s="154" t="s">
        <v>200</v>
      </c>
      <c r="D34" s="141" t="s">
        <v>83</v>
      </c>
      <c r="E34" s="141" t="s">
        <v>136</v>
      </c>
      <c r="F34" s="141" t="s">
        <v>141</v>
      </c>
      <c r="G34" s="141" t="s">
        <v>196</v>
      </c>
      <c r="H34" s="141" t="s">
        <v>201</v>
      </c>
      <c r="I34" s="148">
        <v>300.78</v>
      </c>
      <c r="J34" s="148">
        <f t="shared" si="1"/>
        <v>-300.78</v>
      </c>
      <c r="K34" s="148">
        <v>0</v>
      </c>
      <c r="L34" s="148">
        <v>0</v>
      </c>
      <c r="N34" s="155"/>
      <c r="O34" s="156"/>
      <c r="P34" s="156"/>
      <c r="Q34" s="156"/>
      <c r="R34" s="156"/>
      <c r="S34" s="156"/>
    </row>
    <row r="35" spans="2:19" s="137" customFormat="1" ht="15.75" hidden="1">
      <c r="B35" s="142"/>
      <c r="C35" s="154" t="s">
        <v>202</v>
      </c>
      <c r="D35" s="141" t="s">
        <v>83</v>
      </c>
      <c r="E35" s="141" t="s">
        <v>136</v>
      </c>
      <c r="F35" s="141" t="s">
        <v>141</v>
      </c>
      <c r="G35" s="141" t="s">
        <v>196</v>
      </c>
      <c r="H35" s="141" t="s">
        <v>203</v>
      </c>
      <c r="I35" s="148">
        <v>6</v>
      </c>
      <c r="J35" s="148">
        <f t="shared" si="1"/>
        <v>-6</v>
      </c>
      <c r="K35" s="148">
        <v>0</v>
      </c>
      <c r="L35" s="148">
        <v>0</v>
      </c>
      <c r="N35" s="157"/>
      <c r="O35" s="158"/>
      <c r="P35" s="158"/>
      <c r="Q35" s="158"/>
      <c r="R35" s="158"/>
      <c r="S35" s="158"/>
    </row>
    <row r="36" spans="2:19" s="137" customFormat="1" ht="15.75" hidden="1">
      <c r="B36" s="142"/>
      <c r="C36" s="154" t="s">
        <v>204</v>
      </c>
      <c r="D36" s="141" t="s">
        <v>83</v>
      </c>
      <c r="E36" s="141" t="s">
        <v>136</v>
      </c>
      <c r="F36" s="141" t="s">
        <v>141</v>
      </c>
      <c r="G36" s="141" t="s">
        <v>196</v>
      </c>
      <c r="H36" s="141" t="s">
        <v>205</v>
      </c>
      <c r="I36" s="148">
        <v>7</v>
      </c>
      <c r="J36" s="148">
        <f t="shared" si="1"/>
        <v>-7</v>
      </c>
      <c r="K36" s="148">
        <v>0</v>
      </c>
      <c r="L36" s="148">
        <v>0</v>
      </c>
      <c r="N36" s="157"/>
      <c r="O36" s="158"/>
      <c r="P36" s="158"/>
      <c r="Q36" s="158"/>
      <c r="R36" s="158"/>
      <c r="S36" s="158"/>
    </row>
    <row r="37" spans="2:19" s="137" customFormat="1" ht="47.25" hidden="1">
      <c r="B37" s="142"/>
      <c r="C37" s="159" t="s">
        <v>206</v>
      </c>
      <c r="D37" s="141" t="s">
        <v>83</v>
      </c>
      <c r="E37" s="160" t="s">
        <v>136</v>
      </c>
      <c r="F37" s="160" t="s">
        <v>141</v>
      </c>
      <c r="G37" s="160" t="s">
        <v>185</v>
      </c>
      <c r="H37" s="160" t="s">
        <v>48</v>
      </c>
      <c r="I37" s="148">
        <f>I38+I39+I40+I41+I42+I43</f>
        <v>2186.3</v>
      </c>
      <c r="J37" s="148">
        <f t="shared" si="1"/>
        <v>-2186.3</v>
      </c>
      <c r="K37" s="148">
        <f>K39+K40+K41+K42+K43+K38</f>
        <v>0</v>
      </c>
      <c r="L37" s="148">
        <f>L39+L40+L41+L42+L43+L38</f>
        <v>0</v>
      </c>
      <c r="N37" s="161"/>
      <c r="O37" s="158"/>
      <c r="P37" s="158"/>
      <c r="Q37" s="158"/>
      <c r="R37" s="158"/>
      <c r="S37" s="158"/>
    </row>
    <row r="38" spans="2:19" s="137" customFormat="1" ht="31.5" hidden="1">
      <c r="B38" s="142"/>
      <c r="C38" s="162" t="s">
        <v>207</v>
      </c>
      <c r="D38" s="141" t="s">
        <v>83</v>
      </c>
      <c r="E38" s="160" t="s">
        <v>136</v>
      </c>
      <c r="F38" s="160" t="s">
        <v>141</v>
      </c>
      <c r="G38" s="160" t="s">
        <v>208</v>
      </c>
      <c r="H38" s="160" t="s">
        <v>193</v>
      </c>
      <c r="I38" s="148">
        <v>399.56</v>
      </c>
      <c r="J38" s="148">
        <f t="shared" si="1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hidden="1">
      <c r="B39" s="142"/>
      <c r="C39" s="162" t="s">
        <v>207</v>
      </c>
      <c r="D39" s="141" t="s">
        <v>83</v>
      </c>
      <c r="E39" s="160" t="s">
        <v>136</v>
      </c>
      <c r="F39" s="160" t="s">
        <v>141</v>
      </c>
      <c r="G39" s="160" t="s">
        <v>209</v>
      </c>
      <c r="H39" s="160" t="s">
        <v>193</v>
      </c>
      <c r="I39" s="148">
        <v>1502.2</v>
      </c>
      <c r="J39" s="148">
        <f t="shared" si="1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47.25" hidden="1">
      <c r="B40" s="142"/>
      <c r="C40" s="162" t="s">
        <v>210</v>
      </c>
      <c r="D40" s="141" t="s">
        <v>83</v>
      </c>
      <c r="E40" s="160" t="s">
        <v>136</v>
      </c>
      <c r="F40" s="160" t="s">
        <v>141</v>
      </c>
      <c r="G40" s="160" t="s">
        <v>209</v>
      </c>
      <c r="H40" s="164" t="s">
        <v>199</v>
      </c>
      <c r="I40" s="148">
        <v>71</v>
      </c>
      <c r="J40" s="148">
        <f t="shared" si="1"/>
        <v>-71</v>
      </c>
      <c r="K40" s="148">
        <v>0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31.5" hidden="1">
      <c r="B41" s="142"/>
      <c r="C41" s="162" t="s">
        <v>211</v>
      </c>
      <c r="D41" s="141" t="s">
        <v>83</v>
      </c>
      <c r="E41" s="160" t="s">
        <v>136</v>
      </c>
      <c r="F41" s="160" t="s">
        <v>141</v>
      </c>
      <c r="G41" s="160" t="s">
        <v>209</v>
      </c>
      <c r="H41" s="164" t="s">
        <v>201</v>
      </c>
      <c r="I41" s="148">
        <v>187</v>
      </c>
      <c r="J41" s="148">
        <f t="shared" si="1"/>
        <v>-187</v>
      </c>
      <c r="K41" s="148">
        <v>0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1.5" hidden="1">
      <c r="B42" s="142"/>
      <c r="C42" s="162" t="s">
        <v>212</v>
      </c>
      <c r="D42" s="141" t="s">
        <v>83</v>
      </c>
      <c r="E42" s="160" t="s">
        <v>136</v>
      </c>
      <c r="F42" s="160" t="s">
        <v>141</v>
      </c>
      <c r="G42" s="160" t="s">
        <v>209</v>
      </c>
      <c r="H42" s="164" t="s">
        <v>203</v>
      </c>
      <c r="I42" s="148">
        <v>19.34</v>
      </c>
      <c r="J42" s="148">
        <f t="shared" si="1"/>
        <v>-19.34</v>
      </c>
      <c r="K42" s="148">
        <v>0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1.5" hidden="1">
      <c r="B43" s="142"/>
      <c r="C43" s="162" t="s">
        <v>213</v>
      </c>
      <c r="D43" s="141" t="s">
        <v>83</v>
      </c>
      <c r="E43" s="160" t="s">
        <v>136</v>
      </c>
      <c r="F43" s="160" t="s">
        <v>141</v>
      </c>
      <c r="G43" s="160" t="s">
        <v>209</v>
      </c>
      <c r="H43" s="164" t="s">
        <v>205</v>
      </c>
      <c r="I43" s="148">
        <v>7.2</v>
      </c>
      <c r="J43" s="148">
        <f t="shared" si="1"/>
        <v>-7.2</v>
      </c>
      <c r="K43" s="148">
        <v>0</v>
      </c>
      <c r="L43" s="148">
        <v>0</v>
      </c>
      <c r="N43" s="165"/>
      <c r="O43" s="165"/>
      <c r="P43" s="165"/>
      <c r="Q43" s="165"/>
      <c r="R43" s="165"/>
      <c r="S43" s="165"/>
    </row>
    <row r="44" spans="2:19" s="137" customFormat="1" ht="15.75">
      <c r="B44" s="142"/>
      <c r="C44" s="143" t="s">
        <v>214</v>
      </c>
      <c r="D44" s="144" t="s">
        <v>83</v>
      </c>
      <c r="E44" s="166" t="s">
        <v>136</v>
      </c>
      <c r="F44" s="166" t="s">
        <v>143</v>
      </c>
      <c r="G44" s="166"/>
      <c r="H44" s="166"/>
      <c r="I44" s="145">
        <f>I48</f>
        <v>10</v>
      </c>
      <c r="J44" s="145"/>
      <c r="K44" s="145">
        <f aca="true" t="shared" si="3" ref="K44:L46">K45</f>
        <v>10</v>
      </c>
      <c r="L44" s="145">
        <f t="shared" si="3"/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2" t="s">
        <v>186</v>
      </c>
      <c r="D45" s="193" t="s">
        <v>83</v>
      </c>
      <c r="E45" s="193" t="s">
        <v>136</v>
      </c>
      <c r="F45" s="193" t="s">
        <v>143</v>
      </c>
      <c r="G45" s="193" t="s">
        <v>264</v>
      </c>
      <c r="H45" s="193"/>
      <c r="I45" s="148">
        <f>I46</f>
        <v>10</v>
      </c>
      <c r="J45" s="148"/>
      <c r="K45" s="148">
        <f t="shared" si="3"/>
        <v>10</v>
      </c>
      <c r="L45" s="148">
        <f t="shared" si="3"/>
        <v>10</v>
      </c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0" t="s">
        <v>217</v>
      </c>
      <c r="D46" s="193" t="s">
        <v>83</v>
      </c>
      <c r="E46" s="193" t="s">
        <v>136</v>
      </c>
      <c r="F46" s="193" t="s">
        <v>143</v>
      </c>
      <c r="G46" s="193" t="s">
        <v>276</v>
      </c>
      <c r="H46" s="193"/>
      <c r="I46" s="148">
        <f>I47</f>
        <v>10</v>
      </c>
      <c r="J46" s="148"/>
      <c r="K46" s="148">
        <f t="shared" si="3"/>
        <v>10</v>
      </c>
      <c r="L46" s="148">
        <f t="shared" si="3"/>
        <v>10</v>
      </c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1" t="s">
        <v>218</v>
      </c>
      <c r="D47" s="193" t="s">
        <v>83</v>
      </c>
      <c r="E47" s="193" t="s">
        <v>136</v>
      </c>
      <c r="F47" s="193" t="s">
        <v>143</v>
      </c>
      <c r="G47" s="193" t="s">
        <v>276</v>
      </c>
      <c r="H47" s="193" t="s">
        <v>219</v>
      </c>
      <c r="I47" s="148">
        <v>10</v>
      </c>
      <c r="J47" s="148"/>
      <c r="K47" s="148">
        <v>10</v>
      </c>
      <c r="L47" s="148">
        <v>10</v>
      </c>
      <c r="N47" s="165"/>
      <c r="O47" s="165"/>
      <c r="P47" s="165"/>
      <c r="Q47" s="165"/>
      <c r="R47" s="165"/>
      <c r="S47" s="165"/>
    </row>
    <row r="48" spans="2:19" s="137" customFormat="1" ht="15.75" hidden="1">
      <c r="B48" s="142"/>
      <c r="C48" s="42" t="s">
        <v>186</v>
      </c>
      <c r="D48" s="141" t="s">
        <v>83</v>
      </c>
      <c r="E48" s="160" t="s">
        <v>136</v>
      </c>
      <c r="F48" s="160" t="s">
        <v>143</v>
      </c>
      <c r="G48" s="160" t="s">
        <v>187</v>
      </c>
      <c r="H48" s="160"/>
      <c r="I48" s="148">
        <f>I49</f>
        <v>10</v>
      </c>
      <c r="J48" s="148"/>
      <c r="K48" s="148">
        <f>K49</f>
        <v>0</v>
      </c>
      <c r="L48" s="148">
        <f>L49</f>
        <v>0</v>
      </c>
      <c r="N48" s="165"/>
      <c r="O48" s="165"/>
      <c r="P48" s="165"/>
      <c r="Q48" s="165"/>
      <c r="R48" s="165"/>
      <c r="S48" s="165"/>
    </row>
    <row r="49" spans="2:19" s="137" customFormat="1" ht="31.5" hidden="1">
      <c r="B49" s="142"/>
      <c r="C49" s="167" t="s">
        <v>215</v>
      </c>
      <c r="D49" s="141" t="s">
        <v>83</v>
      </c>
      <c r="E49" s="160" t="s">
        <v>136</v>
      </c>
      <c r="F49" s="160" t="s">
        <v>143</v>
      </c>
      <c r="G49" s="160" t="s">
        <v>216</v>
      </c>
      <c r="H49" s="160"/>
      <c r="I49" s="148">
        <f>I50</f>
        <v>10</v>
      </c>
      <c r="J49" s="148"/>
      <c r="K49" s="148">
        <f>K51</f>
        <v>0</v>
      </c>
      <c r="L49" s="148">
        <f>L51</f>
        <v>0</v>
      </c>
      <c r="N49" s="165"/>
      <c r="O49" s="165"/>
      <c r="P49" s="165"/>
      <c r="Q49" s="165"/>
      <c r="R49" s="165"/>
      <c r="S49" s="165"/>
    </row>
    <row r="50" spans="2:19" s="137" customFormat="1" ht="15.75" hidden="1">
      <c r="B50" s="142"/>
      <c r="C50" s="168" t="s">
        <v>217</v>
      </c>
      <c r="D50" s="141" t="s">
        <v>83</v>
      </c>
      <c r="E50" s="160" t="s">
        <v>136</v>
      </c>
      <c r="F50" s="160" t="s">
        <v>143</v>
      </c>
      <c r="G50" s="160" t="s">
        <v>216</v>
      </c>
      <c r="H50" s="160"/>
      <c r="I50" s="169">
        <f>I51</f>
        <v>10</v>
      </c>
      <c r="J50" s="148"/>
      <c r="K50" s="169">
        <f>K51</f>
        <v>0</v>
      </c>
      <c r="L50" s="169">
        <f>L51</f>
        <v>0</v>
      </c>
      <c r="N50" s="165"/>
      <c r="O50" s="165"/>
      <c r="P50" s="165"/>
      <c r="Q50" s="165"/>
      <c r="R50" s="165"/>
      <c r="S50" s="165"/>
    </row>
    <row r="51" spans="2:19" s="137" customFormat="1" ht="15.75" hidden="1">
      <c r="B51" s="142"/>
      <c r="C51" s="154" t="s">
        <v>218</v>
      </c>
      <c r="D51" s="141" t="s">
        <v>83</v>
      </c>
      <c r="E51" s="160" t="s">
        <v>136</v>
      </c>
      <c r="F51" s="160" t="s">
        <v>143</v>
      </c>
      <c r="G51" s="160" t="s">
        <v>216</v>
      </c>
      <c r="H51" s="160" t="s">
        <v>219</v>
      </c>
      <c r="I51" s="169">
        <v>10</v>
      </c>
      <c r="J51" s="148"/>
      <c r="K51" s="169">
        <v>0</v>
      </c>
      <c r="L51" s="169">
        <v>0</v>
      </c>
      <c r="N51" s="165"/>
      <c r="O51" s="165"/>
      <c r="P51" s="165"/>
      <c r="Q51" s="165"/>
      <c r="R51" s="165"/>
      <c r="S51" s="165"/>
    </row>
    <row r="52" spans="2:19" s="137" customFormat="1" ht="15.75" hidden="1">
      <c r="B52" s="142"/>
      <c r="C52" s="143" t="s">
        <v>214</v>
      </c>
      <c r="D52" s="144" t="s">
        <v>83</v>
      </c>
      <c r="E52" s="166" t="s">
        <v>136</v>
      </c>
      <c r="F52" s="166" t="s">
        <v>143</v>
      </c>
      <c r="G52" s="166" t="s">
        <v>185</v>
      </c>
      <c r="H52" s="166" t="s">
        <v>48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hidden="1">
      <c r="B53" s="142"/>
      <c r="C53" s="162" t="s">
        <v>218</v>
      </c>
      <c r="D53" s="141" t="s">
        <v>83</v>
      </c>
      <c r="E53" s="160" t="s">
        <v>136</v>
      </c>
      <c r="F53" s="160" t="s">
        <v>143</v>
      </c>
      <c r="G53" s="160" t="s">
        <v>220</v>
      </c>
      <c r="H53" s="160" t="s">
        <v>219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145</v>
      </c>
      <c r="D54" s="144" t="s">
        <v>83</v>
      </c>
      <c r="E54" s="166" t="s">
        <v>139</v>
      </c>
      <c r="F54" s="166" t="s">
        <v>146</v>
      </c>
      <c r="G54" s="166"/>
      <c r="H54" s="166"/>
      <c r="I54" s="145">
        <f>I55</f>
        <v>63.7</v>
      </c>
      <c r="J54" s="145"/>
      <c r="K54" s="145">
        <f aca="true" t="shared" si="4" ref="K54:L56">K55</f>
        <v>60.900000000000006</v>
      </c>
      <c r="L54" s="145">
        <f t="shared" si="4"/>
        <v>60.900000000000006</v>
      </c>
    </row>
    <row r="55" spans="2:12" s="137" customFormat="1" ht="47.25">
      <c r="B55" s="142"/>
      <c r="C55" s="204" t="s">
        <v>194</v>
      </c>
      <c r="D55" s="144" t="s">
        <v>83</v>
      </c>
      <c r="E55" s="144" t="s">
        <v>139</v>
      </c>
      <c r="F55" s="144" t="s">
        <v>146</v>
      </c>
      <c r="G55" s="144" t="s">
        <v>267</v>
      </c>
      <c r="H55" s="166"/>
      <c r="I55" s="145">
        <f>I56</f>
        <v>63.7</v>
      </c>
      <c r="J55" s="145"/>
      <c r="K55" s="145">
        <f t="shared" si="4"/>
        <v>60.900000000000006</v>
      </c>
      <c r="L55" s="145">
        <f t="shared" si="4"/>
        <v>60.900000000000006</v>
      </c>
    </row>
    <row r="56" spans="2:12" s="137" customFormat="1" ht="47.25">
      <c r="B56" s="202"/>
      <c r="C56" s="205" t="s">
        <v>277</v>
      </c>
      <c r="D56" s="203" t="s">
        <v>83</v>
      </c>
      <c r="E56" s="144" t="s">
        <v>139</v>
      </c>
      <c r="F56" s="144" t="s">
        <v>146</v>
      </c>
      <c r="G56" s="144" t="s">
        <v>278</v>
      </c>
      <c r="H56" s="160"/>
      <c r="I56" s="145">
        <f>I57</f>
        <v>63.7</v>
      </c>
      <c r="J56" s="145"/>
      <c r="K56" s="145">
        <f t="shared" si="4"/>
        <v>60.900000000000006</v>
      </c>
      <c r="L56" s="145">
        <f t="shared" si="4"/>
        <v>60.900000000000006</v>
      </c>
    </row>
    <row r="57" spans="2:12" s="137" customFormat="1" ht="31.5">
      <c r="B57" s="202"/>
      <c r="C57" s="205" t="s">
        <v>279</v>
      </c>
      <c r="D57" s="203" t="s">
        <v>83</v>
      </c>
      <c r="E57" s="144" t="s">
        <v>139</v>
      </c>
      <c r="F57" s="144" t="s">
        <v>146</v>
      </c>
      <c r="G57" s="144" t="s">
        <v>280</v>
      </c>
      <c r="H57" s="160"/>
      <c r="I57" s="145">
        <f>I58+I59</f>
        <v>63.7</v>
      </c>
      <c r="J57" s="145"/>
      <c r="K57" s="145">
        <f>K58+K59+K60</f>
        <v>60.900000000000006</v>
      </c>
      <c r="L57" s="145">
        <f>L58+L59+L60</f>
        <v>60.900000000000006</v>
      </c>
    </row>
    <row r="58" spans="2:12" s="137" customFormat="1" ht="15.75">
      <c r="B58" s="202"/>
      <c r="C58" s="153" t="s">
        <v>273</v>
      </c>
      <c r="D58" s="206" t="s">
        <v>83</v>
      </c>
      <c r="E58" s="141" t="s">
        <v>139</v>
      </c>
      <c r="F58" s="141" t="s">
        <v>146</v>
      </c>
      <c r="G58" s="141" t="s">
        <v>280</v>
      </c>
      <c r="H58" s="160" t="s">
        <v>193</v>
      </c>
      <c r="I58" s="148">
        <v>48.92</v>
      </c>
      <c r="J58" s="148">
        <f t="shared" si="1"/>
        <v>-2.219999999999999</v>
      </c>
      <c r="K58" s="148">
        <v>46.7</v>
      </c>
      <c r="L58" s="148">
        <v>46.7</v>
      </c>
    </row>
    <row r="59" spans="2:12" s="137" customFormat="1" ht="47.25">
      <c r="B59" s="202"/>
      <c r="C59" s="153" t="s">
        <v>274</v>
      </c>
      <c r="D59" s="206" t="s">
        <v>83</v>
      </c>
      <c r="E59" s="141" t="s">
        <v>139</v>
      </c>
      <c r="F59" s="141" t="s">
        <v>146</v>
      </c>
      <c r="G59" s="141" t="s">
        <v>280</v>
      </c>
      <c r="H59" s="160" t="s">
        <v>272</v>
      </c>
      <c r="I59" s="148">
        <v>14.78</v>
      </c>
      <c r="J59" s="148">
        <f t="shared" si="1"/>
        <v>-0.5800000000000001</v>
      </c>
      <c r="K59" s="148">
        <v>14.2</v>
      </c>
      <c r="L59" s="148">
        <v>14.2</v>
      </c>
    </row>
    <row r="60" spans="2:12" s="137" customFormat="1" ht="31.5" hidden="1">
      <c r="B60" s="202"/>
      <c r="C60" s="154" t="s">
        <v>200</v>
      </c>
      <c r="D60" s="206" t="s">
        <v>83</v>
      </c>
      <c r="E60" s="141" t="s">
        <v>139</v>
      </c>
      <c r="F60" s="141" t="s">
        <v>146</v>
      </c>
      <c r="G60" s="141" t="s">
        <v>280</v>
      </c>
      <c r="H60" s="160" t="s">
        <v>201</v>
      </c>
      <c r="I60" s="148">
        <v>0</v>
      </c>
      <c r="J60" s="148">
        <f t="shared" si="1"/>
        <v>0</v>
      </c>
      <c r="K60" s="148">
        <v>0</v>
      </c>
      <c r="L60" s="148">
        <v>0</v>
      </c>
    </row>
    <row r="61" spans="2:12" s="137" customFormat="1" ht="15.75" hidden="1">
      <c r="B61" s="142"/>
      <c r="C61" s="42" t="s">
        <v>186</v>
      </c>
      <c r="D61" s="141" t="s">
        <v>83</v>
      </c>
      <c r="E61" s="160" t="s">
        <v>139</v>
      </c>
      <c r="F61" s="160" t="s">
        <v>146</v>
      </c>
      <c r="G61" s="160" t="s">
        <v>187</v>
      </c>
      <c r="H61" s="160"/>
      <c r="I61" s="148">
        <f>I62</f>
        <v>60.602999999999994</v>
      </c>
      <c r="J61" s="148">
        <f t="shared" si="1"/>
        <v>-60.602999999999994</v>
      </c>
      <c r="K61" s="148">
        <f>K62</f>
        <v>0</v>
      </c>
      <c r="L61" s="148">
        <f>L62</f>
        <v>0</v>
      </c>
    </row>
    <row r="62" spans="2:12" s="137" customFormat="1" ht="31.5" hidden="1">
      <c r="B62" s="142"/>
      <c r="C62" s="168" t="s">
        <v>221</v>
      </c>
      <c r="D62" s="141" t="s">
        <v>83</v>
      </c>
      <c r="E62" s="160" t="s">
        <v>139</v>
      </c>
      <c r="F62" s="160" t="s">
        <v>146</v>
      </c>
      <c r="G62" s="160" t="s">
        <v>222</v>
      </c>
      <c r="H62" s="160"/>
      <c r="I62" s="148">
        <f>I63+I64</f>
        <v>60.602999999999994</v>
      </c>
      <c r="J62" s="148">
        <f t="shared" si="1"/>
        <v>-60.602999999999994</v>
      </c>
      <c r="K62" s="148">
        <f>K63+K64</f>
        <v>0</v>
      </c>
      <c r="L62" s="148">
        <f>L63+L64</f>
        <v>0</v>
      </c>
    </row>
    <row r="63" spans="2:12" s="137" customFormat="1" ht="31.5" hidden="1">
      <c r="B63" s="142"/>
      <c r="C63" s="171" t="s">
        <v>197</v>
      </c>
      <c r="D63" s="141" t="s">
        <v>83</v>
      </c>
      <c r="E63" s="160" t="s">
        <v>139</v>
      </c>
      <c r="F63" s="160" t="s">
        <v>146</v>
      </c>
      <c r="G63" s="160" t="s">
        <v>222</v>
      </c>
      <c r="H63" s="160" t="s">
        <v>193</v>
      </c>
      <c r="I63" s="148">
        <v>52.62</v>
      </c>
      <c r="J63" s="148">
        <f t="shared" si="1"/>
        <v>-52.62</v>
      </c>
      <c r="K63" s="148">
        <v>0</v>
      </c>
      <c r="L63" s="148">
        <v>0</v>
      </c>
    </row>
    <row r="64" spans="2:12" s="137" customFormat="1" ht="31.5" hidden="1">
      <c r="B64" s="142"/>
      <c r="C64" s="154" t="s">
        <v>200</v>
      </c>
      <c r="D64" s="141" t="s">
        <v>83</v>
      </c>
      <c r="E64" s="160" t="s">
        <v>139</v>
      </c>
      <c r="F64" s="160" t="s">
        <v>146</v>
      </c>
      <c r="G64" s="160" t="s">
        <v>222</v>
      </c>
      <c r="H64" s="160" t="s">
        <v>201</v>
      </c>
      <c r="I64" s="148">
        <v>7.983</v>
      </c>
      <c r="J64" s="148">
        <f t="shared" si="1"/>
        <v>-7.983</v>
      </c>
      <c r="K64" s="148">
        <v>0</v>
      </c>
      <c r="L64" s="148">
        <v>0</v>
      </c>
    </row>
    <row r="65" spans="2:12" s="137" customFormat="1" ht="15.75" hidden="1">
      <c r="B65" s="142"/>
      <c r="C65" s="159" t="s">
        <v>145</v>
      </c>
      <c r="D65" s="144" t="s">
        <v>83</v>
      </c>
      <c r="E65" s="166" t="s">
        <v>139</v>
      </c>
      <c r="F65" s="166" t="s">
        <v>146</v>
      </c>
      <c r="G65" s="166" t="s">
        <v>185</v>
      </c>
      <c r="H65" s="166" t="s">
        <v>48</v>
      </c>
      <c r="I65" s="145">
        <f>I66+I67</f>
        <v>54.4</v>
      </c>
      <c r="J65" s="148">
        <f t="shared" si="1"/>
        <v>-54.4</v>
      </c>
      <c r="K65" s="145">
        <f>K66</f>
        <v>0</v>
      </c>
      <c r="L65" s="145">
        <f>L66</f>
        <v>0</v>
      </c>
    </row>
    <row r="66" spans="2:12" s="137" customFormat="1" ht="24" customHeight="1" hidden="1">
      <c r="B66" s="142"/>
      <c r="C66" s="162" t="s">
        <v>207</v>
      </c>
      <c r="D66" s="141" t="s">
        <v>83</v>
      </c>
      <c r="E66" s="160" t="s">
        <v>139</v>
      </c>
      <c r="F66" s="160" t="s">
        <v>146</v>
      </c>
      <c r="G66" s="160" t="s">
        <v>223</v>
      </c>
      <c r="H66" s="160" t="s">
        <v>193</v>
      </c>
      <c r="I66" s="148">
        <v>52.62</v>
      </c>
      <c r="J66" s="148">
        <f t="shared" si="1"/>
        <v>-52.62</v>
      </c>
      <c r="K66" s="169">
        <v>0</v>
      </c>
      <c r="L66" s="169">
        <v>0</v>
      </c>
    </row>
    <row r="67" spans="2:12" s="137" customFormat="1" ht="24.75" customHeight="1" hidden="1">
      <c r="B67" s="142"/>
      <c r="C67" s="162" t="s">
        <v>211</v>
      </c>
      <c r="D67" s="141" t="s">
        <v>83</v>
      </c>
      <c r="E67" s="160" t="s">
        <v>139</v>
      </c>
      <c r="F67" s="160" t="s">
        <v>146</v>
      </c>
      <c r="G67" s="160" t="s">
        <v>223</v>
      </c>
      <c r="H67" s="160" t="s">
        <v>201</v>
      </c>
      <c r="I67" s="148">
        <v>1.78</v>
      </c>
      <c r="J67" s="148">
        <f t="shared" si="1"/>
        <v>-1.78</v>
      </c>
      <c r="K67" s="169">
        <v>0</v>
      </c>
      <c r="L67" s="169">
        <v>0</v>
      </c>
    </row>
    <row r="68" spans="2:12" s="137" customFormat="1" ht="31.5" hidden="1">
      <c r="B68" s="142"/>
      <c r="C68" s="143" t="s">
        <v>148</v>
      </c>
      <c r="D68" s="144" t="s">
        <v>83</v>
      </c>
      <c r="E68" s="166" t="s">
        <v>146</v>
      </c>
      <c r="F68" s="166" t="s">
        <v>149</v>
      </c>
      <c r="G68" s="166" t="s">
        <v>185</v>
      </c>
      <c r="H68" s="166" t="s">
        <v>48</v>
      </c>
      <c r="I68" s="170">
        <f>I69</f>
        <v>0</v>
      </c>
      <c r="J68" s="148">
        <f t="shared" si="1"/>
        <v>0</v>
      </c>
      <c r="K68" s="170">
        <f>K69</f>
        <v>0</v>
      </c>
      <c r="L68" s="170">
        <f>L69</f>
        <v>0</v>
      </c>
    </row>
    <row r="69" spans="2:12" s="137" customFormat="1" ht="47.25" hidden="1">
      <c r="B69" s="142"/>
      <c r="C69" s="147" t="s">
        <v>224</v>
      </c>
      <c r="D69" s="141" t="s">
        <v>83</v>
      </c>
      <c r="E69" s="160" t="s">
        <v>146</v>
      </c>
      <c r="F69" s="160" t="s">
        <v>149</v>
      </c>
      <c r="G69" s="160" t="s">
        <v>225</v>
      </c>
      <c r="H69" s="160" t="s">
        <v>48</v>
      </c>
      <c r="I69" s="169">
        <f>I70</f>
        <v>0</v>
      </c>
      <c r="J69" s="148">
        <f t="shared" si="1"/>
        <v>0</v>
      </c>
      <c r="K69" s="169">
        <f>K70</f>
        <v>0</v>
      </c>
      <c r="L69" s="169">
        <f>L70</f>
        <v>0</v>
      </c>
    </row>
    <row r="70" spans="2:12" s="137" customFormat="1" ht="31.5" hidden="1">
      <c r="B70" s="142"/>
      <c r="C70" s="162" t="s">
        <v>211</v>
      </c>
      <c r="D70" s="141" t="s">
        <v>83</v>
      </c>
      <c r="E70" s="160" t="s">
        <v>146</v>
      </c>
      <c r="F70" s="160" t="s">
        <v>149</v>
      </c>
      <c r="G70" s="160" t="s">
        <v>225</v>
      </c>
      <c r="H70" s="160" t="s">
        <v>201</v>
      </c>
      <c r="I70" s="169">
        <v>0</v>
      </c>
      <c r="J70" s="148">
        <f t="shared" si="1"/>
        <v>0</v>
      </c>
      <c r="K70" s="169">
        <v>0</v>
      </c>
      <c r="L70" s="169">
        <v>0</v>
      </c>
    </row>
    <row r="71" spans="2:12" s="137" customFormat="1" ht="31.5" hidden="1">
      <c r="B71" s="142"/>
      <c r="C71" s="172" t="s">
        <v>150</v>
      </c>
      <c r="D71" s="144" t="s">
        <v>83</v>
      </c>
      <c r="E71" s="166" t="s">
        <v>146</v>
      </c>
      <c r="F71" s="166" t="s">
        <v>151</v>
      </c>
      <c r="G71" s="166" t="s">
        <v>185</v>
      </c>
      <c r="H71" s="166" t="s">
        <v>48</v>
      </c>
      <c r="I71" s="170">
        <f>I72</f>
        <v>0</v>
      </c>
      <c r="J71" s="148">
        <f t="shared" si="1"/>
        <v>0</v>
      </c>
      <c r="K71" s="170">
        <f>K72</f>
        <v>0</v>
      </c>
      <c r="L71" s="170">
        <f>L72</f>
        <v>0</v>
      </c>
    </row>
    <row r="72" spans="2:12" s="137" customFormat="1" ht="31.5" hidden="1">
      <c r="B72" s="142"/>
      <c r="C72" s="162" t="s">
        <v>226</v>
      </c>
      <c r="D72" s="141" t="s">
        <v>83</v>
      </c>
      <c r="E72" s="160" t="s">
        <v>146</v>
      </c>
      <c r="F72" s="160" t="s">
        <v>151</v>
      </c>
      <c r="G72" s="160" t="s">
        <v>227</v>
      </c>
      <c r="H72" s="160" t="s">
        <v>48</v>
      </c>
      <c r="I72" s="169">
        <f>I73</f>
        <v>0</v>
      </c>
      <c r="J72" s="148">
        <f t="shared" si="1"/>
        <v>0</v>
      </c>
      <c r="K72" s="169">
        <f>K73</f>
        <v>0</v>
      </c>
      <c r="L72" s="169">
        <f>L73</f>
        <v>0</v>
      </c>
    </row>
    <row r="73" spans="2:12" s="137" customFormat="1" ht="36.75" customHeight="1" hidden="1">
      <c r="B73" s="142"/>
      <c r="C73" s="162" t="s">
        <v>211</v>
      </c>
      <c r="D73" s="141" t="s">
        <v>83</v>
      </c>
      <c r="E73" s="160" t="s">
        <v>146</v>
      </c>
      <c r="F73" s="160" t="s">
        <v>151</v>
      </c>
      <c r="G73" s="160" t="s">
        <v>227</v>
      </c>
      <c r="H73" s="160" t="s">
        <v>201</v>
      </c>
      <c r="I73" s="169">
        <v>0</v>
      </c>
      <c r="J73" s="148">
        <f t="shared" si="1"/>
        <v>0</v>
      </c>
      <c r="K73" s="169">
        <v>0</v>
      </c>
      <c r="L73" s="169">
        <v>0</v>
      </c>
    </row>
    <row r="74" spans="2:12" s="137" customFormat="1" ht="38.25" customHeight="1" hidden="1">
      <c r="B74" s="142"/>
      <c r="C74" s="173" t="s">
        <v>153</v>
      </c>
      <c r="D74" s="144" t="s">
        <v>83</v>
      </c>
      <c r="E74" s="166" t="s">
        <v>141</v>
      </c>
      <c r="F74" s="166" t="s">
        <v>149</v>
      </c>
      <c r="G74" s="166" t="s">
        <v>185</v>
      </c>
      <c r="H74" s="166" t="s">
        <v>48</v>
      </c>
      <c r="I74" s="170">
        <f>I78</f>
        <v>355</v>
      </c>
      <c r="J74" s="148">
        <f t="shared" si="1"/>
        <v>-293</v>
      </c>
      <c r="K74" s="170">
        <f>K78</f>
        <v>62</v>
      </c>
      <c r="L74" s="170">
        <f>L78</f>
        <v>62</v>
      </c>
    </row>
    <row r="75" spans="2:12" s="137" customFormat="1" ht="38.25" customHeight="1" hidden="1">
      <c r="B75" s="142"/>
      <c r="C75" s="173"/>
      <c r="D75" s="144"/>
      <c r="E75" s="166"/>
      <c r="F75" s="166"/>
      <c r="G75" s="166"/>
      <c r="H75" s="166"/>
      <c r="I75" s="170"/>
      <c r="J75" s="148">
        <f t="shared" si="1"/>
        <v>0</v>
      </c>
      <c r="K75" s="170"/>
      <c r="L75" s="170"/>
    </row>
    <row r="76" spans="2:12" s="137" customFormat="1" ht="38.25" customHeight="1" hidden="1">
      <c r="B76" s="142"/>
      <c r="C76" s="173"/>
      <c r="D76" s="144"/>
      <c r="E76" s="166"/>
      <c r="F76" s="166"/>
      <c r="G76" s="166"/>
      <c r="H76" s="166"/>
      <c r="I76" s="170"/>
      <c r="J76" s="148">
        <f t="shared" si="1"/>
        <v>0</v>
      </c>
      <c r="K76" s="170"/>
      <c r="L76" s="170"/>
    </row>
    <row r="77" spans="2:12" s="137" customFormat="1" ht="38.25" customHeight="1" hidden="1">
      <c r="B77" s="142"/>
      <c r="C77" s="173"/>
      <c r="D77" s="144"/>
      <c r="E77" s="166"/>
      <c r="F77" s="166"/>
      <c r="G77" s="166"/>
      <c r="H77" s="166"/>
      <c r="I77" s="170"/>
      <c r="J77" s="148">
        <f t="shared" si="1"/>
        <v>0</v>
      </c>
      <c r="K77" s="170"/>
      <c r="L77" s="170"/>
    </row>
    <row r="78" spans="2:12" s="137" customFormat="1" ht="36" customHeight="1" hidden="1">
      <c r="B78" s="142"/>
      <c r="C78" s="149" t="s">
        <v>256</v>
      </c>
      <c r="D78" s="141" t="s">
        <v>83</v>
      </c>
      <c r="E78" s="160" t="s">
        <v>141</v>
      </c>
      <c r="F78" s="160" t="s">
        <v>149</v>
      </c>
      <c r="G78" s="160" t="s">
        <v>257</v>
      </c>
      <c r="H78" s="160" t="s">
        <v>48</v>
      </c>
      <c r="I78" s="169">
        <f>I79</f>
        <v>355</v>
      </c>
      <c r="J78" s="148">
        <f t="shared" si="1"/>
        <v>-293</v>
      </c>
      <c r="K78" s="169">
        <f aca="true" t="shared" si="5" ref="K78:L82">K79</f>
        <v>62</v>
      </c>
      <c r="L78" s="169">
        <f t="shared" si="5"/>
        <v>62</v>
      </c>
    </row>
    <row r="79" spans="2:12" s="137" customFormat="1" ht="42.75" customHeight="1">
      <c r="B79" s="142"/>
      <c r="C79" s="109" t="s">
        <v>147</v>
      </c>
      <c r="D79" s="141"/>
      <c r="E79" s="166" t="s">
        <v>146</v>
      </c>
      <c r="F79" s="166" t="s">
        <v>149</v>
      </c>
      <c r="G79" s="166"/>
      <c r="H79" s="166"/>
      <c r="I79" s="170">
        <v>355</v>
      </c>
      <c r="J79" s="145">
        <f aca="true" t="shared" si="6" ref="J79:J142">K79-I79</f>
        <v>-293</v>
      </c>
      <c r="K79" s="170">
        <f t="shared" si="5"/>
        <v>62</v>
      </c>
      <c r="L79" s="170">
        <f t="shared" si="5"/>
        <v>62</v>
      </c>
    </row>
    <row r="80" spans="2:12" s="137" customFormat="1" ht="50.25" customHeight="1">
      <c r="B80" s="142"/>
      <c r="C80" s="204" t="s">
        <v>194</v>
      </c>
      <c r="D80" s="144" t="s">
        <v>83</v>
      </c>
      <c r="E80" s="144" t="s">
        <v>146</v>
      </c>
      <c r="F80" s="144" t="s">
        <v>149</v>
      </c>
      <c r="G80" s="166" t="s">
        <v>267</v>
      </c>
      <c r="H80" s="166"/>
      <c r="I80" s="145">
        <f>I81</f>
        <v>107.79</v>
      </c>
      <c r="J80" s="148">
        <f t="shared" si="6"/>
        <v>-45.790000000000006</v>
      </c>
      <c r="K80" s="145">
        <f t="shared" si="5"/>
        <v>62</v>
      </c>
      <c r="L80" s="145">
        <f t="shared" si="5"/>
        <v>62</v>
      </c>
    </row>
    <row r="81" spans="2:12" s="137" customFormat="1" ht="55.5" customHeight="1">
      <c r="B81" s="142"/>
      <c r="C81" s="143" t="s">
        <v>228</v>
      </c>
      <c r="D81" s="203" t="s">
        <v>83</v>
      </c>
      <c r="E81" s="144" t="s">
        <v>146</v>
      </c>
      <c r="F81" s="144" t="s">
        <v>149</v>
      </c>
      <c r="G81" s="166" t="s">
        <v>284</v>
      </c>
      <c r="H81" s="166"/>
      <c r="I81" s="148">
        <v>107.79</v>
      </c>
      <c r="J81" s="148">
        <f t="shared" si="6"/>
        <v>-45.790000000000006</v>
      </c>
      <c r="K81" s="148">
        <f t="shared" si="5"/>
        <v>62</v>
      </c>
      <c r="L81" s="148">
        <f t="shared" si="5"/>
        <v>62</v>
      </c>
    </row>
    <row r="82" spans="2:12" s="137" customFormat="1" ht="41.25" customHeight="1">
      <c r="B82" s="142"/>
      <c r="C82" s="205" t="s">
        <v>311</v>
      </c>
      <c r="D82" s="203" t="s">
        <v>83</v>
      </c>
      <c r="E82" s="144" t="s">
        <v>146</v>
      </c>
      <c r="F82" s="144" t="s">
        <v>149</v>
      </c>
      <c r="G82" s="166" t="s">
        <v>283</v>
      </c>
      <c r="H82" s="166"/>
      <c r="I82" s="148">
        <v>100.79</v>
      </c>
      <c r="J82" s="148">
        <f t="shared" si="6"/>
        <v>-38.790000000000006</v>
      </c>
      <c r="K82" s="148">
        <f t="shared" si="5"/>
        <v>62</v>
      </c>
      <c r="L82" s="148">
        <f t="shared" si="5"/>
        <v>62</v>
      </c>
    </row>
    <row r="83" spans="2:12" s="137" customFormat="1" ht="44.25" customHeight="1">
      <c r="B83" s="142"/>
      <c r="C83" s="162" t="s">
        <v>211</v>
      </c>
      <c r="D83" s="141"/>
      <c r="E83" s="160" t="s">
        <v>146</v>
      </c>
      <c r="F83" s="160" t="s">
        <v>149</v>
      </c>
      <c r="G83" s="160" t="s">
        <v>283</v>
      </c>
      <c r="H83" s="160" t="s">
        <v>201</v>
      </c>
      <c r="I83" s="148">
        <v>7</v>
      </c>
      <c r="J83" s="148">
        <f t="shared" si="6"/>
        <v>55</v>
      </c>
      <c r="K83" s="148">
        <v>62</v>
      </c>
      <c r="L83" s="148">
        <v>62</v>
      </c>
    </row>
    <row r="84" spans="2:12" s="137" customFormat="1" ht="28.5" customHeight="1">
      <c r="B84" s="142"/>
      <c r="C84" s="143" t="s">
        <v>295</v>
      </c>
      <c r="D84" s="144" t="s">
        <v>83</v>
      </c>
      <c r="E84" s="144" t="s">
        <v>141</v>
      </c>
      <c r="F84" s="144" t="s">
        <v>137</v>
      </c>
      <c r="G84" s="166"/>
      <c r="H84" s="166"/>
      <c r="I84" s="145">
        <f>I85</f>
        <v>0</v>
      </c>
      <c r="J84" s="145">
        <f t="shared" si="6"/>
        <v>1</v>
      </c>
      <c r="K84" s="145">
        <f aca="true" t="shared" si="7" ref="K84:L88">K85</f>
        <v>1</v>
      </c>
      <c r="L84" s="145">
        <f t="shared" si="7"/>
        <v>1</v>
      </c>
    </row>
    <row r="85" spans="2:12" s="137" customFormat="1" ht="28.5" customHeight="1">
      <c r="B85" s="142"/>
      <c r="C85" s="172" t="s">
        <v>291</v>
      </c>
      <c r="D85" s="144" t="s">
        <v>83</v>
      </c>
      <c r="E85" s="166" t="s">
        <v>141</v>
      </c>
      <c r="F85" s="166" t="s">
        <v>292</v>
      </c>
      <c r="G85" s="166"/>
      <c r="H85" s="166"/>
      <c r="I85" s="145">
        <f>I86</f>
        <v>0</v>
      </c>
      <c r="J85" s="145">
        <f t="shared" si="6"/>
        <v>1</v>
      </c>
      <c r="K85" s="145">
        <f t="shared" si="7"/>
        <v>1</v>
      </c>
      <c r="L85" s="145">
        <f t="shared" si="7"/>
        <v>1</v>
      </c>
    </row>
    <row r="86" spans="2:12" s="137" customFormat="1" ht="40.5" customHeight="1">
      <c r="B86" s="142"/>
      <c r="C86" s="204" t="s">
        <v>194</v>
      </c>
      <c r="D86" s="144" t="s">
        <v>83</v>
      </c>
      <c r="E86" s="144" t="s">
        <v>141</v>
      </c>
      <c r="F86" s="144" t="s">
        <v>292</v>
      </c>
      <c r="G86" s="144" t="s">
        <v>267</v>
      </c>
      <c r="H86" s="166"/>
      <c r="I86" s="145">
        <f>I87</f>
        <v>0</v>
      </c>
      <c r="J86" s="145">
        <f t="shared" si="6"/>
        <v>1</v>
      </c>
      <c r="K86" s="145">
        <f t="shared" si="7"/>
        <v>1</v>
      </c>
      <c r="L86" s="145">
        <f t="shared" si="7"/>
        <v>1</v>
      </c>
    </row>
    <row r="87" spans="2:12" s="137" customFormat="1" ht="51.75" customHeight="1">
      <c r="B87" s="142"/>
      <c r="C87" s="205" t="s">
        <v>277</v>
      </c>
      <c r="D87" s="203" t="s">
        <v>83</v>
      </c>
      <c r="E87" s="144" t="s">
        <v>141</v>
      </c>
      <c r="F87" s="144" t="s">
        <v>292</v>
      </c>
      <c r="G87" s="144" t="s">
        <v>278</v>
      </c>
      <c r="H87" s="166"/>
      <c r="I87" s="145">
        <f>I88</f>
        <v>0</v>
      </c>
      <c r="J87" s="145">
        <f t="shared" si="6"/>
        <v>1</v>
      </c>
      <c r="K87" s="145">
        <f t="shared" si="7"/>
        <v>1</v>
      </c>
      <c r="L87" s="145">
        <f t="shared" si="7"/>
        <v>1</v>
      </c>
    </row>
    <row r="88" spans="2:12" s="137" customFormat="1" ht="65.25" customHeight="1">
      <c r="B88" s="142"/>
      <c r="C88" s="172" t="s">
        <v>297</v>
      </c>
      <c r="D88" s="144" t="s">
        <v>83</v>
      </c>
      <c r="E88" s="144" t="s">
        <v>141</v>
      </c>
      <c r="F88" s="144" t="s">
        <v>292</v>
      </c>
      <c r="G88" s="144" t="s">
        <v>296</v>
      </c>
      <c r="H88" s="144"/>
      <c r="I88" s="145">
        <f>I89</f>
        <v>0</v>
      </c>
      <c r="J88" s="145">
        <f t="shared" si="6"/>
        <v>1</v>
      </c>
      <c r="K88" s="145">
        <f t="shared" si="7"/>
        <v>1</v>
      </c>
      <c r="L88" s="145">
        <f t="shared" si="7"/>
        <v>1</v>
      </c>
    </row>
    <row r="89" spans="2:12" s="137" customFormat="1" ht="45" customHeight="1">
      <c r="B89" s="142"/>
      <c r="C89" s="147" t="s">
        <v>124</v>
      </c>
      <c r="D89" s="141" t="s">
        <v>83</v>
      </c>
      <c r="E89" s="141" t="s">
        <v>141</v>
      </c>
      <c r="F89" s="141" t="s">
        <v>292</v>
      </c>
      <c r="G89" s="141" t="s">
        <v>296</v>
      </c>
      <c r="H89" s="141" t="s">
        <v>294</v>
      </c>
      <c r="I89" s="148">
        <v>0</v>
      </c>
      <c r="J89" s="148">
        <f t="shared" si="6"/>
        <v>1</v>
      </c>
      <c r="K89" s="148">
        <v>1</v>
      </c>
      <c r="L89" s="148">
        <v>1</v>
      </c>
    </row>
    <row r="90" spans="2:12" s="137" customFormat="1" ht="15.75">
      <c r="B90" s="142"/>
      <c r="C90" s="143" t="s">
        <v>236</v>
      </c>
      <c r="D90" s="144" t="s">
        <v>83</v>
      </c>
      <c r="E90" s="144" t="s">
        <v>155</v>
      </c>
      <c r="F90" s="144" t="s">
        <v>137</v>
      </c>
      <c r="G90" s="144"/>
      <c r="H90" s="144"/>
      <c r="I90" s="145">
        <f>I91+I100</f>
        <v>668.24</v>
      </c>
      <c r="J90" s="145">
        <f t="shared" si="6"/>
        <v>-193.27999999999997</v>
      </c>
      <c r="K90" s="145">
        <f>K91+K100</f>
        <v>474.96000000000004</v>
      </c>
      <c r="L90" s="145">
        <f>L91+L100</f>
        <v>474.96000000000004</v>
      </c>
    </row>
    <row r="91" spans="2:12" s="137" customFormat="1" ht="20.25" customHeight="1">
      <c r="B91" s="142"/>
      <c r="C91" s="143" t="s">
        <v>293</v>
      </c>
      <c r="D91" s="144" t="s">
        <v>83</v>
      </c>
      <c r="E91" s="144" t="s">
        <v>155</v>
      </c>
      <c r="F91" s="144" t="s">
        <v>146</v>
      </c>
      <c r="G91" s="144"/>
      <c r="H91" s="144"/>
      <c r="I91" s="145">
        <f>I96</f>
        <v>0</v>
      </c>
      <c r="J91" s="145">
        <f t="shared" si="6"/>
        <v>140</v>
      </c>
      <c r="K91" s="145">
        <f>K96</f>
        <v>140</v>
      </c>
      <c r="L91" s="145">
        <f>L96</f>
        <v>140</v>
      </c>
    </row>
    <row r="92" spans="2:12" s="137" customFormat="1" ht="36.75" customHeight="1" hidden="1">
      <c r="B92" s="142"/>
      <c r="C92" s="150" t="s">
        <v>194</v>
      </c>
      <c r="D92" s="144" t="s">
        <v>83</v>
      </c>
      <c r="E92" s="144" t="s">
        <v>155</v>
      </c>
      <c r="F92" s="144" t="s">
        <v>139</v>
      </c>
      <c r="G92" s="144" t="s">
        <v>267</v>
      </c>
      <c r="H92" s="144"/>
      <c r="I92" s="145">
        <f>I93</f>
        <v>0</v>
      </c>
      <c r="J92" s="145">
        <f t="shared" si="6"/>
        <v>0</v>
      </c>
      <c r="K92" s="145">
        <f aca="true" t="shared" si="8" ref="K92:L94">K93</f>
        <v>0</v>
      </c>
      <c r="L92" s="145">
        <f t="shared" si="8"/>
        <v>0</v>
      </c>
    </row>
    <row r="93" spans="2:12" s="137" customFormat="1" ht="49.5" customHeight="1" hidden="1">
      <c r="B93" s="142"/>
      <c r="C93" s="143" t="s">
        <v>228</v>
      </c>
      <c r="D93" s="144" t="s">
        <v>83</v>
      </c>
      <c r="E93" s="144" t="s">
        <v>155</v>
      </c>
      <c r="F93" s="144" t="s">
        <v>139</v>
      </c>
      <c r="G93" s="144" t="s">
        <v>284</v>
      </c>
      <c r="H93" s="144"/>
      <c r="I93" s="145">
        <f>I94</f>
        <v>0</v>
      </c>
      <c r="J93" s="145">
        <f t="shared" si="6"/>
        <v>0</v>
      </c>
      <c r="K93" s="145">
        <f t="shared" si="8"/>
        <v>0</v>
      </c>
      <c r="L93" s="145">
        <f t="shared" si="8"/>
        <v>0</v>
      </c>
    </row>
    <row r="94" spans="2:12" s="137" customFormat="1" ht="20.25" customHeight="1" hidden="1">
      <c r="B94" s="142"/>
      <c r="C94" s="143" t="s">
        <v>230</v>
      </c>
      <c r="D94" s="144" t="s">
        <v>83</v>
      </c>
      <c r="E94" s="144" t="s">
        <v>155</v>
      </c>
      <c r="F94" s="144" t="s">
        <v>139</v>
      </c>
      <c r="G94" s="144" t="s">
        <v>283</v>
      </c>
      <c r="H94" s="144"/>
      <c r="I94" s="145">
        <f>I95</f>
        <v>0</v>
      </c>
      <c r="J94" s="145">
        <f t="shared" si="6"/>
        <v>0</v>
      </c>
      <c r="K94" s="145">
        <f t="shared" si="8"/>
        <v>0</v>
      </c>
      <c r="L94" s="145">
        <f t="shared" si="8"/>
        <v>0</v>
      </c>
    </row>
    <row r="95" spans="2:12" s="137" customFormat="1" ht="20.25" customHeight="1" hidden="1">
      <c r="B95" s="142"/>
      <c r="C95" s="162" t="s">
        <v>211</v>
      </c>
      <c r="D95" s="141" t="s">
        <v>83</v>
      </c>
      <c r="E95" s="141" t="s">
        <v>155</v>
      </c>
      <c r="F95" s="141" t="s">
        <v>139</v>
      </c>
      <c r="G95" s="141" t="s">
        <v>283</v>
      </c>
      <c r="H95" s="141" t="s">
        <v>201</v>
      </c>
      <c r="I95" s="148">
        <v>0</v>
      </c>
      <c r="J95" s="145">
        <f t="shared" si="6"/>
        <v>0</v>
      </c>
      <c r="K95" s="148">
        <v>0</v>
      </c>
      <c r="L95" s="148">
        <v>0</v>
      </c>
    </row>
    <row r="96" spans="2:12" s="137" customFormat="1" ht="42.75" customHeight="1">
      <c r="B96" s="142"/>
      <c r="C96" s="150" t="s">
        <v>194</v>
      </c>
      <c r="D96" s="144" t="s">
        <v>83</v>
      </c>
      <c r="E96" s="144" t="s">
        <v>155</v>
      </c>
      <c r="F96" s="144" t="s">
        <v>146</v>
      </c>
      <c r="G96" s="166" t="s">
        <v>267</v>
      </c>
      <c r="H96" s="144"/>
      <c r="I96" s="145">
        <f>I97</f>
        <v>0</v>
      </c>
      <c r="J96" s="145">
        <f t="shared" si="6"/>
        <v>140</v>
      </c>
      <c r="K96" s="145">
        <f aca="true" t="shared" si="9" ref="K96:L98">K97</f>
        <v>140</v>
      </c>
      <c r="L96" s="145">
        <f t="shared" si="9"/>
        <v>140</v>
      </c>
    </row>
    <row r="97" spans="2:12" s="137" customFormat="1" ht="51" customHeight="1">
      <c r="B97" s="142"/>
      <c r="C97" s="143" t="s">
        <v>228</v>
      </c>
      <c r="D97" s="144" t="s">
        <v>83</v>
      </c>
      <c r="E97" s="144" t="s">
        <v>155</v>
      </c>
      <c r="F97" s="144" t="s">
        <v>146</v>
      </c>
      <c r="G97" s="166" t="s">
        <v>284</v>
      </c>
      <c r="H97" s="144"/>
      <c r="I97" s="145">
        <f>I98</f>
        <v>0</v>
      </c>
      <c r="J97" s="145">
        <f t="shared" si="6"/>
        <v>140</v>
      </c>
      <c r="K97" s="145">
        <f t="shared" si="9"/>
        <v>140</v>
      </c>
      <c r="L97" s="145">
        <f t="shared" si="9"/>
        <v>140</v>
      </c>
    </row>
    <row r="98" spans="2:12" s="137" customFormat="1" ht="20.25" customHeight="1">
      <c r="B98" s="142"/>
      <c r="C98" s="143" t="s">
        <v>230</v>
      </c>
      <c r="D98" s="144" t="s">
        <v>83</v>
      </c>
      <c r="E98" s="144" t="s">
        <v>155</v>
      </c>
      <c r="F98" s="144" t="s">
        <v>146</v>
      </c>
      <c r="G98" s="166" t="s">
        <v>283</v>
      </c>
      <c r="H98" s="144"/>
      <c r="I98" s="145">
        <f>I99</f>
        <v>0</v>
      </c>
      <c r="J98" s="145">
        <f t="shared" si="6"/>
        <v>140</v>
      </c>
      <c r="K98" s="145">
        <f t="shared" si="9"/>
        <v>140</v>
      </c>
      <c r="L98" s="145">
        <f t="shared" si="9"/>
        <v>140</v>
      </c>
    </row>
    <row r="99" spans="2:12" s="137" customFormat="1" ht="48.75" customHeight="1">
      <c r="B99" s="142"/>
      <c r="C99" s="162" t="s">
        <v>211</v>
      </c>
      <c r="D99" s="141" t="s">
        <v>83</v>
      </c>
      <c r="E99" s="141" t="s">
        <v>155</v>
      </c>
      <c r="F99" s="141" t="s">
        <v>146</v>
      </c>
      <c r="G99" s="160" t="s">
        <v>283</v>
      </c>
      <c r="H99" s="141" t="s">
        <v>201</v>
      </c>
      <c r="I99" s="148">
        <v>0</v>
      </c>
      <c r="J99" s="148">
        <f t="shared" si="6"/>
        <v>140</v>
      </c>
      <c r="K99" s="148">
        <v>140</v>
      </c>
      <c r="L99" s="148">
        <v>140</v>
      </c>
    </row>
    <row r="100" spans="2:12" s="137" customFormat="1" ht="31.5">
      <c r="B100" s="142"/>
      <c r="C100" s="143" t="s">
        <v>157</v>
      </c>
      <c r="D100" s="144" t="s">
        <v>83</v>
      </c>
      <c r="E100" s="166" t="s">
        <v>155</v>
      </c>
      <c r="F100" s="166" t="s">
        <v>155</v>
      </c>
      <c r="G100" s="166"/>
      <c r="H100" s="166"/>
      <c r="I100" s="145">
        <f>I108</f>
        <v>668.24</v>
      </c>
      <c r="J100" s="145">
        <f t="shared" si="6"/>
        <v>-333.28</v>
      </c>
      <c r="K100" s="145">
        <f aca="true" t="shared" si="10" ref="K100:L102">K101</f>
        <v>334.96000000000004</v>
      </c>
      <c r="L100" s="145">
        <f t="shared" si="10"/>
        <v>334.96000000000004</v>
      </c>
    </row>
    <row r="101" spans="2:12" s="137" customFormat="1" ht="47.25">
      <c r="B101" s="142"/>
      <c r="C101" s="150" t="s">
        <v>194</v>
      </c>
      <c r="D101" s="144" t="s">
        <v>83</v>
      </c>
      <c r="E101" s="144" t="s">
        <v>155</v>
      </c>
      <c r="F101" s="144" t="s">
        <v>155</v>
      </c>
      <c r="G101" s="166" t="s">
        <v>267</v>
      </c>
      <c r="H101" s="144"/>
      <c r="I101" s="145">
        <f>I102</f>
        <v>668.24</v>
      </c>
      <c r="J101" s="145">
        <f t="shared" si="6"/>
        <v>-333.28</v>
      </c>
      <c r="K101" s="145">
        <f t="shared" si="10"/>
        <v>334.96000000000004</v>
      </c>
      <c r="L101" s="145">
        <f t="shared" si="10"/>
        <v>334.96000000000004</v>
      </c>
    </row>
    <row r="102" spans="2:12" s="137" customFormat="1" ht="47.25">
      <c r="B102" s="142"/>
      <c r="C102" s="143" t="s">
        <v>228</v>
      </c>
      <c r="D102" s="144" t="s">
        <v>83</v>
      </c>
      <c r="E102" s="144" t="s">
        <v>155</v>
      </c>
      <c r="F102" s="144" t="s">
        <v>155</v>
      </c>
      <c r="G102" s="166" t="s">
        <v>284</v>
      </c>
      <c r="H102" s="144"/>
      <c r="I102" s="145">
        <f>I103</f>
        <v>668.24</v>
      </c>
      <c r="J102" s="145">
        <f t="shared" si="6"/>
        <v>-333.28</v>
      </c>
      <c r="K102" s="145">
        <f t="shared" si="10"/>
        <v>334.96000000000004</v>
      </c>
      <c r="L102" s="145">
        <f t="shared" si="10"/>
        <v>334.96000000000004</v>
      </c>
    </row>
    <row r="103" spans="2:12" s="137" customFormat="1" ht="15.75">
      <c r="B103" s="142"/>
      <c r="C103" s="143" t="s">
        <v>230</v>
      </c>
      <c r="D103" s="144" t="s">
        <v>83</v>
      </c>
      <c r="E103" s="144" t="s">
        <v>155</v>
      </c>
      <c r="F103" s="144" t="s">
        <v>155</v>
      </c>
      <c r="G103" s="166" t="s">
        <v>283</v>
      </c>
      <c r="H103" s="144"/>
      <c r="I103" s="145">
        <f>I104+I105+I106+I107</f>
        <v>668.24</v>
      </c>
      <c r="J103" s="145">
        <f t="shared" si="6"/>
        <v>-333.28</v>
      </c>
      <c r="K103" s="145">
        <f>K104+K105+K106+K107</f>
        <v>334.96000000000004</v>
      </c>
      <c r="L103" s="145">
        <f>L104+L105+L106+L107</f>
        <v>334.96000000000004</v>
      </c>
    </row>
    <row r="104" spans="2:12" s="137" customFormat="1" ht="15.75">
      <c r="B104" s="142"/>
      <c r="C104" s="207" t="s">
        <v>273</v>
      </c>
      <c r="D104" s="141" t="s">
        <v>83</v>
      </c>
      <c r="E104" s="160" t="s">
        <v>155</v>
      </c>
      <c r="F104" s="160" t="s">
        <v>155</v>
      </c>
      <c r="G104" s="160" t="s">
        <v>283</v>
      </c>
      <c r="H104" s="160" t="s">
        <v>193</v>
      </c>
      <c r="I104" s="148">
        <v>303.79</v>
      </c>
      <c r="J104" s="148">
        <f t="shared" si="6"/>
        <v>-123.33000000000001</v>
      </c>
      <c r="K104" s="148">
        <v>180.46</v>
      </c>
      <c r="L104" s="148">
        <v>180.46</v>
      </c>
    </row>
    <row r="105" spans="2:13" s="137" customFormat="1" ht="47.25">
      <c r="B105" s="142"/>
      <c r="C105" s="153" t="s">
        <v>274</v>
      </c>
      <c r="D105" s="141" t="s">
        <v>83</v>
      </c>
      <c r="E105" s="160" t="s">
        <v>155</v>
      </c>
      <c r="F105" s="160" t="s">
        <v>155</v>
      </c>
      <c r="G105" s="160" t="s">
        <v>283</v>
      </c>
      <c r="H105" s="160" t="s">
        <v>272</v>
      </c>
      <c r="I105" s="148">
        <v>91.75</v>
      </c>
      <c r="J105" s="148">
        <f t="shared" si="6"/>
        <v>-37.25</v>
      </c>
      <c r="K105" s="148">
        <v>54.5</v>
      </c>
      <c r="L105" s="148">
        <v>54.5</v>
      </c>
      <c r="M105" s="151"/>
    </row>
    <row r="106" spans="2:12" s="137" customFormat="1" ht="31.5">
      <c r="B106" s="142"/>
      <c r="C106" s="208" t="s">
        <v>212</v>
      </c>
      <c r="D106" s="141" t="s">
        <v>83</v>
      </c>
      <c r="E106" s="160" t="s">
        <v>155</v>
      </c>
      <c r="F106" s="160" t="s">
        <v>155</v>
      </c>
      <c r="G106" s="160" t="s">
        <v>283</v>
      </c>
      <c r="H106" s="160" t="s">
        <v>203</v>
      </c>
      <c r="I106" s="148">
        <v>256.51</v>
      </c>
      <c r="J106" s="148">
        <f t="shared" si="6"/>
        <v>-186.51</v>
      </c>
      <c r="K106" s="148">
        <v>70</v>
      </c>
      <c r="L106" s="148">
        <v>70</v>
      </c>
    </row>
    <row r="107" spans="2:12" s="137" customFormat="1" ht="27" customHeight="1">
      <c r="B107" s="142"/>
      <c r="C107" s="208" t="s">
        <v>213</v>
      </c>
      <c r="D107" s="141" t="s">
        <v>83</v>
      </c>
      <c r="E107" s="160" t="s">
        <v>155</v>
      </c>
      <c r="F107" s="160" t="s">
        <v>155</v>
      </c>
      <c r="G107" s="160" t="s">
        <v>283</v>
      </c>
      <c r="H107" s="160" t="s">
        <v>205</v>
      </c>
      <c r="I107" s="148">
        <v>16.19</v>
      </c>
      <c r="J107" s="148">
        <f t="shared" si="6"/>
        <v>13.809999999999999</v>
      </c>
      <c r="K107" s="148">
        <v>30</v>
      </c>
      <c r="L107" s="148">
        <v>30</v>
      </c>
    </row>
    <row r="108" spans="2:12" s="137" customFormat="1" ht="47.25" customHeight="1" hidden="1">
      <c r="B108" s="142"/>
      <c r="C108" s="150" t="s">
        <v>194</v>
      </c>
      <c r="D108" s="144" t="s">
        <v>83</v>
      </c>
      <c r="E108" s="144" t="s">
        <v>155</v>
      </c>
      <c r="F108" s="144" t="s">
        <v>155</v>
      </c>
      <c r="G108" s="166" t="s">
        <v>195</v>
      </c>
      <c r="H108" s="144"/>
      <c r="I108" s="145">
        <f>I109</f>
        <v>668.24</v>
      </c>
      <c r="J108" s="148">
        <f t="shared" si="6"/>
        <v>-668.24</v>
      </c>
      <c r="K108" s="145">
        <f>K109</f>
        <v>0</v>
      </c>
      <c r="L108" s="145">
        <f>L109</f>
        <v>0</v>
      </c>
    </row>
    <row r="109" spans="2:12" s="137" customFormat="1" ht="47.25" customHeight="1" hidden="1">
      <c r="B109" s="142"/>
      <c r="C109" s="143" t="s">
        <v>228</v>
      </c>
      <c r="D109" s="144" t="s">
        <v>83</v>
      </c>
      <c r="E109" s="144" t="s">
        <v>155</v>
      </c>
      <c r="F109" s="144" t="s">
        <v>155</v>
      </c>
      <c r="G109" s="166" t="s">
        <v>229</v>
      </c>
      <c r="H109" s="144"/>
      <c r="I109" s="145">
        <f>I110</f>
        <v>668.24</v>
      </c>
      <c r="J109" s="148">
        <f t="shared" si="6"/>
        <v>-668.24</v>
      </c>
      <c r="K109" s="145">
        <f>K110</f>
        <v>0</v>
      </c>
      <c r="L109" s="145">
        <f>L110</f>
        <v>0</v>
      </c>
    </row>
    <row r="110" spans="2:12" s="137" customFormat="1" ht="15.75" customHeight="1" hidden="1">
      <c r="B110" s="142"/>
      <c r="C110" s="143" t="s">
        <v>230</v>
      </c>
      <c r="D110" s="144" t="s">
        <v>83</v>
      </c>
      <c r="E110" s="144" t="s">
        <v>155</v>
      </c>
      <c r="F110" s="144" t="s">
        <v>155</v>
      </c>
      <c r="G110" s="166" t="s">
        <v>286</v>
      </c>
      <c r="H110" s="144"/>
      <c r="I110" s="145">
        <f>I111+I112+I113+I114</f>
        <v>668.24</v>
      </c>
      <c r="J110" s="148">
        <f t="shared" si="6"/>
        <v>-668.24</v>
      </c>
      <c r="K110" s="145">
        <f>K111+K112+K113+K114</f>
        <v>0</v>
      </c>
      <c r="L110" s="145">
        <f>L111+L112+L113+L114</f>
        <v>0</v>
      </c>
    </row>
    <row r="111" spans="2:12" s="137" customFormat="1" ht="31.5" customHeight="1" hidden="1">
      <c r="B111" s="142"/>
      <c r="C111" s="176" t="s">
        <v>197</v>
      </c>
      <c r="D111" s="141" t="s">
        <v>83</v>
      </c>
      <c r="E111" s="160" t="s">
        <v>155</v>
      </c>
      <c r="F111" s="160" t="s">
        <v>155</v>
      </c>
      <c r="G111" s="160" t="s">
        <v>286</v>
      </c>
      <c r="H111" s="160" t="s">
        <v>193</v>
      </c>
      <c r="I111" s="148">
        <v>395.54</v>
      </c>
      <c r="J111" s="148">
        <f t="shared" si="6"/>
        <v>-395.54</v>
      </c>
      <c r="K111" s="148">
        <v>0</v>
      </c>
      <c r="L111" s="148">
        <v>0</v>
      </c>
    </row>
    <row r="112" spans="2:12" s="137" customFormat="1" ht="31.5" customHeight="1" hidden="1">
      <c r="B112" s="142"/>
      <c r="C112" s="162" t="s">
        <v>211</v>
      </c>
      <c r="D112" s="141" t="s">
        <v>83</v>
      </c>
      <c r="E112" s="160" t="s">
        <v>155</v>
      </c>
      <c r="F112" s="160" t="s">
        <v>155</v>
      </c>
      <c r="G112" s="160" t="s">
        <v>231</v>
      </c>
      <c r="H112" s="160" t="s">
        <v>201</v>
      </c>
      <c r="I112" s="148">
        <v>0</v>
      </c>
      <c r="J112" s="148">
        <f t="shared" si="6"/>
        <v>0</v>
      </c>
      <c r="K112" s="148">
        <v>0</v>
      </c>
      <c r="L112" s="148">
        <v>0</v>
      </c>
    </row>
    <row r="113" spans="2:12" s="137" customFormat="1" ht="31.5" customHeight="1" hidden="1">
      <c r="B113" s="142"/>
      <c r="C113" s="162" t="s">
        <v>212</v>
      </c>
      <c r="D113" s="141" t="s">
        <v>83</v>
      </c>
      <c r="E113" s="160" t="s">
        <v>155</v>
      </c>
      <c r="F113" s="160" t="s">
        <v>155</v>
      </c>
      <c r="G113" s="160" t="s">
        <v>286</v>
      </c>
      <c r="H113" s="160" t="s">
        <v>203</v>
      </c>
      <c r="I113" s="148">
        <v>256.51</v>
      </c>
      <c r="J113" s="148">
        <f t="shared" si="6"/>
        <v>-256.51</v>
      </c>
      <c r="K113" s="148">
        <v>0</v>
      </c>
      <c r="L113" s="148">
        <v>0</v>
      </c>
    </row>
    <row r="114" spans="2:12" s="137" customFormat="1" ht="31.5" customHeight="1" hidden="1">
      <c r="B114" s="142"/>
      <c r="C114" s="162" t="s">
        <v>213</v>
      </c>
      <c r="D114" s="141" t="s">
        <v>83</v>
      </c>
      <c r="E114" s="160" t="s">
        <v>155</v>
      </c>
      <c r="F114" s="160" t="s">
        <v>155</v>
      </c>
      <c r="G114" s="160" t="s">
        <v>286</v>
      </c>
      <c r="H114" s="160" t="s">
        <v>205</v>
      </c>
      <c r="I114" s="148">
        <v>16.19</v>
      </c>
      <c r="J114" s="148">
        <f t="shared" si="6"/>
        <v>-16.19</v>
      </c>
      <c r="K114" s="148">
        <v>0</v>
      </c>
      <c r="L114" s="148">
        <v>0</v>
      </c>
    </row>
    <row r="115" spans="2:12" s="137" customFormat="1" ht="15.75">
      <c r="B115" s="142"/>
      <c r="C115" s="143" t="s">
        <v>160</v>
      </c>
      <c r="D115" s="144" t="s">
        <v>83</v>
      </c>
      <c r="E115" s="166" t="s">
        <v>159</v>
      </c>
      <c r="F115" s="166" t="s">
        <v>159</v>
      </c>
      <c r="G115" s="166"/>
      <c r="H115" s="166"/>
      <c r="I115" s="170">
        <f>I122</f>
        <v>104.54</v>
      </c>
      <c r="J115" s="145">
        <f t="shared" si="6"/>
        <v>33.15999999999998</v>
      </c>
      <c r="K115" s="170">
        <f aca="true" t="shared" si="11" ref="K115:L117">K116</f>
        <v>137.7</v>
      </c>
      <c r="L115" s="170">
        <f t="shared" si="11"/>
        <v>137.7</v>
      </c>
    </row>
    <row r="116" spans="2:12" s="137" customFormat="1" ht="47.25">
      <c r="B116" s="142"/>
      <c r="C116" s="150" t="s">
        <v>194</v>
      </c>
      <c r="D116" s="144" t="s">
        <v>83</v>
      </c>
      <c r="E116" s="166" t="s">
        <v>159</v>
      </c>
      <c r="F116" s="166" t="s">
        <v>159</v>
      </c>
      <c r="G116" s="166" t="s">
        <v>267</v>
      </c>
      <c r="H116" s="166"/>
      <c r="I116" s="170">
        <f>I117</f>
        <v>104.54</v>
      </c>
      <c r="J116" s="145">
        <f t="shared" si="6"/>
        <v>33.15999999999998</v>
      </c>
      <c r="K116" s="170">
        <f t="shared" si="11"/>
        <v>137.7</v>
      </c>
      <c r="L116" s="170">
        <f t="shared" si="11"/>
        <v>137.7</v>
      </c>
    </row>
    <row r="117" spans="2:12" s="137" customFormat="1" ht="47.25">
      <c r="B117" s="142"/>
      <c r="C117" s="174" t="s">
        <v>232</v>
      </c>
      <c r="D117" s="144" t="s">
        <v>83</v>
      </c>
      <c r="E117" s="166" t="s">
        <v>159</v>
      </c>
      <c r="F117" s="166" t="s">
        <v>159</v>
      </c>
      <c r="G117" s="166" t="s">
        <v>281</v>
      </c>
      <c r="H117" s="166"/>
      <c r="I117" s="170">
        <f>I118</f>
        <v>104.54</v>
      </c>
      <c r="J117" s="145">
        <f t="shared" si="6"/>
        <v>33.15999999999998</v>
      </c>
      <c r="K117" s="170">
        <f t="shared" si="11"/>
        <v>137.7</v>
      </c>
      <c r="L117" s="170">
        <f t="shared" si="11"/>
        <v>137.7</v>
      </c>
    </row>
    <row r="118" spans="2:12" s="137" customFormat="1" ht="63">
      <c r="B118" s="142"/>
      <c r="C118" s="175" t="s">
        <v>234</v>
      </c>
      <c r="D118" s="144" t="s">
        <v>83</v>
      </c>
      <c r="E118" s="166" t="s">
        <v>159</v>
      </c>
      <c r="F118" s="166" t="s">
        <v>159</v>
      </c>
      <c r="G118" s="166" t="s">
        <v>282</v>
      </c>
      <c r="H118" s="166"/>
      <c r="I118" s="170">
        <f>I119+I120+I121</f>
        <v>104.54</v>
      </c>
      <c r="J118" s="145">
        <f t="shared" si="6"/>
        <v>33.15999999999998</v>
      </c>
      <c r="K118" s="170">
        <f>K119+K120+K121</f>
        <v>137.7</v>
      </c>
      <c r="L118" s="170">
        <f>L119+L120+L121</f>
        <v>137.7</v>
      </c>
    </row>
    <row r="119" spans="2:12" s="137" customFormat="1" ht="15.75">
      <c r="B119" s="142"/>
      <c r="C119" s="207" t="s">
        <v>273</v>
      </c>
      <c r="D119" s="141" t="s">
        <v>83</v>
      </c>
      <c r="E119" s="160" t="s">
        <v>159</v>
      </c>
      <c r="F119" s="160" t="s">
        <v>159</v>
      </c>
      <c r="G119" s="160" t="s">
        <v>282</v>
      </c>
      <c r="H119" s="160" t="s">
        <v>193</v>
      </c>
      <c r="I119" s="169">
        <v>76.45</v>
      </c>
      <c r="J119" s="148">
        <f t="shared" si="6"/>
        <v>13.950000000000003</v>
      </c>
      <c r="K119" s="169">
        <v>90.4</v>
      </c>
      <c r="L119" s="169">
        <v>90.4</v>
      </c>
    </row>
    <row r="120" spans="2:12" s="137" customFormat="1" ht="47.25">
      <c r="B120" s="142"/>
      <c r="C120" s="153" t="s">
        <v>274</v>
      </c>
      <c r="D120" s="141" t="s">
        <v>83</v>
      </c>
      <c r="E120" s="160" t="s">
        <v>159</v>
      </c>
      <c r="F120" s="160" t="s">
        <v>159</v>
      </c>
      <c r="G120" s="160" t="s">
        <v>282</v>
      </c>
      <c r="H120" s="160" t="s">
        <v>272</v>
      </c>
      <c r="I120" s="169">
        <v>23.09</v>
      </c>
      <c r="J120" s="148">
        <f t="shared" si="6"/>
        <v>4.210000000000001</v>
      </c>
      <c r="K120" s="169">
        <v>27.3</v>
      </c>
      <c r="L120" s="169">
        <v>27.3</v>
      </c>
    </row>
    <row r="121" spans="2:12" s="137" customFormat="1" ht="31.5">
      <c r="B121" s="142"/>
      <c r="C121" s="147" t="s">
        <v>200</v>
      </c>
      <c r="D121" s="141" t="s">
        <v>83</v>
      </c>
      <c r="E121" s="160" t="s">
        <v>159</v>
      </c>
      <c r="F121" s="160" t="s">
        <v>159</v>
      </c>
      <c r="G121" s="160" t="s">
        <v>282</v>
      </c>
      <c r="H121" s="160" t="s">
        <v>201</v>
      </c>
      <c r="I121" s="169">
        <v>5</v>
      </c>
      <c r="J121" s="148">
        <f t="shared" si="6"/>
        <v>15</v>
      </c>
      <c r="K121" s="169">
        <v>20</v>
      </c>
      <c r="L121" s="169">
        <v>20</v>
      </c>
    </row>
    <row r="122" spans="2:12" s="137" customFormat="1" ht="47.25" hidden="1">
      <c r="B122" s="142"/>
      <c r="C122" s="150" t="s">
        <v>194</v>
      </c>
      <c r="D122" s="144" t="s">
        <v>83</v>
      </c>
      <c r="E122" s="166" t="s">
        <v>159</v>
      </c>
      <c r="F122" s="166" t="s">
        <v>159</v>
      </c>
      <c r="G122" s="166" t="s">
        <v>195</v>
      </c>
      <c r="H122" s="166"/>
      <c r="I122" s="170">
        <f>I123</f>
        <v>104.54</v>
      </c>
      <c r="J122" s="148">
        <f t="shared" si="6"/>
        <v>-104.54</v>
      </c>
      <c r="K122" s="170">
        <f>K123</f>
        <v>0</v>
      </c>
      <c r="L122" s="170">
        <f>L123</f>
        <v>0</v>
      </c>
    </row>
    <row r="123" spans="2:12" s="137" customFormat="1" ht="47.25" hidden="1">
      <c r="B123" s="142"/>
      <c r="C123" s="174" t="s">
        <v>232</v>
      </c>
      <c r="D123" s="144" t="s">
        <v>83</v>
      </c>
      <c r="E123" s="166" t="s">
        <v>159</v>
      </c>
      <c r="F123" s="166" t="s">
        <v>159</v>
      </c>
      <c r="G123" s="166" t="s">
        <v>233</v>
      </c>
      <c r="H123" s="166"/>
      <c r="I123" s="170">
        <f>I124</f>
        <v>104.54</v>
      </c>
      <c r="J123" s="148">
        <f t="shared" si="6"/>
        <v>-104.54</v>
      </c>
      <c r="K123" s="170">
        <f>K124</f>
        <v>0</v>
      </c>
      <c r="L123" s="170">
        <f>L124</f>
        <v>0</v>
      </c>
    </row>
    <row r="124" spans="2:12" s="137" customFormat="1" ht="63" hidden="1">
      <c r="B124" s="142"/>
      <c r="C124" s="175" t="s">
        <v>234</v>
      </c>
      <c r="D124" s="144" t="s">
        <v>83</v>
      </c>
      <c r="E124" s="166" t="s">
        <v>159</v>
      </c>
      <c r="F124" s="166" t="s">
        <v>159</v>
      </c>
      <c r="G124" s="166" t="s">
        <v>285</v>
      </c>
      <c r="H124" s="166"/>
      <c r="I124" s="170">
        <f>I125+I126</f>
        <v>104.54</v>
      </c>
      <c r="J124" s="148">
        <f t="shared" si="6"/>
        <v>-104.54</v>
      </c>
      <c r="K124" s="170">
        <f>K125+K126</f>
        <v>0</v>
      </c>
      <c r="L124" s="170">
        <f>L125+L126</f>
        <v>0</v>
      </c>
    </row>
    <row r="125" spans="2:12" s="137" customFormat="1" ht="31.5" hidden="1">
      <c r="B125" s="142"/>
      <c r="C125" s="176" t="s">
        <v>197</v>
      </c>
      <c r="D125" s="141" t="s">
        <v>83</v>
      </c>
      <c r="E125" s="160" t="s">
        <v>159</v>
      </c>
      <c r="F125" s="160" t="s">
        <v>159</v>
      </c>
      <c r="G125" s="160" t="s">
        <v>285</v>
      </c>
      <c r="H125" s="160" t="s">
        <v>193</v>
      </c>
      <c r="I125" s="169">
        <v>99.54</v>
      </c>
      <c r="J125" s="148">
        <f t="shared" si="6"/>
        <v>-99.54</v>
      </c>
      <c r="K125" s="169">
        <v>0</v>
      </c>
      <c r="L125" s="169">
        <v>0</v>
      </c>
    </row>
    <row r="126" spans="2:12" s="137" customFormat="1" ht="31.5" hidden="1">
      <c r="B126" s="142"/>
      <c r="C126" s="147" t="s">
        <v>200</v>
      </c>
      <c r="D126" s="141" t="s">
        <v>83</v>
      </c>
      <c r="E126" s="160" t="s">
        <v>159</v>
      </c>
      <c r="F126" s="160" t="s">
        <v>159</v>
      </c>
      <c r="G126" s="160" t="s">
        <v>285</v>
      </c>
      <c r="H126" s="160" t="s">
        <v>201</v>
      </c>
      <c r="I126" s="169">
        <v>5</v>
      </c>
      <c r="J126" s="148">
        <f t="shared" si="6"/>
        <v>-5</v>
      </c>
      <c r="K126" s="169">
        <v>0</v>
      </c>
      <c r="L126" s="169">
        <v>0</v>
      </c>
    </row>
    <row r="127" spans="2:12" s="137" customFormat="1" ht="15.75">
      <c r="B127" s="142"/>
      <c r="C127" s="143" t="s">
        <v>237</v>
      </c>
      <c r="D127" s="144" t="s">
        <v>83</v>
      </c>
      <c r="E127" s="144" t="s">
        <v>162</v>
      </c>
      <c r="F127" s="144" t="s">
        <v>137</v>
      </c>
      <c r="G127" s="144"/>
      <c r="H127" s="144"/>
      <c r="I127" s="145">
        <f>I128</f>
        <v>755.88</v>
      </c>
      <c r="J127" s="145">
        <f t="shared" si="6"/>
        <v>754.0400000000001</v>
      </c>
      <c r="K127" s="145">
        <f aca="true" t="shared" si="12" ref="K127:L130">K128</f>
        <v>1509.92</v>
      </c>
      <c r="L127" s="145">
        <f t="shared" si="12"/>
        <v>1487.29</v>
      </c>
    </row>
    <row r="128" spans="2:12" s="137" customFormat="1" ht="15.75">
      <c r="B128" s="142"/>
      <c r="C128" s="143" t="s">
        <v>238</v>
      </c>
      <c r="D128" s="144" t="s">
        <v>83</v>
      </c>
      <c r="E128" s="166" t="s">
        <v>162</v>
      </c>
      <c r="F128" s="166" t="s">
        <v>136</v>
      </c>
      <c r="G128" s="166"/>
      <c r="H128" s="166"/>
      <c r="I128" s="145">
        <f>I129</f>
        <v>755.88</v>
      </c>
      <c r="J128" s="145">
        <f t="shared" si="6"/>
        <v>754.0400000000001</v>
      </c>
      <c r="K128" s="145">
        <f t="shared" si="12"/>
        <v>1509.92</v>
      </c>
      <c r="L128" s="145">
        <f t="shared" si="12"/>
        <v>1487.29</v>
      </c>
    </row>
    <row r="129" spans="2:12" s="137" customFormat="1" ht="47.25">
      <c r="B129" s="142"/>
      <c r="C129" s="150" t="s">
        <v>194</v>
      </c>
      <c r="D129" s="144" t="s">
        <v>83</v>
      </c>
      <c r="E129" s="144" t="s">
        <v>162</v>
      </c>
      <c r="F129" s="144" t="s">
        <v>136</v>
      </c>
      <c r="G129" s="144" t="s">
        <v>267</v>
      </c>
      <c r="H129" s="144"/>
      <c r="I129" s="145">
        <f>I130</f>
        <v>755.88</v>
      </c>
      <c r="J129" s="145">
        <f t="shared" si="6"/>
        <v>754.0400000000001</v>
      </c>
      <c r="K129" s="145">
        <f t="shared" si="12"/>
        <v>1509.92</v>
      </c>
      <c r="L129" s="145">
        <f t="shared" si="12"/>
        <v>1487.29</v>
      </c>
    </row>
    <row r="130" spans="2:12" s="137" customFormat="1" ht="47.25">
      <c r="B130" s="142"/>
      <c r="C130" s="174" t="s">
        <v>232</v>
      </c>
      <c r="D130" s="144" t="s">
        <v>83</v>
      </c>
      <c r="E130" s="144" t="s">
        <v>162</v>
      </c>
      <c r="F130" s="144" t="s">
        <v>136</v>
      </c>
      <c r="G130" s="144" t="s">
        <v>281</v>
      </c>
      <c r="H130" s="144"/>
      <c r="I130" s="145">
        <f>I131</f>
        <v>755.88</v>
      </c>
      <c r="J130" s="145">
        <f t="shared" si="6"/>
        <v>754.0400000000001</v>
      </c>
      <c r="K130" s="145">
        <f t="shared" si="12"/>
        <v>1509.92</v>
      </c>
      <c r="L130" s="145">
        <f t="shared" si="12"/>
        <v>1487.29</v>
      </c>
    </row>
    <row r="131" spans="2:12" s="137" customFormat="1" ht="47.25">
      <c r="B131" s="142"/>
      <c r="C131" s="175" t="s">
        <v>239</v>
      </c>
      <c r="D131" s="144" t="s">
        <v>83</v>
      </c>
      <c r="E131" s="144" t="s">
        <v>162</v>
      </c>
      <c r="F131" s="144" t="s">
        <v>136</v>
      </c>
      <c r="G131" s="144" t="s">
        <v>287</v>
      </c>
      <c r="H131" s="144"/>
      <c r="I131" s="145">
        <f>I132+I134</f>
        <v>755.88</v>
      </c>
      <c r="J131" s="145">
        <f t="shared" si="6"/>
        <v>754.0400000000001</v>
      </c>
      <c r="K131" s="145">
        <f>K132+K133+K134</f>
        <v>1509.92</v>
      </c>
      <c r="L131" s="145">
        <f>L132+L133+L134</f>
        <v>1487.29</v>
      </c>
    </row>
    <row r="132" spans="2:12" s="137" customFormat="1" ht="31.5">
      <c r="B132" s="142"/>
      <c r="C132" s="147" t="s">
        <v>200</v>
      </c>
      <c r="D132" s="141" t="s">
        <v>83</v>
      </c>
      <c r="E132" s="141" t="s">
        <v>162</v>
      </c>
      <c r="F132" s="141" t="s">
        <v>136</v>
      </c>
      <c r="G132" s="141" t="s">
        <v>287</v>
      </c>
      <c r="H132" s="141" t="s">
        <v>201</v>
      </c>
      <c r="I132" s="148">
        <v>752.88</v>
      </c>
      <c r="J132" s="148">
        <f t="shared" si="6"/>
        <v>744.0400000000001</v>
      </c>
      <c r="K132" s="148">
        <f>1273.05+223.87</f>
        <v>1496.92</v>
      </c>
      <c r="L132" s="148">
        <f>1273.05+201.24</f>
        <v>1474.29</v>
      </c>
    </row>
    <row r="133" spans="2:12" s="137" customFormat="1" ht="15.75">
      <c r="B133" s="142"/>
      <c r="C133" s="147" t="s">
        <v>124</v>
      </c>
      <c r="D133" s="141" t="s">
        <v>83</v>
      </c>
      <c r="E133" s="141" t="s">
        <v>162</v>
      </c>
      <c r="F133" s="141" t="s">
        <v>136</v>
      </c>
      <c r="G133" s="141" t="s">
        <v>287</v>
      </c>
      <c r="H133" s="141" t="s">
        <v>294</v>
      </c>
      <c r="I133" s="148">
        <v>0</v>
      </c>
      <c r="J133" s="148">
        <f t="shared" si="6"/>
        <v>10</v>
      </c>
      <c r="K133" s="148">
        <v>10</v>
      </c>
      <c r="L133" s="148">
        <v>10</v>
      </c>
    </row>
    <row r="134" spans="2:12" s="137" customFormat="1" ht="31.5">
      <c r="B134" s="142"/>
      <c r="C134" s="162" t="s">
        <v>212</v>
      </c>
      <c r="D134" s="141" t="s">
        <v>83</v>
      </c>
      <c r="E134" s="160" t="s">
        <v>162</v>
      </c>
      <c r="F134" s="160" t="s">
        <v>136</v>
      </c>
      <c r="G134" s="141" t="s">
        <v>287</v>
      </c>
      <c r="H134" s="160" t="s">
        <v>203</v>
      </c>
      <c r="I134" s="148">
        <v>3</v>
      </c>
      <c r="J134" s="148">
        <f t="shared" si="6"/>
        <v>0</v>
      </c>
      <c r="K134" s="148">
        <v>3</v>
      </c>
      <c r="L134" s="148">
        <v>3</v>
      </c>
    </row>
    <row r="135" spans="2:12" s="137" customFormat="1" ht="52.5" customHeight="1" hidden="1">
      <c r="B135" s="142"/>
      <c r="C135" s="150" t="s">
        <v>194</v>
      </c>
      <c r="D135" s="144" t="s">
        <v>83</v>
      </c>
      <c r="E135" s="144" t="s">
        <v>162</v>
      </c>
      <c r="F135" s="144" t="s">
        <v>136</v>
      </c>
      <c r="G135" s="144" t="s">
        <v>195</v>
      </c>
      <c r="H135" s="144"/>
      <c r="I135" s="145">
        <f>I136</f>
        <v>506</v>
      </c>
      <c r="J135" s="148">
        <f t="shared" si="6"/>
        <v>-506</v>
      </c>
      <c r="K135" s="145">
        <f>K136</f>
        <v>0</v>
      </c>
      <c r="L135" s="145">
        <f>L136</f>
        <v>0</v>
      </c>
    </row>
    <row r="136" spans="2:12" s="137" customFormat="1" ht="57" customHeight="1" hidden="1">
      <c r="B136" s="142"/>
      <c r="C136" s="174" t="s">
        <v>232</v>
      </c>
      <c r="D136" s="144" t="s">
        <v>83</v>
      </c>
      <c r="E136" s="144" t="s">
        <v>162</v>
      </c>
      <c r="F136" s="144" t="s">
        <v>136</v>
      </c>
      <c r="G136" s="144" t="s">
        <v>233</v>
      </c>
      <c r="H136" s="144"/>
      <c r="I136" s="145">
        <f>I137</f>
        <v>506</v>
      </c>
      <c r="J136" s="148">
        <f t="shared" si="6"/>
        <v>-506</v>
      </c>
      <c r="K136" s="145">
        <f>K137</f>
        <v>0</v>
      </c>
      <c r="L136" s="145">
        <f>L137</f>
        <v>0</v>
      </c>
    </row>
    <row r="137" spans="2:12" s="137" customFormat="1" ht="67.5" customHeight="1" hidden="1">
      <c r="B137" s="142"/>
      <c r="C137" s="175" t="s">
        <v>239</v>
      </c>
      <c r="D137" s="144" t="s">
        <v>83</v>
      </c>
      <c r="E137" s="144" t="s">
        <v>162</v>
      </c>
      <c r="F137" s="144" t="s">
        <v>136</v>
      </c>
      <c r="G137" s="144" t="s">
        <v>290</v>
      </c>
      <c r="H137" s="144"/>
      <c r="I137" s="145">
        <f>I138+I139</f>
        <v>506</v>
      </c>
      <c r="J137" s="148">
        <f t="shared" si="6"/>
        <v>-506</v>
      </c>
      <c r="K137" s="145">
        <f>K138+K139</f>
        <v>0</v>
      </c>
      <c r="L137" s="145">
        <f>L138+L139</f>
        <v>0</v>
      </c>
    </row>
    <row r="138" spans="2:12" s="137" customFormat="1" ht="31.5" hidden="1">
      <c r="B138" s="142"/>
      <c r="C138" s="147" t="s">
        <v>200</v>
      </c>
      <c r="D138" s="141" t="s">
        <v>83</v>
      </c>
      <c r="E138" s="141" t="s">
        <v>162</v>
      </c>
      <c r="F138" s="141" t="s">
        <v>136</v>
      </c>
      <c r="G138" s="141" t="s">
        <v>290</v>
      </c>
      <c r="H138" s="141" t="s">
        <v>201</v>
      </c>
      <c r="I138" s="148">
        <v>503</v>
      </c>
      <c r="J138" s="148">
        <f t="shared" si="6"/>
        <v>-503</v>
      </c>
      <c r="K138" s="148">
        <v>0</v>
      </c>
      <c r="L138" s="148">
        <v>0</v>
      </c>
    </row>
    <row r="139" spans="2:12" s="137" customFormat="1" ht="31.5" hidden="1">
      <c r="B139" s="142"/>
      <c r="C139" s="162" t="s">
        <v>212</v>
      </c>
      <c r="D139" s="141" t="s">
        <v>83</v>
      </c>
      <c r="E139" s="160" t="s">
        <v>162</v>
      </c>
      <c r="F139" s="160" t="s">
        <v>136</v>
      </c>
      <c r="G139" s="160" t="s">
        <v>290</v>
      </c>
      <c r="H139" s="160" t="s">
        <v>203</v>
      </c>
      <c r="I139" s="148">
        <v>3</v>
      </c>
      <c r="J139" s="148">
        <f t="shared" si="6"/>
        <v>-3</v>
      </c>
      <c r="K139" s="148">
        <v>0</v>
      </c>
      <c r="L139" s="148">
        <v>0</v>
      </c>
    </row>
    <row r="140" spans="2:12" s="137" customFormat="1" ht="15.75" hidden="1">
      <c r="B140" s="142"/>
      <c r="C140" s="143" t="s">
        <v>237</v>
      </c>
      <c r="D140" s="144" t="s">
        <v>83</v>
      </c>
      <c r="E140" s="144" t="s">
        <v>162</v>
      </c>
      <c r="F140" s="144" t="s">
        <v>137</v>
      </c>
      <c r="G140" s="144" t="s">
        <v>185</v>
      </c>
      <c r="H140" s="144" t="s">
        <v>48</v>
      </c>
      <c r="I140" s="145">
        <f>I141</f>
        <v>378.15</v>
      </c>
      <c r="J140" s="148">
        <f t="shared" si="6"/>
        <v>-378.15</v>
      </c>
      <c r="K140" s="145">
        <f aca="true" t="shared" si="13" ref="K140:L142">K141</f>
        <v>0</v>
      </c>
      <c r="L140" s="145">
        <f t="shared" si="13"/>
        <v>0</v>
      </c>
    </row>
    <row r="141" spans="2:12" s="137" customFormat="1" ht="24" customHeight="1" hidden="1">
      <c r="B141" s="142"/>
      <c r="C141" s="143" t="s">
        <v>238</v>
      </c>
      <c r="D141" s="144" t="s">
        <v>83</v>
      </c>
      <c r="E141" s="166" t="s">
        <v>162</v>
      </c>
      <c r="F141" s="166" t="s">
        <v>136</v>
      </c>
      <c r="G141" s="166" t="s">
        <v>185</v>
      </c>
      <c r="H141" s="166" t="s">
        <v>48</v>
      </c>
      <c r="I141" s="145">
        <f>I142</f>
        <v>378.15</v>
      </c>
      <c r="J141" s="148">
        <f t="shared" si="6"/>
        <v>-378.15</v>
      </c>
      <c r="K141" s="145">
        <f t="shared" si="13"/>
        <v>0</v>
      </c>
      <c r="L141" s="145">
        <f t="shared" si="13"/>
        <v>0</v>
      </c>
    </row>
    <row r="142" spans="2:12" s="137" customFormat="1" ht="36" customHeight="1" hidden="1">
      <c r="B142" s="142"/>
      <c r="C142" s="143" t="s">
        <v>240</v>
      </c>
      <c r="D142" s="144" t="s">
        <v>83</v>
      </c>
      <c r="E142" s="166" t="s">
        <v>162</v>
      </c>
      <c r="F142" s="166" t="s">
        <v>136</v>
      </c>
      <c r="G142" s="166" t="s">
        <v>241</v>
      </c>
      <c r="H142" s="166" t="s">
        <v>48</v>
      </c>
      <c r="I142" s="145">
        <f>I143</f>
        <v>378.15</v>
      </c>
      <c r="J142" s="148">
        <f t="shared" si="6"/>
        <v>-378.15</v>
      </c>
      <c r="K142" s="145">
        <f t="shared" si="13"/>
        <v>0</v>
      </c>
      <c r="L142" s="145">
        <f t="shared" si="13"/>
        <v>0</v>
      </c>
    </row>
    <row r="143" spans="2:12" s="137" customFormat="1" ht="21.75" customHeight="1" hidden="1">
      <c r="B143" s="142"/>
      <c r="C143" s="147" t="s">
        <v>235</v>
      </c>
      <c r="D143" s="141" t="s">
        <v>83</v>
      </c>
      <c r="E143" s="160" t="s">
        <v>162</v>
      </c>
      <c r="F143" s="160" t="s">
        <v>136</v>
      </c>
      <c r="G143" s="160" t="s">
        <v>241</v>
      </c>
      <c r="H143" s="160" t="s">
        <v>48</v>
      </c>
      <c r="I143" s="148">
        <f>I144+I145+I146</f>
        <v>378.15</v>
      </c>
      <c r="J143" s="148">
        <f aca="true" t="shared" si="14" ref="J143:J181">K143-I143</f>
        <v>-378.15</v>
      </c>
      <c r="K143" s="148">
        <f>K144+K145+K146</f>
        <v>0</v>
      </c>
      <c r="L143" s="148">
        <f>L144+L145+L146</f>
        <v>0</v>
      </c>
    </row>
    <row r="144" spans="2:12" s="137" customFormat="1" ht="21" customHeight="1" hidden="1">
      <c r="B144" s="142"/>
      <c r="C144" s="162" t="s">
        <v>207</v>
      </c>
      <c r="D144" s="141" t="s">
        <v>83</v>
      </c>
      <c r="E144" s="160" t="s">
        <v>162</v>
      </c>
      <c r="F144" s="160" t="s">
        <v>136</v>
      </c>
      <c r="G144" s="160" t="s">
        <v>241</v>
      </c>
      <c r="H144" s="160" t="s">
        <v>193</v>
      </c>
      <c r="I144" s="148">
        <v>0</v>
      </c>
      <c r="J144" s="148">
        <f t="shared" si="14"/>
        <v>0</v>
      </c>
      <c r="K144" s="148">
        <v>0</v>
      </c>
      <c r="L144" s="148">
        <v>0</v>
      </c>
    </row>
    <row r="145" spans="2:12" s="137" customFormat="1" ht="18.75" customHeight="1" hidden="1">
      <c r="B145" s="142"/>
      <c r="C145" s="162" t="s">
        <v>211</v>
      </c>
      <c r="D145" s="141" t="s">
        <v>83</v>
      </c>
      <c r="E145" s="160" t="s">
        <v>162</v>
      </c>
      <c r="F145" s="160" t="s">
        <v>136</v>
      </c>
      <c r="G145" s="160" t="s">
        <v>241</v>
      </c>
      <c r="H145" s="160" t="s">
        <v>201</v>
      </c>
      <c r="I145" s="148">
        <v>358.18</v>
      </c>
      <c r="J145" s="148">
        <f t="shared" si="14"/>
        <v>-358.18</v>
      </c>
      <c r="K145" s="148">
        <v>0</v>
      </c>
      <c r="L145" s="148">
        <v>0</v>
      </c>
    </row>
    <row r="146" spans="2:12" s="137" customFormat="1" ht="23.25" customHeight="1" hidden="1">
      <c r="B146" s="142"/>
      <c r="C146" s="162" t="s">
        <v>212</v>
      </c>
      <c r="D146" s="141" t="s">
        <v>83</v>
      </c>
      <c r="E146" s="160" t="s">
        <v>162</v>
      </c>
      <c r="F146" s="160" t="s">
        <v>136</v>
      </c>
      <c r="G146" s="160" t="s">
        <v>241</v>
      </c>
      <c r="H146" s="160" t="s">
        <v>203</v>
      </c>
      <c r="I146" s="148">
        <v>19.97</v>
      </c>
      <c r="J146" s="148">
        <f t="shared" si="14"/>
        <v>-19.97</v>
      </c>
      <c r="K146" s="148">
        <v>0</v>
      </c>
      <c r="L146" s="148">
        <v>0</v>
      </c>
    </row>
    <row r="147" spans="2:12" s="137" customFormat="1" ht="18.75" customHeight="1" hidden="1">
      <c r="B147" s="142"/>
      <c r="C147" s="143" t="s">
        <v>237</v>
      </c>
      <c r="D147" s="144" t="s">
        <v>83</v>
      </c>
      <c r="E147" s="144" t="s">
        <v>162</v>
      </c>
      <c r="F147" s="144" t="s">
        <v>137</v>
      </c>
      <c r="G147" s="144" t="s">
        <v>185</v>
      </c>
      <c r="H147" s="144" t="s">
        <v>48</v>
      </c>
      <c r="I147" s="145">
        <f>I148</f>
        <v>28</v>
      </c>
      <c r="J147" s="148">
        <f t="shared" si="14"/>
        <v>-28</v>
      </c>
      <c r="K147" s="145">
        <f aca="true" t="shared" si="15" ref="K147:L149">K148</f>
        <v>0</v>
      </c>
      <c r="L147" s="145">
        <f t="shared" si="15"/>
        <v>0</v>
      </c>
    </row>
    <row r="148" spans="2:12" s="137" customFormat="1" ht="19.5" customHeight="1" hidden="1">
      <c r="B148" s="142"/>
      <c r="C148" s="143" t="s">
        <v>238</v>
      </c>
      <c r="D148" s="144" t="s">
        <v>83</v>
      </c>
      <c r="E148" s="166" t="s">
        <v>162</v>
      </c>
      <c r="F148" s="166" t="s">
        <v>136</v>
      </c>
      <c r="G148" s="166" t="s">
        <v>185</v>
      </c>
      <c r="H148" s="166" t="s">
        <v>48</v>
      </c>
      <c r="I148" s="145">
        <f>I149</f>
        <v>28</v>
      </c>
      <c r="J148" s="148">
        <f t="shared" si="14"/>
        <v>-28</v>
      </c>
      <c r="K148" s="145">
        <f t="shared" si="15"/>
        <v>0</v>
      </c>
      <c r="L148" s="145">
        <f t="shared" si="15"/>
        <v>0</v>
      </c>
    </row>
    <row r="149" spans="2:12" s="137" customFormat="1" ht="24" customHeight="1" hidden="1">
      <c r="B149" s="142"/>
      <c r="C149" s="143" t="s">
        <v>242</v>
      </c>
      <c r="D149" s="144" t="s">
        <v>83</v>
      </c>
      <c r="E149" s="166" t="s">
        <v>162</v>
      </c>
      <c r="F149" s="166" t="s">
        <v>136</v>
      </c>
      <c r="G149" s="166" t="s">
        <v>243</v>
      </c>
      <c r="H149" s="166" t="s">
        <v>48</v>
      </c>
      <c r="I149" s="145">
        <f>I150</f>
        <v>28</v>
      </c>
      <c r="J149" s="148">
        <f t="shared" si="14"/>
        <v>-28</v>
      </c>
      <c r="K149" s="145">
        <f t="shared" si="15"/>
        <v>0</v>
      </c>
      <c r="L149" s="145">
        <f t="shared" si="15"/>
        <v>0</v>
      </c>
    </row>
    <row r="150" spans="2:12" s="137" customFormat="1" ht="27" customHeight="1" hidden="1">
      <c r="B150" s="142"/>
      <c r="C150" s="147" t="s">
        <v>235</v>
      </c>
      <c r="D150" s="141" t="s">
        <v>83</v>
      </c>
      <c r="E150" s="160" t="s">
        <v>162</v>
      </c>
      <c r="F150" s="160" t="s">
        <v>136</v>
      </c>
      <c r="G150" s="160" t="s">
        <v>243</v>
      </c>
      <c r="H150" s="160" t="s">
        <v>48</v>
      </c>
      <c r="I150" s="148">
        <f>I151+I152</f>
        <v>28</v>
      </c>
      <c r="J150" s="148">
        <f t="shared" si="14"/>
        <v>-28</v>
      </c>
      <c r="K150" s="148">
        <f>K151+K152</f>
        <v>0</v>
      </c>
      <c r="L150" s="148">
        <f>L151+L152</f>
        <v>0</v>
      </c>
    </row>
    <row r="151" spans="2:12" s="137" customFormat="1" ht="19.5" customHeight="1" hidden="1">
      <c r="B151" s="142"/>
      <c r="C151" s="162" t="s">
        <v>207</v>
      </c>
      <c r="D151" s="141" t="s">
        <v>83</v>
      </c>
      <c r="E151" s="141" t="s">
        <v>162</v>
      </c>
      <c r="F151" s="141" t="s">
        <v>136</v>
      </c>
      <c r="G151" s="141" t="s">
        <v>243</v>
      </c>
      <c r="H151" s="141" t="s">
        <v>193</v>
      </c>
      <c r="I151" s="148">
        <v>0</v>
      </c>
      <c r="J151" s="148">
        <f t="shared" si="14"/>
        <v>0</v>
      </c>
      <c r="K151" s="148">
        <v>0</v>
      </c>
      <c r="L151" s="148">
        <v>0</v>
      </c>
    </row>
    <row r="152" spans="2:12" s="137" customFormat="1" ht="24.75" customHeight="1" hidden="1">
      <c r="B152" s="142"/>
      <c r="C152" s="162" t="s">
        <v>211</v>
      </c>
      <c r="D152" s="141" t="s">
        <v>83</v>
      </c>
      <c r="E152" s="141" t="s">
        <v>162</v>
      </c>
      <c r="F152" s="141" t="s">
        <v>136</v>
      </c>
      <c r="G152" s="141" t="s">
        <v>243</v>
      </c>
      <c r="H152" s="141" t="s">
        <v>201</v>
      </c>
      <c r="I152" s="148">
        <v>28</v>
      </c>
      <c r="J152" s="148">
        <f t="shared" si="14"/>
        <v>-28</v>
      </c>
      <c r="K152" s="148">
        <v>0</v>
      </c>
      <c r="L152" s="148">
        <v>0</v>
      </c>
    </row>
    <row r="153" spans="2:12" s="137" customFormat="1" ht="24.75" customHeight="1">
      <c r="B153" s="142"/>
      <c r="C153" s="143" t="s">
        <v>165</v>
      </c>
      <c r="D153" s="144" t="s">
        <v>83</v>
      </c>
      <c r="E153" s="144" t="s">
        <v>143</v>
      </c>
      <c r="F153" s="144" t="s">
        <v>137</v>
      </c>
      <c r="G153" s="144"/>
      <c r="H153" s="144"/>
      <c r="I153" s="145">
        <f>I154+I163</f>
        <v>1034.98</v>
      </c>
      <c r="J153" s="145">
        <f t="shared" si="14"/>
        <v>-18.070000000000164</v>
      </c>
      <c r="K153" s="145">
        <f>K154+K163</f>
        <v>1016.9099999999999</v>
      </c>
      <c r="L153" s="145">
        <f>L154+L163</f>
        <v>924.1999999999999</v>
      </c>
    </row>
    <row r="154" spans="2:12" s="137" customFormat="1" ht="24.75" customHeight="1" hidden="1">
      <c r="B154" s="142"/>
      <c r="C154" s="143" t="s">
        <v>244</v>
      </c>
      <c r="D154" s="144" t="s">
        <v>83</v>
      </c>
      <c r="E154" s="144" t="s">
        <v>143</v>
      </c>
      <c r="F154" s="144" t="s">
        <v>136</v>
      </c>
      <c r="G154" s="166"/>
      <c r="H154" s="166"/>
      <c r="I154" s="145">
        <f>I159</f>
        <v>105</v>
      </c>
      <c r="J154" s="145">
        <f t="shared" si="14"/>
        <v>-105</v>
      </c>
      <c r="K154" s="145">
        <f aca="true" t="shared" si="16" ref="K154:L157">K155</f>
        <v>0</v>
      </c>
      <c r="L154" s="145">
        <f t="shared" si="16"/>
        <v>0</v>
      </c>
    </row>
    <row r="155" spans="2:12" s="137" customFormat="1" ht="47.25" hidden="1">
      <c r="B155" s="142"/>
      <c r="C155" s="150" t="s">
        <v>194</v>
      </c>
      <c r="D155" s="144" t="s">
        <v>83</v>
      </c>
      <c r="E155" s="166" t="s">
        <v>143</v>
      </c>
      <c r="F155" s="166" t="s">
        <v>136</v>
      </c>
      <c r="G155" s="177" t="s">
        <v>267</v>
      </c>
      <c r="H155" s="166"/>
      <c r="I155" s="145">
        <f>I156</f>
        <v>105</v>
      </c>
      <c r="J155" s="145">
        <f t="shared" si="14"/>
        <v>-105</v>
      </c>
      <c r="K155" s="145">
        <f t="shared" si="16"/>
        <v>0</v>
      </c>
      <c r="L155" s="145">
        <f t="shared" si="16"/>
        <v>0</v>
      </c>
    </row>
    <row r="156" spans="2:12" s="137" customFormat="1" ht="47.25" hidden="1">
      <c r="B156" s="142"/>
      <c r="C156" s="174" t="s">
        <v>232</v>
      </c>
      <c r="D156" s="144" t="s">
        <v>83</v>
      </c>
      <c r="E156" s="166" t="s">
        <v>143</v>
      </c>
      <c r="F156" s="166" t="s">
        <v>136</v>
      </c>
      <c r="G156" s="178" t="s">
        <v>281</v>
      </c>
      <c r="H156" s="166"/>
      <c r="I156" s="145">
        <f>I157</f>
        <v>105</v>
      </c>
      <c r="J156" s="145">
        <f t="shared" si="14"/>
        <v>-105</v>
      </c>
      <c r="K156" s="145">
        <f t="shared" si="16"/>
        <v>0</v>
      </c>
      <c r="L156" s="145">
        <f t="shared" si="16"/>
        <v>0</v>
      </c>
    </row>
    <row r="157" spans="2:12" s="137" customFormat="1" ht="63" hidden="1">
      <c r="B157" s="142"/>
      <c r="C157" s="175" t="s">
        <v>245</v>
      </c>
      <c r="D157" s="144" t="s">
        <v>83</v>
      </c>
      <c r="E157" s="166" t="s">
        <v>143</v>
      </c>
      <c r="F157" s="166" t="s">
        <v>136</v>
      </c>
      <c r="G157" s="178" t="s">
        <v>288</v>
      </c>
      <c r="H157" s="166"/>
      <c r="I157" s="145">
        <f>I158</f>
        <v>105</v>
      </c>
      <c r="J157" s="145">
        <f t="shared" si="14"/>
        <v>-105</v>
      </c>
      <c r="K157" s="145">
        <f t="shared" si="16"/>
        <v>0</v>
      </c>
      <c r="L157" s="145">
        <f t="shared" si="16"/>
        <v>0</v>
      </c>
    </row>
    <row r="158" spans="2:12" s="137" customFormat="1" ht="31.5" hidden="1">
      <c r="B158" s="142"/>
      <c r="C158" s="147" t="s">
        <v>200</v>
      </c>
      <c r="D158" s="141" t="s">
        <v>83</v>
      </c>
      <c r="E158" s="141" t="s">
        <v>143</v>
      </c>
      <c r="F158" s="141" t="s">
        <v>136</v>
      </c>
      <c r="G158" s="141" t="s">
        <v>288</v>
      </c>
      <c r="H158" s="141" t="s">
        <v>201</v>
      </c>
      <c r="I158" s="148">
        <v>105</v>
      </c>
      <c r="J158" s="148">
        <f t="shared" si="14"/>
        <v>-105</v>
      </c>
      <c r="K158" s="148">
        <v>0</v>
      </c>
      <c r="L158" s="148">
        <v>0</v>
      </c>
    </row>
    <row r="159" spans="2:12" s="137" customFormat="1" ht="33" customHeight="1" hidden="1">
      <c r="B159" s="142"/>
      <c r="C159" s="150" t="s">
        <v>194</v>
      </c>
      <c r="D159" s="144" t="s">
        <v>83</v>
      </c>
      <c r="E159" s="166" t="s">
        <v>143</v>
      </c>
      <c r="F159" s="166" t="s">
        <v>136</v>
      </c>
      <c r="G159" s="177" t="s">
        <v>195</v>
      </c>
      <c r="H159" s="166"/>
      <c r="I159" s="145">
        <f>I160</f>
        <v>105</v>
      </c>
      <c r="J159" s="148">
        <f t="shared" si="14"/>
        <v>-105</v>
      </c>
      <c r="K159" s="145">
        <f aca="true" t="shared" si="17" ref="K159:L161">K160</f>
        <v>0</v>
      </c>
      <c r="L159" s="145">
        <f t="shared" si="17"/>
        <v>0</v>
      </c>
    </row>
    <row r="160" spans="2:12" s="137" customFormat="1" ht="54.75" customHeight="1" hidden="1">
      <c r="B160" s="142"/>
      <c r="C160" s="174" t="s">
        <v>232</v>
      </c>
      <c r="D160" s="144" t="s">
        <v>83</v>
      </c>
      <c r="E160" s="166" t="s">
        <v>143</v>
      </c>
      <c r="F160" s="166" t="s">
        <v>136</v>
      </c>
      <c r="G160" s="178" t="s">
        <v>233</v>
      </c>
      <c r="H160" s="166"/>
      <c r="I160" s="145">
        <f>I161</f>
        <v>105</v>
      </c>
      <c r="J160" s="148">
        <f t="shared" si="14"/>
        <v>-105</v>
      </c>
      <c r="K160" s="145">
        <f t="shared" si="17"/>
        <v>0</v>
      </c>
      <c r="L160" s="145">
        <f t="shared" si="17"/>
        <v>0</v>
      </c>
    </row>
    <row r="161" spans="2:12" s="137" customFormat="1" ht="48" customHeight="1" hidden="1">
      <c r="B161" s="142"/>
      <c r="C161" s="175" t="s">
        <v>245</v>
      </c>
      <c r="D161" s="144" t="s">
        <v>83</v>
      </c>
      <c r="E161" s="166" t="s">
        <v>143</v>
      </c>
      <c r="F161" s="166" t="s">
        <v>136</v>
      </c>
      <c r="G161" s="178" t="s">
        <v>289</v>
      </c>
      <c r="H161" s="166"/>
      <c r="I161" s="145">
        <f>I162</f>
        <v>105</v>
      </c>
      <c r="J161" s="148">
        <f t="shared" si="14"/>
        <v>-105</v>
      </c>
      <c r="K161" s="145">
        <f t="shared" si="17"/>
        <v>0</v>
      </c>
      <c r="L161" s="145">
        <f t="shared" si="17"/>
        <v>0</v>
      </c>
    </row>
    <row r="162" spans="2:12" s="137" customFormat="1" ht="30.75" customHeight="1" hidden="1">
      <c r="B162" s="142"/>
      <c r="C162" s="147" t="s">
        <v>200</v>
      </c>
      <c r="D162" s="141" t="s">
        <v>83</v>
      </c>
      <c r="E162" s="141" t="s">
        <v>143</v>
      </c>
      <c r="F162" s="141" t="s">
        <v>136</v>
      </c>
      <c r="G162" s="141" t="s">
        <v>289</v>
      </c>
      <c r="H162" s="141" t="s">
        <v>201</v>
      </c>
      <c r="I162" s="148">
        <v>105</v>
      </c>
      <c r="J162" s="148">
        <f t="shared" si="14"/>
        <v>-105</v>
      </c>
      <c r="K162" s="148">
        <v>0</v>
      </c>
      <c r="L162" s="148">
        <v>0</v>
      </c>
    </row>
    <row r="163" spans="2:12" s="137" customFormat="1" ht="24.75" customHeight="1">
      <c r="B163" s="142"/>
      <c r="C163" s="143" t="s">
        <v>166</v>
      </c>
      <c r="D163" s="144" t="s">
        <v>83</v>
      </c>
      <c r="E163" s="166" t="s">
        <v>143</v>
      </c>
      <c r="F163" s="166" t="s">
        <v>155</v>
      </c>
      <c r="G163" s="166"/>
      <c r="H163" s="166"/>
      <c r="I163" s="145">
        <f>I164</f>
        <v>929.98</v>
      </c>
      <c r="J163" s="145">
        <f t="shared" si="14"/>
        <v>86.92999999999984</v>
      </c>
      <c r="K163" s="145">
        <f aca="true" t="shared" si="18" ref="K163:L165">K164</f>
        <v>1016.9099999999999</v>
      </c>
      <c r="L163" s="145">
        <f t="shared" si="18"/>
        <v>924.1999999999999</v>
      </c>
    </row>
    <row r="164" spans="2:12" s="137" customFormat="1" ht="47.25">
      <c r="B164" s="142"/>
      <c r="C164" s="150" t="s">
        <v>194</v>
      </c>
      <c r="D164" s="144" t="s">
        <v>83</v>
      </c>
      <c r="E164" s="166" t="s">
        <v>143</v>
      </c>
      <c r="F164" s="166" t="s">
        <v>155</v>
      </c>
      <c r="G164" s="177" t="s">
        <v>267</v>
      </c>
      <c r="H164" s="166"/>
      <c r="I164" s="145">
        <f>I165</f>
        <v>929.98</v>
      </c>
      <c r="J164" s="145">
        <f t="shared" si="14"/>
        <v>86.92999999999984</v>
      </c>
      <c r="K164" s="145">
        <f t="shared" si="18"/>
        <v>1016.9099999999999</v>
      </c>
      <c r="L164" s="145">
        <f t="shared" si="18"/>
        <v>924.1999999999999</v>
      </c>
    </row>
    <row r="165" spans="2:12" s="137" customFormat="1" ht="47.25">
      <c r="B165" s="142"/>
      <c r="C165" s="174" t="s">
        <v>232</v>
      </c>
      <c r="D165" s="144" t="s">
        <v>83</v>
      </c>
      <c r="E165" s="166" t="s">
        <v>143</v>
      </c>
      <c r="F165" s="166" t="s">
        <v>155</v>
      </c>
      <c r="G165" s="178" t="s">
        <v>281</v>
      </c>
      <c r="H165" s="166"/>
      <c r="I165" s="145">
        <f>I166</f>
        <v>929.98</v>
      </c>
      <c r="J165" s="145">
        <f t="shared" si="14"/>
        <v>86.92999999999984</v>
      </c>
      <c r="K165" s="145">
        <f t="shared" si="18"/>
        <v>1016.9099999999999</v>
      </c>
      <c r="L165" s="145">
        <f t="shared" si="18"/>
        <v>924.1999999999999</v>
      </c>
    </row>
    <row r="166" spans="2:12" s="137" customFormat="1" ht="63">
      <c r="B166" s="142"/>
      <c r="C166" s="175" t="s">
        <v>245</v>
      </c>
      <c r="D166" s="144" t="s">
        <v>83</v>
      </c>
      <c r="E166" s="166" t="s">
        <v>143</v>
      </c>
      <c r="F166" s="166" t="s">
        <v>155</v>
      </c>
      <c r="G166" s="178" t="s">
        <v>288</v>
      </c>
      <c r="H166" s="166"/>
      <c r="I166" s="145">
        <f>I167+I168</f>
        <v>929.98</v>
      </c>
      <c r="J166" s="145">
        <f t="shared" si="14"/>
        <v>86.92999999999984</v>
      </c>
      <c r="K166" s="145">
        <f>K167+K168</f>
        <v>1016.9099999999999</v>
      </c>
      <c r="L166" s="145">
        <f>L167+L168</f>
        <v>924.1999999999999</v>
      </c>
    </row>
    <row r="167" spans="2:12" s="137" customFormat="1" ht="15.75">
      <c r="B167" s="142"/>
      <c r="C167" s="207" t="s">
        <v>273</v>
      </c>
      <c r="D167" s="141" t="s">
        <v>83</v>
      </c>
      <c r="E167" s="160" t="s">
        <v>143</v>
      </c>
      <c r="F167" s="160" t="s">
        <v>155</v>
      </c>
      <c r="G167" s="209" t="s">
        <v>288</v>
      </c>
      <c r="H167" s="160" t="s">
        <v>193</v>
      </c>
      <c r="I167" s="148">
        <v>714.27</v>
      </c>
      <c r="J167" s="148">
        <f t="shared" si="14"/>
        <v>44.8599999999999</v>
      </c>
      <c r="K167" s="148">
        <f>866.56-107.43</f>
        <v>759.1299999999999</v>
      </c>
      <c r="L167" s="148">
        <f>882.06-215.64</f>
        <v>666.42</v>
      </c>
    </row>
    <row r="168" spans="2:12" s="137" customFormat="1" ht="47.25">
      <c r="B168" s="142"/>
      <c r="C168" s="153" t="s">
        <v>274</v>
      </c>
      <c r="D168" s="141" t="s">
        <v>83</v>
      </c>
      <c r="E168" s="160" t="s">
        <v>143</v>
      </c>
      <c r="F168" s="160" t="s">
        <v>155</v>
      </c>
      <c r="G168" s="209" t="s">
        <v>288</v>
      </c>
      <c r="H168" s="160" t="s">
        <v>272</v>
      </c>
      <c r="I168" s="148">
        <v>215.71</v>
      </c>
      <c r="J168" s="148">
        <f t="shared" si="14"/>
        <v>42.069999999999965</v>
      </c>
      <c r="K168" s="148">
        <v>257.78</v>
      </c>
      <c r="L168" s="148">
        <v>257.78</v>
      </c>
    </row>
    <row r="169" spans="2:12" s="137" customFormat="1" ht="60.75" customHeight="1" hidden="1">
      <c r="B169" s="142"/>
      <c r="C169" s="150" t="s">
        <v>194</v>
      </c>
      <c r="D169" s="144" t="s">
        <v>83</v>
      </c>
      <c r="E169" s="166" t="s">
        <v>143</v>
      </c>
      <c r="F169" s="166" t="s">
        <v>155</v>
      </c>
      <c r="G169" s="177" t="s">
        <v>195</v>
      </c>
      <c r="H169" s="166"/>
      <c r="I169" s="145">
        <f>I170</f>
        <v>0</v>
      </c>
      <c r="J169" s="148">
        <f t="shared" si="14"/>
        <v>0</v>
      </c>
      <c r="K169" s="145">
        <f aca="true" t="shared" si="19" ref="K169:L171">K170</f>
        <v>0</v>
      </c>
      <c r="L169" s="145">
        <f t="shared" si="19"/>
        <v>711.68</v>
      </c>
    </row>
    <row r="170" spans="2:12" s="137" customFormat="1" ht="49.5" customHeight="1" hidden="1">
      <c r="B170" s="142"/>
      <c r="C170" s="174" t="s">
        <v>232</v>
      </c>
      <c r="D170" s="144" t="s">
        <v>83</v>
      </c>
      <c r="E170" s="166" t="s">
        <v>143</v>
      </c>
      <c r="F170" s="166" t="s">
        <v>155</v>
      </c>
      <c r="G170" s="178" t="s">
        <v>233</v>
      </c>
      <c r="H170" s="166"/>
      <c r="I170" s="145">
        <f>I171</f>
        <v>0</v>
      </c>
      <c r="J170" s="148">
        <f t="shared" si="14"/>
        <v>0</v>
      </c>
      <c r="K170" s="145">
        <f t="shared" si="19"/>
        <v>0</v>
      </c>
      <c r="L170" s="145">
        <f t="shared" si="19"/>
        <v>711.68</v>
      </c>
    </row>
    <row r="171" spans="2:12" s="137" customFormat="1" ht="71.25" customHeight="1" hidden="1">
      <c r="B171" s="142"/>
      <c r="C171" s="175" t="s">
        <v>245</v>
      </c>
      <c r="D171" s="144" t="s">
        <v>83</v>
      </c>
      <c r="E171" s="166" t="s">
        <v>143</v>
      </c>
      <c r="F171" s="166" t="s">
        <v>155</v>
      </c>
      <c r="G171" s="178" t="s">
        <v>246</v>
      </c>
      <c r="H171" s="166"/>
      <c r="I171" s="145">
        <f>I172</f>
        <v>0</v>
      </c>
      <c r="J171" s="148">
        <f t="shared" si="14"/>
        <v>0</v>
      </c>
      <c r="K171" s="145">
        <f t="shared" si="19"/>
        <v>0</v>
      </c>
      <c r="L171" s="145">
        <f t="shared" si="19"/>
        <v>711.68</v>
      </c>
    </row>
    <row r="172" spans="2:12" s="137" customFormat="1" ht="37.5" customHeight="1" hidden="1">
      <c r="B172" s="142"/>
      <c r="C172" s="176" t="s">
        <v>197</v>
      </c>
      <c r="D172" s="141" t="s">
        <v>83</v>
      </c>
      <c r="E172" s="160" t="s">
        <v>143</v>
      </c>
      <c r="F172" s="160" t="s">
        <v>155</v>
      </c>
      <c r="G172" s="179" t="s">
        <v>289</v>
      </c>
      <c r="H172" s="160" t="s">
        <v>193</v>
      </c>
      <c r="I172" s="148">
        <v>0</v>
      </c>
      <c r="J172" s="148">
        <f t="shared" si="14"/>
        <v>0</v>
      </c>
      <c r="K172" s="148">
        <v>0</v>
      </c>
      <c r="L172" s="148">
        <v>711.68</v>
      </c>
    </row>
    <row r="173" spans="2:12" s="137" customFormat="1" ht="15.75" hidden="1">
      <c r="B173" s="142"/>
      <c r="C173" s="143" t="s">
        <v>165</v>
      </c>
      <c r="D173" s="144" t="s">
        <v>83</v>
      </c>
      <c r="E173" s="144" t="s">
        <v>143</v>
      </c>
      <c r="F173" s="144" t="s">
        <v>137</v>
      </c>
      <c r="G173" s="144" t="s">
        <v>185</v>
      </c>
      <c r="H173" s="144" t="s">
        <v>48</v>
      </c>
      <c r="I173" s="145">
        <f>I177</f>
        <v>1766.68</v>
      </c>
      <c r="J173" s="148">
        <f t="shared" si="14"/>
        <v>-1766.68</v>
      </c>
      <c r="K173" s="145">
        <f>K177+K174</f>
        <v>0</v>
      </c>
      <c r="L173" s="145">
        <f>L177+L174</f>
        <v>0</v>
      </c>
    </row>
    <row r="174" spans="2:12" s="137" customFormat="1" ht="15.75" hidden="1">
      <c r="B174" s="142"/>
      <c r="C174" s="143" t="s">
        <v>247</v>
      </c>
      <c r="D174" s="144" t="s">
        <v>83</v>
      </c>
      <c r="E174" s="166" t="s">
        <v>143</v>
      </c>
      <c r="F174" s="166" t="s">
        <v>136</v>
      </c>
      <c r="G174" s="166" t="s">
        <v>248</v>
      </c>
      <c r="H174" s="166" t="s">
        <v>48</v>
      </c>
      <c r="I174" s="145">
        <f>I175</f>
        <v>0</v>
      </c>
      <c r="J174" s="148">
        <f t="shared" si="14"/>
        <v>0</v>
      </c>
      <c r="K174" s="145">
        <f>K175</f>
        <v>0</v>
      </c>
      <c r="L174" s="145">
        <f>L175</f>
        <v>0</v>
      </c>
    </row>
    <row r="175" spans="2:12" s="137" customFormat="1" ht="42.75" customHeight="1" hidden="1">
      <c r="B175" s="142"/>
      <c r="C175" s="147" t="s">
        <v>235</v>
      </c>
      <c r="D175" s="141" t="s">
        <v>83</v>
      </c>
      <c r="E175" s="160" t="s">
        <v>143</v>
      </c>
      <c r="F175" s="160" t="s">
        <v>136</v>
      </c>
      <c r="G175" s="160" t="s">
        <v>248</v>
      </c>
      <c r="H175" s="160" t="s">
        <v>48</v>
      </c>
      <c r="I175" s="148">
        <f>I176</f>
        <v>0</v>
      </c>
      <c r="J175" s="148">
        <f t="shared" si="14"/>
        <v>0</v>
      </c>
      <c r="K175" s="148">
        <f>K176</f>
        <v>0</v>
      </c>
      <c r="L175" s="148">
        <f>L176</f>
        <v>0</v>
      </c>
    </row>
    <row r="176" spans="2:12" s="137" customFormat="1" ht="33" customHeight="1" hidden="1">
      <c r="B176" s="142"/>
      <c r="C176" s="162" t="s">
        <v>211</v>
      </c>
      <c r="D176" s="141" t="s">
        <v>83</v>
      </c>
      <c r="E176" s="160" t="s">
        <v>143</v>
      </c>
      <c r="F176" s="160" t="s">
        <v>136</v>
      </c>
      <c r="G176" s="160" t="s">
        <v>248</v>
      </c>
      <c r="H176" s="160" t="s">
        <v>201</v>
      </c>
      <c r="I176" s="148">
        <v>0</v>
      </c>
      <c r="J176" s="148">
        <f t="shared" si="14"/>
        <v>0</v>
      </c>
      <c r="K176" s="148">
        <v>0</v>
      </c>
      <c r="L176" s="148">
        <v>0</v>
      </c>
    </row>
    <row r="177" spans="2:12" s="137" customFormat="1" ht="28.5" customHeight="1" hidden="1">
      <c r="B177" s="142"/>
      <c r="C177" s="143" t="s">
        <v>166</v>
      </c>
      <c r="D177" s="144" t="s">
        <v>83</v>
      </c>
      <c r="E177" s="166" t="s">
        <v>143</v>
      </c>
      <c r="F177" s="166" t="s">
        <v>155</v>
      </c>
      <c r="G177" s="166" t="s">
        <v>185</v>
      </c>
      <c r="H177" s="166" t="s">
        <v>48</v>
      </c>
      <c r="I177" s="145">
        <f>I178</f>
        <v>1766.68</v>
      </c>
      <c r="J177" s="148">
        <f t="shared" si="14"/>
        <v>-1766.68</v>
      </c>
      <c r="K177" s="145">
        <f>K178</f>
        <v>0</v>
      </c>
      <c r="L177" s="145">
        <f>L178</f>
        <v>0</v>
      </c>
    </row>
    <row r="178" spans="2:12" s="137" customFormat="1" ht="15.75" hidden="1">
      <c r="B178" s="142"/>
      <c r="C178" s="147" t="s">
        <v>235</v>
      </c>
      <c r="D178" s="141" t="s">
        <v>83</v>
      </c>
      <c r="E178" s="160" t="s">
        <v>143</v>
      </c>
      <c r="F178" s="160" t="s">
        <v>155</v>
      </c>
      <c r="G178" s="160" t="s">
        <v>249</v>
      </c>
      <c r="H178" s="160" t="s">
        <v>48</v>
      </c>
      <c r="I178" s="148">
        <f>I179</f>
        <v>1766.68</v>
      </c>
      <c r="J178" s="148">
        <f t="shared" si="14"/>
        <v>-1766.68</v>
      </c>
      <c r="K178" s="148">
        <v>0</v>
      </c>
      <c r="L178" s="148">
        <v>0</v>
      </c>
    </row>
    <row r="179" spans="2:12" s="137" customFormat="1" ht="24" customHeight="1" hidden="1">
      <c r="B179" s="142"/>
      <c r="C179" s="162" t="s">
        <v>207</v>
      </c>
      <c r="D179" s="141" t="s">
        <v>83</v>
      </c>
      <c r="E179" s="141" t="s">
        <v>143</v>
      </c>
      <c r="F179" s="141" t="s">
        <v>155</v>
      </c>
      <c r="G179" s="141" t="s">
        <v>249</v>
      </c>
      <c r="H179" s="141" t="s">
        <v>193</v>
      </c>
      <c r="I179" s="148">
        <v>1766.68</v>
      </c>
      <c r="J179" s="148">
        <f t="shared" si="14"/>
        <v>-1766.68</v>
      </c>
      <c r="K179" s="148">
        <v>0</v>
      </c>
      <c r="L179" s="148">
        <v>0</v>
      </c>
    </row>
    <row r="180" spans="2:13" s="137" customFormat="1" ht="39" customHeight="1">
      <c r="B180" s="142"/>
      <c r="C180" s="180" t="s">
        <v>167</v>
      </c>
      <c r="D180" s="144" t="s">
        <v>250</v>
      </c>
      <c r="E180" s="144" t="s">
        <v>168</v>
      </c>
      <c r="F180" s="144" t="s">
        <v>168</v>
      </c>
      <c r="G180" s="144" t="s">
        <v>251</v>
      </c>
      <c r="H180" s="144"/>
      <c r="I180" s="145">
        <v>0</v>
      </c>
      <c r="J180" s="148">
        <f t="shared" si="14"/>
        <v>130.06</v>
      </c>
      <c r="K180" s="145">
        <v>130.06</v>
      </c>
      <c r="L180" s="145">
        <v>260.9</v>
      </c>
      <c r="M180" s="181"/>
    </row>
    <row r="181" spans="2:12" s="137" customFormat="1" ht="39.75" customHeight="1">
      <c r="B181" s="142"/>
      <c r="C181" s="143" t="s">
        <v>169</v>
      </c>
      <c r="D181" s="144"/>
      <c r="E181" s="144"/>
      <c r="F181" s="144"/>
      <c r="G181" s="144"/>
      <c r="H181" s="144"/>
      <c r="I181" s="145">
        <f>I8+I54+I90+I127+I153+I115+I84</f>
        <v>4283.19</v>
      </c>
      <c r="J181" s="145">
        <f t="shared" si="14"/>
        <v>919.4100000000008</v>
      </c>
      <c r="K181" s="145">
        <f>K8+K54+K90+K127+K153+K115+K84+K79+K180</f>
        <v>5202.6</v>
      </c>
      <c r="L181" s="145">
        <f>L8+L54+L90+L127+L153+L115+L84+L79+L180</f>
        <v>5218.099999999999</v>
      </c>
    </row>
    <row r="182" spans="2:12" ht="17.25" customHeight="1">
      <c r="B182" s="182"/>
      <c r="C182" s="183"/>
      <c r="D182" s="184"/>
      <c r="E182" s="184"/>
      <c r="F182" s="184"/>
      <c r="G182" s="184"/>
      <c r="H182" s="184"/>
      <c r="I182" s="184"/>
      <c r="J182" s="184"/>
      <c r="K182" s="184"/>
      <c r="L182" s="188"/>
    </row>
    <row r="183" spans="2:12" s="185" customFormat="1" ht="17.25" customHeight="1">
      <c r="B183" s="182"/>
      <c r="C183" s="183"/>
      <c r="D183" s="184"/>
      <c r="E183" s="184"/>
      <c r="F183" s="184"/>
      <c r="G183" s="184"/>
      <c r="H183" s="184"/>
      <c r="I183" s="184"/>
      <c r="J183" s="184"/>
      <c r="K183" s="184"/>
      <c r="L183" s="188"/>
    </row>
    <row r="184" ht="12.75"/>
    <row r="185" ht="12.75"/>
    <row r="186" spans="2:13" ht="182.25" customHeight="1">
      <c r="B186" s="249" t="s">
        <v>252</v>
      </c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186"/>
    </row>
  </sheetData>
  <sheetProtection selectLockedCells="1" selectUnlockedCells="1"/>
  <mergeCells count="12">
    <mergeCell ref="L5:L6"/>
    <mergeCell ref="B186:L186"/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I5:K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59" r:id="rId1"/>
  <rowBreaks count="1" manualBreakCount="1">
    <brk id="6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"/>
  <sheetViews>
    <sheetView view="pageBreakPreview" zoomScale="60" zoomScalePageLayoutView="0" workbookViewId="0" topLeftCell="A1">
      <selection activeCell="C23" sqref="C23"/>
    </sheetView>
  </sheetViews>
  <sheetFormatPr defaultColWidth="8.7109375" defaultRowHeight="12.75"/>
  <cols>
    <col min="1" max="1" width="14.57421875" style="16" customWidth="1"/>
    <col min="2" max="2" width="76.8515625" style="16" customWidth="1"/>
    <col min="3" max="3" width="38.28125" style="16" customWidth="1"/>
    <col min="4" max="16384" width="8.7109375" style="16" customWidth="1"/>
  </cols>
  <sheetData>
    <row r="1" spans="1:10" ht="94.5" customHeight="1">
      <c r="A1" s="17"/>
      <c r="B1" s="17"/>
      <c r="C1" s="18" t="s">
        <v>299</v>
      </c>
      <c r="D1" s="19"/>
      <c r="E1" s="19"/>
      <c r="F1" s="19"/>
      <c r="G1" s="19"/>
      <c r="H1" s="19"/>
      <c r="I1" s="19"/>
      <c r="J1" s="19"/>
    </row>
    <row r="2" spans="1:3" ht="18.75">
      <c r="A2" s="17"/>
      <c r="B2" s="17"/>
      <c r="C2" s="17"/>
    </row>
    <row r="3" spans="1:3" ht="66" customHeight="1">
      <c r="A3" s="230" t="s">
        <v>37</v>
      </c>
      <c r="B3" s="230"/>
      <c r="C3" s="230"/>
    </row>
    <row r="4" spans="1:3" s="23" customFormat="1" ht="64.5" customHeight="1">
      <c r="A4" s="20" t="s">
        <v>38</v>
      </c>
      <c r="B4" s="21" t="s">
        <v>39</v>
      </c>
      <c r="C4" s="22" t="s">
        <v>40</v>
      </c>
    </row>
    <row r="5" spans="1:3" ht="18.75">
      <c r="A5" s="24">
        <v>801</v>
      </c>
      <c r="B5" s="25">
        <v>1050201100000510</v>
      </c>
      <c r="C5" s="26" t="s">
        <v>41</v>
      </c>
    </row>
    <row r="6" spans="1:3" ht="18.75">
      <c r="A6" s="24">
        <v>801</v>
      </c>
      <c r="B6" s="27">
        <v>1050201100000610</v>
      </c>
      <c r="C6" s="28" t="s">
        <v>42</v>
      </c>
    </row>
    <row r="7" spans="1:3" ht="15" hidden="1">
      <c r="A7" s="29"/>
      <c r="B7" s="30"/>
      <c r="C7" s="31"/>
    </row>
  </sheetData>
  <sheetProtection selectLockedCells="1" selectUnlockedCells="1"/>
  <mergeCells count="1">
    <mergeCell ref="A3:C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59"/>
  <sheetViews>
    <sheetView view="pageBreakPreview" zoomScaleSheetLayoutView="100" zoomScalePageLayoutView="0" workbookViewId="0" topLeftCell="A40">
      <selection activeCell="I47" sqref="I47"/>
    </sheetView>
  </sheetViews>
  <sheetFormatPr defaultColWidth="9.140625" defaultRowHeight="26.25" customHeight="1"/>
  <cols>
    <col min="1" max="1" width="17.421875" style="16" customWidth="1"/>
    <col min="2" max="2" width="35.8515625" style="32" customWidth="1"/>
    <col min="3" max="3" width="60.28125" style="33" customWidth="1"/>
    <col min="4" max="4" width="16.140625" style="33" hidden="1" customWidth="1"/>
    <col min="5" max="5" width="16.421875" style="33" hidden="1" customWidth="1"/>
    <col min="6" max="6" width="31.00390625" style="32" customWidth="1"/>
    <col min="7" max="7" width="17.57421875" style="16" hidden="1" customWidth="1"/>
    <col min="8" max="8" width="14.421875" style="16" customWidth="1"/>
    <col min="9" max="16384" width="9.140625" style="16" customWidth="1"/>
  </cols>
  <sheetData>
    <row r="1" spans="2:7" s="1" customFormat="1" ht="102.75" customHeight="1">
      <c r="B1" s="34"/>
      <c r="C1" s="35"/>
      <c r="D1" s="35"/>
      <c r="E1" s="231" t="s">
        <v>300</v>
      </c>
      <c r="F1" s="231"/>
      <c r="G1" s="231"/>
    </row>
    <row r="2" spans="1:6" s="6" customFormat="1" ht="21" customHeight="1">
      <c r="A2" s="232" t="s">
        <v>301</v>
      </c>
      <c r="B2" s="232"/>
      <c r="C2" s="232"/>
      <c r="D2" s="232"/>
      <c r="E2" s="232"/>
      <c r="F2" s="232"/>
    </row>
    <row r="3" spans="1:6" s="1" customFormat="1" ht="16.5" thickBot="1">
      <c r="A3" s="36"/>
      <c r="B3" s="37"/>
      <c r="C3" s="38"/>
      <c r="D3" s="38"/>
      <c r="E3" s="38"/>
      <c r="F3" s="39" t="s">
        <v>43</v>
      </c>
    </row>
    <row r="4" spans="1:7" s="1" customFormat="1" ht="15.75" customHeight="1" thickBot="1">
      <c r="A4" s="233" t="s">
        <v>44</v>
      </c>
      <c r="B4" s="234" t="s">
        <v>45</v>
      </c>
      <c r="C4" s="235" t="s">
        <v>46</v>
      </c>
      <c r="D4" s="76"/>
      <c r="E4" s="237" t="s">
        <v>253</v>
      </c>
      <c r="F4" s="238"/>
      <c r="G4" s="236" t="s">
        <v>129</v>
      </c>
    </row>
    <row r="5" spans="1:7" s="6" customFormat="1" ht="37.5" customHeight="1">
      <c r="A5" s="233"/>
      <c r="B5" s="234"/>
      <c r="C5" s="235"/>
      <c r="D5" s="44"/>
      <c r="E5" s="239"/>
      <c r="F5" s="240"/>
      <c r="G5" s="236"/>
    </row>
    <row r="6" spans="1:7" s="42" customFormat="1" ht="15.75">
      <c r="A6" s="77">
        <v>1</v>
      </c>
      <c r="B6" s="78">
        <v>2</v>
      </c>
      <c r="C6" s="79">
        <v>3</v>
      </c>
      <c r="D6" s="79"/>
      <c r="E6" s="78">
        <v>4</v>
      </c>
      <c r="F6" s="78">
        <v>5</v>
      </c>
      <c r="G6" s="80"/>
    </row>
    <row r="7" spans="1:7" s="6" customFormat="1" ht="18.75">
      <c r="A7" s="43" t="s">
        <v>48</v>
      </c>
      <c r="B7" s="44" t="s">
        <v>49</v>
      </c>
      <c r="C7" s="45" t="s">
        <v>50</v>
      </c>
      <c r="D7" s="46">
        <f>D8+D28</f>
        <v>257.19</v>
      </c>
      <c r="E7" s="46"/>
      <c r="F7" s="46">
        <f>F8+F28</f>
        <v>217</v>
      </c>
      <c r="G7" s="81">
        <f>G8+G28</f>
        <v>273.7</v>
      </c>
    </row>
    <row r="8" spans="1:7" s="6" customFormat="1" ht="18.75">
      <c r="A8" s="48"/>
      <c r="B8" s="44"/>
      <c r="C8" s="45" t="s">
        <v>51</v>
      </c>
      <c r="D8" s="46">
        <f>D9+++D11+D16+D19+D25</f>
        <v>257.19</v>
      </c>
      <c r="E8" s="46"/>
      <c r="F8" s="46">
        <f>F9+++F11+F16+F19+F25</f>
        <v>217</v>
      </c>
      <c r="G8" s="81">
        <f>G9+++G11+G16+G19+G25</f>
        <v>243.7</v>
      </c>
    </row>
    <row r="9" spans="1:7" s="6" customFormat="1" ht="18.75">
      <c r="A9" s="49" t="s">
        <v>48</v>
      </c>
      <c r="B9" s="50" t="s">
        <v>52</v>
      </c>
      <c r="C9" s="41" t="s">
        <v>53</v>
      </c>
      <c r="D9" s="51">
        <f>D10</f>
        <v>59.29</v>
      </c>
      <c r="E9" s="46"/>
      <c r="F9" s="51">
        <f>F10</f>
        <v>30</v>
      </c>
      <c r="G9" s="82">
        <f>G10</f>
        <v>33</v>
      </c>
    </row>
    <row r="10" spans="1:7" s="6" customFormat="1" ht="112.5">
      <c r="A10" s="52" t="s">
        <v>54</v>
      </c>
      <c r="B10" s="53" t="s">
        <v>55</v>
      </c>
      <c r="C10" s="54" t="s">
        <v>56</v>
      </c>
      <c r="D10" s="55">
        <v>59.29</v>
      </c>
      <c r="E10" s="46"/>
      <c r="F10" s="51">
        <v>30</v>
      </c>
      <c r="G10" s="83">
        <f>F10*1.1</f>
        <v>33</v>
      </c>
    </row>
    <row r="11" spans="1:7" s="6" customFormat="1" ht="56.25" hidden="1">
      <c r="A11" s="49" t="s">
        <v>48</v>
      </c>
      <c r="B11" s="56" t="s">
        <v>57</v>
      </c>
      <c r="C11" s="45" t="s">
        <v>58</v>
      </c>
      <c r="D11" s="46">
        <f>D12+D13+D14+D15</f>
        <v>0</v>
      </c>
      <c r="E11" s="46"/>
      <c r="F11" s="46">
        <f>F12+F13+F14+F15</f>
        <v>0</v>
      </c>
      <c r="G11" s="81">
        <f>G12+G13+G14+G15</f>
        <v>0</v>
      </c>
    </row>
    <row r="12" spans="1:7" s="6" customFormat="1" ht="56.25" hidden="1">
      <c r="A12" s="52" t="s">
        <v>59</v>
      </c>
      <c r="B12" s="7" t="s">
        <v>60</v>
      </c>
      <c r="C12" s="57" t="s">
        <v>61</v>
      </c>
      <c r="D12" s="51">
        <v>0</v>
      </c>
      <c r="E12" s="46"/>
      <c r="F12" s="51">
        <v>0</v>
      </c>
      <c r="G12" s="83">
        <v>0</v>
      </c>
    </row>
    <row r="13" spans="1:7" s="6" customFormat="1" ht="93.75" hidden="1">
      <c r="A13" s="52" t="s">
        <v>59</v>
      </c>
      <c r="B13" s="7" t="s">
        <v>62</v>
      </c>
      <c r="C13" s="57" t="s">
        <v>63</v>
      </c>
      <c r="D13" s="51">
        <v>0</v>
      </c>
      <c r="E13" s="46"/>
      <c r="F13" s="51">
        <v>0</v>
      </c>
      <c r="G13" s="83">
        <v>0</v>
      </c>
    </row>
    <row r="14" spans="1:7" s="6" customFormat="1" ht="93.75" hidden="1">
      <c r="A14" s="52" t="s">
        <v>59</v>
      </c>
      <c r="B14" s="7" t="s">
        <v>64</v>
      </c>
      <c r="C14" s="57" t="s">
        <v>65</v>
      </c>
      <c r="D14" s="51">
        <v>0</v>
      </c>
      <c r="E14" s="46"/>
      <c r="F14" s="51">
        <v>0</v>
      </c>
      <c r="G14" s="83">
        <v>0</v>
      </c>
    </row>
    <row r="15" spans="1:7" s="6" customFormat="1" ht="93.75" hidden="1">
      <c r="A15" s="52" t="s">
        <v>59</v>
      </c>
      <c r="B15" s="7" t="s">
        <v>66</v>
      </c>
      <c r="C15" s="57" t="s">
        <v>67</v>
      </c>
      <c r="D15" s="51">
        <v>0</v>
      </c>
      <c r="E15" s="46"/>
      <c r="F15" s="51">
        <v>0</v>
      </c>
      <c r="G15" s="83">
        <v>0</v>
      </c>
    </row>
    <row r="16" spans="1:7" s="58" customFormat="1" ht="18.75">
      <c r="A16" s="49" t="s">
        <v>48</v>
      </c>
      <c r="B16" s="44" t="s">
        <v>68</v>
      </c>
      <c r="C16" s="45" t="s">
        <v>69</v>
      </c>
      <c r="D16" s="46">
        <f>D17</f>
        <v>10.16</v>
      </c>
      <c r="E16" s="46"/>
      <c r="F16" s="46">
        <f>F18</f>
        <v>12</v>
      </c>
      <c r="G16" s="84">
        <f>G17</f>
        <v>13.200000000000001</v>
      </c>
    </row>
    <row r="17" spans="1:7" s="6" customFormat="1" ht="18.75">
      <c r="A17" s="52" t="s">
        <v>48</v>
      </c>
      <c r="B17" s="7" t="s">
        <v>70</v>
      </c>
      <c r="C17" s="41" t="s">
        <v>71</v>
      </c>
      <c r="D17" s="51">
        <f>D18</f>
        <v>10.16</v>
      </c>
      <c r="E17" s="46"/>
      <c r="F17" s="51">
        <f>F18</f>
        <v>12</v>
      </c>
      <c r="G17" s="83">
        <f>G18</f>
        <v>13.200000000000001</v>
      </c>
    </row>
    <row r="18" spans="1:7" s="6" customFormat="1" ht="18.75">
      <c r="A18" s="52" t="s">
        <v>54</v>
      </c>
      <c r="B18" s="7" t="s">
        <v>72</v>
      </c>
      <c r="C18" s="57" t="s">
        <v>71</v>
      </c>
      <c r="D18" s="51">
        <v>10.16</v>
      </c>
      <c r="E18" s="46"/>
      <c r="F18" s="51">
        <v>12</v>
      </c>
      <c r="G18" s="83">
        <f>F18*1.1</f>
        <v>13.200000000000001</v>
      </c>
    </row>
    <row r="19" spans="1:7" s="58" customFormat="1" ht="18.75">
      <c r="A19" s="49" t="s">
        <v>48</v>
      </c>
      <c r="B19" s="44" t="s">
        <v>73</v>
      </c>
      <c r="C19" s="45" t="s">
        <v>74</v>
      </c>
      <c r="D19" s="46">
        <f>D20+D22</f>
        <v>173.74</v>
      </c>
      <c r="E19" s="46"/>
      <c r="F19" s="46">
        <f>F20+F22</f>
        <v>165</v>
      </c>
      <c r="G19" s="81">
        <f>G20+G22</f>
        <v>181.5</v>
      </c>
    </row>
    <row r="20" spans="1:7" s="58" customFormat="1" ht="18.75">
      <c r="A20" s="49" t="s">
        <v>48</v>
      </c>
      <c r="B20" s="44" t="s">
        <v>75</v>
      </c>
      <c r="C20" s="45" t="s">
        <v>76</v>
      </c>
      <c r="D20" s="46">
        <f>D21</f>
        <v>53.24</v>
      </c>
      <c r="E20" s="46"/>
      <c r="F20" s="46">
        <f>F21</f>
        <v>40</v>
      </c>
      <c r="G20" s="84">
        <f>G21</f>
        <v>44</v>
      </c>
    </row>
    <row r="21" spans="1:7" s="58" customFormat="1" ht="75">
      <c r="A21" s="52" t="s">
        <v>54</v>
      </c>
      <c r="B21" s="53" t="s">
        <v>77</v>
      </c>
      <c r="C21" s="57" t="s">
        <v>320</v>
      </c>
      <c r="D21" s="51">
        <v>53.24</v>
      </c>
      <c r="E21" s="51"/>
      <c r="F21" s="51">
        <v>40</v>
      </c>
      <c r="G21" s="83">
        <f>F21*1.1</f>
        <v>44</v>
      </c>
    </row>
    <row r="22" spans="1:7" s="6" customFormat="1" ht="18.75">
      <c r="A22" s="49" t="s">
        <v>48</v>
      </c>
      <c r="B22" s="44" t="s">
        <v>79</v>
      </c>
      <c r="C22" s="45" t="s">
        <v>80</v>
      </c>
      <c r="D22" s="46">
        <f>D23+D24</f>
        <v>120.5</v>
      </c>
      <c r="E22" s="46"/>
      <c r="F22" s="46">
        <f>F23+F24</f>
        <v>125</v>
      </c>
      <c r="G22" s="84">
        <f>G23+G24</f>
        <v>137.5</v>
      </c>
    </row>
    <row r="23" spans="1:7" s="6" customFormat="1" ht="56.25">
      <c r="A23" s="52" t="s">
        <v>54</v>
      </c>
      <c r="B23" s="59" t="s">
        <v>260</v>
      </c>
      <c r="C23" s="190" t="s">
        <v>262</v>
      </c>
      <c r="D23" s="51">
        <v>60.5</v>
      </c>
      <c r="E23" s="51"/>
      <c r="F23" s="51">
        <v>40</v>
      </c>
      <c r="G23" s="83">
        <f>F23*1.1</f>
        <v>44</v>
      </c>
    </row>
    <row r="24" spans="1:7" s="6" customFormat="1" ht="56.25">
      <c r="A24" s="52" t="s">
        <v>54</v>
      </c>
      <c r="B24" s="7" t="s">
        <v>261</v>
      </c>
      <c r="C24" s="191" t="s">
        <v>263</v>
      </c>
      <c r="D24" s="51">
        <v>60</v>
      </c>
      <c r="E24" s="51"/>
      <c r="F24" s="51">
        <v>85</v>
      </c>
      <c r="G24" s="83">
        <f>F24*1.1</f>
        <v>93.50000000000001</v>
      </c>
    </row>
    <row r="25" spans="1:7" s="58" customFormat="1" ht="35.25" customHeight="1">
      <c r="A25" s="49" t="s">
        <v>48</v>
      </c>
      <c r="B25" s="44" t="s">
        <v>81</v>
      </c>
      <c r="C25" s="45" t="s">
        <v>82</v>
      </c>
      <c r="D25" s="46">
        <f>D26</f>
        <v>14</v>
      </c>
      <c r="E25" s="46"/>
      <c r="F25" s="46">
        <f>F26</f>
        <v>10</v>
      </c>
      <c r="G25" s="84">
        <f>G26</f>
        <v>16</v>
      </c>
    </row>
    <row r="26" spans="1:7" s="58" customFormat="1" ht="131.25">
      <c r="A26" s="52" t="s">
        <v>83</v>
      </c>
      <c r="B26" s="7" t="s">
        <v>84</v>
      </c>
      <c r="C26" s="57" t="s">
        <v>85</v>
      </c>
      <c r="D26" s="51">
        <v>14</v>
      </c>
      <c r="E26" s="51"/>
      <c r="F26" s="51">
        <v>10</v>
      </c>
      <c r="G26" s="83">
        <v>16</v>
      </c>
    </row>
    <row r="27" spans="1:7" s="58" customFormat="1" ht="56.25" customHeight="1" hidden="1">
      <c r="A27" s="52" t="s">
        <v>48</v>
      </c>
      <c r="B27" s="44" t="s">
        <v>86</v>
      </c>
      <c r="C27" s="45" t="s">
        <v>87</v>
      </c>
      <c r="D27" s="46"/>
      <c r="E27" s="46">
        <f aca="true" t="shared" si="0" ref="E27:E53">F27-D27</f>
        <v>0</v>
      </c>
      <c r="F27" s="46"/>
      <c r="G27" s="85"/>
    </row>
    <row r="28" spans="1:7" s="6" customFormat="1" ht="18.75" hidden="1">
      <c r="A28" s="49" t="s">
        <v>48</v>
      </c>
      <c r="B28" s="44"/>
      <c r="C28" s="45" t="s">
        <v>88</v>
      </c>
      <c r="D28" s="46">
        <f>D29+D36+D38</f>
        <v>0</v>
      </c>
      <c r="E28" s="46">
        <f t="shared" si="0"/>
        <v>0</v>
      </c>
      <c r="F28" s="46">
        <f>F29+F36+F38</f>
        <v>0</v>
      </c>
      <c r="G28" s="47">
        <f>G29+G36+G38</f>
        <v>30</v>
      </c>
    </row>
    <row r="29" spans="1:7" s="58" customFormat="1" ht="56.25" hidden="1">
      <c r="A29" s="49" t="s">
        <v>48</v>
      </c>
      <c r="B29" s="44" t="s">
        <v>89</v>
      </c>
      <c r="C29" s="45" t="s">
        <v>90</v>
      </c>
      <c r="D29" s="46">
        <f>D30</f>
        <v>0</v>
      </c>
      <c r="E29" s="46">
        <f t="shared" si="0"/>
        <v>0</v>
      </c>
      <c r="F29" s="46">
        <f>F30</f>
        <v>0</v>
      </c>
      <c r="G29" s="84">
        <f>G30</f>
        <v>0</v>
      </c>
    </row>
    <row r="30" spans="1:7" s="58" customFormat="1" ht="131.25" hidden="1">
      <c r="A30" s="52" t="s">
        <v>48</v>
      </c>
      <c r="B30" s="7" t="s">
        <v>91</v>
      </c>
      <c r="C30" s="10" t="s">
        <v>92</v>
      </c>
      <c r="D30" s="51">
        <f>D31</f>
        <v>0</v>
      </c>
      <c r="E30" s="46">
        <f t="shared" si="0"/>
        <v>0</v>
      </c>
      <c r="F30" s="51">
        <f>F31</f>
        <v>0</v>
      </c>
      <c r="G30" s="83">
        <f>G31</f>
        <v>0</v>
      </c>
    </row>
    <row r="31" spans="1:7" s="58" customFormat="1" ht="110.25" customHeight="1" hidden="1">
      <c r="A31" s="52" t="s">
        <v>93</v>
      </c>
      <c r="B31" s="7" t="s">
        <v>94</v>
      </c>
      <c r="C31" s="10" t="s">
        <v>95</v>
      </c>
      <c r="D31" s="51">
        <v>0</v>
      </c>
      <c r="E31" s="46">
        <f t="shared" si="0"/>
        <v>0</v>
      </c>
      <c r="F31" s="51">
        <v>0</v>
      </c>
      <c r="G31" s="83">
        <v>0</v>
      </c>
    </row>
    <row r="32" spans="1:7" s="58" customFormat="1" ht="37.5" customHeight="1" hidden="1">
      <c r="A32" s="49"/>
      <c r="B32" s="44" t="s">
        <v>96</v>
      </c>
      <c r="C32" s="45" t="s">
        <v>97</v>
      </c>
      <c r="D32" s="46"/>
      <c r="E32" s="46">
        <f t="shared" si="0"/>
        <v>0</v>
      </c>
      <c r="F32" s="46"/>
      <c r="G32" s="85"/>
    </row>
    <row r="33" spans="1:7" s="58" customFormat="1" ht="18.75" customHeight="1" hidden="1">
      <c r="A33" s="49"/>
      <c r="B33" s="44" t="s">
        <v>98</v>
      </c>
      <c r="C33" s="45" t="s">
        <v>99</v>
      </c>
      <c r="D33" s="46"/>
      <c r="E33" s="46">
        <f t="shared" si="0"/>
        <v>0</v>
      </c>
      <c r="F33" s="46"/>
      <c r="G33" s="85"/>
    </row>
    <row r="34" spans="1:7" s="58" customFormat="1" ht="18.75" customHeight="1" hidden="1">
      <c r="A34" s="49"/>
      <c r="B34" s="44" t="s">
        <v>100</v>
      </c>
      <c r="C34" s="45" t="s">
        <v>101</v>
      </c>
      <c r="D34" s="46"/>
      <c r="E34" s="46">
        <f t="shared" si="0"/>
        <v>0</v>
      </c>
      <c r="F34" s="46"/>
      <c r="G34" s="85"/>
    </row>
    <row r="35" spans="1:7" s="58" customFormat="1" ht="18.75" customHeight="1" hidden="1">
      <c r="A35" s="49"/>
      <c r="B35" s="44" t="s">
        <v>102</v>
      </c>
      <c r="C35" s="45" t="s">
        <v>103</v>
      </c>
      <c r="D35" s="46"/>
      <c r="E35" s="46">
        <f t="shared" si="0"/>
        <v>0</v>
      </c>
      <c r="F35" s="46"/>
      <c r="G35" s="85"/>
    </row>
    <row r="36" spans="1:7" s="61" customFormat="1" ht="37.5" hidden="1">
      <c r="A36" s="49" t="s">
        <v>48</v>
      </c>
      <c r="B36" s="44" t="s">
        <v>104</v>
      </c>
      <c r="C36" s="45" t="s">
        <v>105</v>
      </c>
      <c r="D36" s="46">
        <f>D37</f>
        <v>0</v>
      </c>
      <c r="E36" s="46">
        <f t="shared" si="0"/>
        <v>0</v>
      </c>
      <c r="F36" s="46">
        <f>F37</f>
        <v>0</v>
      </c>
      <c r="G36" s="81">
        <f>G37</f>
        <v>30</v>
      </c>
    </row>
    <row r="37" spans="1:7" s="62" customFormat="1" ht="56.25" hidden="1">
      <c r="A37" s="40">
        <v>801</v>
      </c>
      <c r="B37" s="7" t="s">
        <v>106</v>
      </c>
      <c r="C37" s="41" t="s">
        <v>107</v>
      </c>
      <c r="D37" s="51">
        <v>0</v>
      </c>
      <c r="E37" s="51">
        <f t="shared" si="0"/>
        <v>0</v>
      </c>
      <c r="F37" s="51">
        <v>0</v>
      </c>
      <c r="G37" s="86">
        <v>30</v>
      </c>
    </row>
    <row r="38" spans="1:7" s="62" customFormat="1" ht="37.5" hidden="1">
      <c r="A38" s="49" t="s">
        <v>48</v>
      </c>
      <c r="B38" s="44" t="s">
        <v>96</v>
      </c>
      <c r="C38" s="45" t="s">
        <v>97</v>
      </c>
      <c r="D38" s="46">
        <f>D39</f>
        <v>0</v>
      </c>
      <c r="E38" s="46">
        <f t="shared" si="0"/>
        <v>0</v>
      </c>
      <c r="F38" s="46">
        <f>F39</f>
        <v>0</v>
      </c>
      <c r="G38" s="87">
        <f>G39</f>
        <v>0</v>
      </c>
    </row>
    <row r="39" spans="1:7" s="62" customFormat="1" ht="75" hidden="1">
      <c r="A39" s="52" t="s">
        <v>93</v>
      </c>
      <c r="B39" s="7" t="s">
        <v>108</v>
      </c>
      <c r="C39" s="41" t="s">
        <v>109</v>
      </c>
      <c r="D39" s="51">
        <v>0</v>
      </c>
      <c r="E39" s="46">
        <f t="shared" si="0"/>
        <v>0</v>
      </c>
      <c r="F39" s="51">
        <v>0</v>
      </c>
      <c r="G39" s="86">
        <v>0</v>
      </c>
    </row>
    <row r="40" spans="1:7" s="62" customFormat="1" ht="18.75">
      <c r="A40" s="60" t="s">
        <v>48</v>
      </c>
      <c r="B40" s="44" t="s">
        <v>110</v>
      </c>
      <c r="C40" s="45" t="s">
        <v>111</v>
      </c>
      <c r="D40" s="46">
        <f>D41</f>
        <v>4026</v>
      </c>
      <c r="E40" s="46">
        <f t="shared" si="0"/>
        <v>983.1000000000004</v>
      </c>
      <c r="F40" s="46">
        <f>F41</f>
        <v>5009.1</v>
      </c>
      <c r="G40" s="47">
        <f>G41</f>
        <v>4022.9</v>
      </c>
    </row>
    <row r="41" spans="1:7" s="62" customFormat="1" ht="56.25">
      <c r="A41" s="60" t="s">
        <v>48</v>
      </c>
      <c r="B41" s="44" t="s">
        <v>112</v>
      </c>
      <c r="C41" s="45" t="s">
        <v>113</v>
      </c>
      <c r="D41" s="46">
        <f>D42</f>
        <v>4026</v>
      </c>
      <c r="E41" s="46">
        <f t="shared" si="0"/>
        <v>983.1000000000004</v>
      </c>
      <c r="F41" s="88">
        <f>F42+F51</f>
        <v>5009.1</v>
      </c>
      <c r="G41" s="88">
        <f>G42</f>
        <v>4022.9</v>
      </c>
    </row>
    <row r="42" spans="1:7" s="62" customFormat="1" ht="37.5" hidden="1">
      <c r="A42" s="63" t="s">
        <v>48</v>
      </c>
      <c r="B42" s="7" t="s">
        <v>112</v>
      </c>
      <c r="C42" s="41" t="s">
        <v>113</v>
      </c>
      <c r="D42" s="51">
        <f>D43+D46</f>
        <v>4026</v>
      </c>
      <c r="E42" s="46">
        <f t="shared" si="0"/>
        <v>943.1000000000004</v>
      </c>
      <c r="F42" s="51">
        <f>F43+F46</f>
        <v>4969.1</v>
      </c>
      <c r="G42" s="89">
        <f>G43+G46</f>
        <v>4022.9</v>
      </c>
    </row>
    <row r="43" spans="1:7" s="62" customFormat="1" ht="37.5">
      <c r="A43" s="63" t="s">
        <v>48</v>
      </c>
      <c r="B43" s="7" t="s">
        <v>114</v>
      </c>
      <c r="C43" s="41" t="s">
        <v>115</v>
      </c>
      <c r="D43" s="51">
        <f>D44</f>
        <v>3962.3</v>
      </c>
      <c r="E43" s="51">
        <f t="shared" si="0"/>
        <v>945.9000000000005</v>
      </c>
      <c r="F43" s="89">
        <f>F44</f>
        <v>4908.200000000001</v>
      </c>
      <c r="G43" s="86">
        <f>G44</f>
        <v>2547.8</v>
      </c>
    </row>
    <row r="44" spans="1:7" s="62" customFormat="1" ht="36" customHeight="1">
      <c r="A44" s="63" t="s">
        <v>83</v>
      </c>
      <c r="B44" s="7" t="s">
        <v>19</v>
      </c>
      <c r="C44" s="57" t="s">
        <v>116</v>
      </c>
      <c r="D44" s="51">
        <v>3962.3</v>
      </c>
      <c r="E44" s="51">
        <f t="shared" si="0"/>
        <v>945.9000000000005</v>
      </c>
      <c r="F44" s="89">
        <f>3268.8+1639.4</f>
        <v>4908.200000000001</v>
      </c>
      <c r="G44" s="86">
        <v>2547.8</v>
      </c>
    </row>
    <row r="45" spans="1:7" s="6" customFormat="1" ht="0.75" customHeight="1" hidden="1">
      <c r="A45" s="63"/>
      <c r="B45" s="7" t="s">
        <v>117</v>
      </c>
      <c r="C45" s="41" t="s">
        <v>118</v>
      </c>
      <c r="D45" s="51"/>
      <c r="E45" s="51">
        <f t="shared" si="0"/>
        <v>0</v>
      </c>
      <c r="F45" s="89"/>
      <c r="G45" s="86"/>
    </row>
    <row r="46" spans="1:7" s="6" customFormat="1" ht="37.5">
      <c r="A46" s="63" t="s">
        <v>48</v>
      </c>
      <c r="B46" s="7" t="s">
        <v>119</v>
      </c>
      <c r="C46" s="41" t="s">
        <v>120</v>
      </c>
      <c r="D46" s="51">
        <f>D47+D50</f>
        <v>63.7</v>
      </c>
      <c r="E46" s="51">
        <f t="shared" si="0"/>
        <v>-2.8000000000000043</v>
      </c>
      <c r="F46" s="51">
        <f>F47+F50</f>
        <v>60.9</v>
      </c>
      <c r="G46" s="51">
        <f>G47+G50</f>
        <v>1475.1</v>
      </c>
    </row>
    <row r="47" spans="1:7" s="6" customFormat="1" ht="61.5" customHeight="1">
      <c r="A47" s="63" t="s">
        <v>83</v>
      </c>
      <c r="B47" s="7" t="s">
        <v>130</v>
      </c>
      <c r="C47" s="57" t="s">
        <v>121</v>
      </c>
      <c r="D47" s="51">
        <v>63.7</v>
      </c>
      <c r="E47" s="51"/>
      <c r="F47" s="51">
        <v>60.9</v>
      </c>
      <c r="G47" s="51">
        <v>60.6</v>
      </c>
    </row>
    <row r="48" spans="1:7" s="70" customFormat="1" ht="75" customHeight="1" hidden="1">
      <c r="A48" s="63" t="s">
        <v>48</v>
      </c>
      <c r="B48" s="7" t="s">
        <v>123</v>
      </c>
      <c r="C48" s="41" t="s">
        <v>124</v>
      </c>
      <c r="D48" s="51"/>
      <c r="E48" s="51">
        <f t="shared" si="0"/>
        <v>0</v>
      </c>
      <c r="F48" s="90"/>
      <c r="G48" s="91"/>
    </row>
    <row r="49" spans="1:7" s="70" customFormat="1" ht="33" customHeight="1" hidden="1">
      <c r="A49" s="52" t="s">
        <v>48</v>
      </c>
      <c r="B49" s="7" t="s">
        <v>131</v>
      </c>
      <c r="C49" s="41" t="s">
        <v>132</v>
      </c>
      <c r="D49" s="51"/>
      <c r="E49" s="51">
        <f t="shared" si="0"/>
        <v>0</v>
      </c>
      <c r="F49" s="51"/>
      <c r="G49" s="91"/>
    </row>
    <row r="50" spans="1:7" s="70" customFormat="1" ht="43.5" customHeight="1" hidden="1">
      <c r="A50" s="63" t="s">
        <v>83</v>
      </c>
      <c r="B50" s="7" t="s">
        <v>122</v>
      </c>
      <c r="C50" s="57" t="s">
        <v>302</v>
      </c>
      <c r="D50" s="51">
        <v>0</v>
      </c>
      <c r="E50" s="51">
        <f t="shared" si="0"/>
        <v>0</v>
      </c>
      <c r="F50" s="92">
        <v>0</v>
      </c>
      <c r="G50" s="93">
        <v>1414.5</v>
      </c>
    </row>
    <row r="51" spans="1:7" s="70" customFormat="1" ht="23.25" customHeight="1">
      <c r="A51" s="63" t="s">
        <v>48</v>
      </c>
      <c r="B51" s="7" t="s">
        <v>123</v>
      </c>
      <c r="C51" s="41" t="s">
        <v>124</v>
      </c>
      <c r="D51" s="51">
        <f>D52</f>
        <v>0</v>
      </c>
      <c r="E51" s="51">
        <f t="shared" si="0"/>
        <v>40</v>
      </c>
      <c r="F51" s="92">
        <f>F52</f>
        <v>40</v>
      </c>
      <c r="G51" s="92">
        <f>G52</f>
        <v>0</v>
      </c>
    </row>
    <row r="52" spans="1:7" s="70" customFormat="1" ht="22.5" customHeight="1">
      <c r="A52" s="52" t="s">
        <v>83</v>
      </c>
      <c r="B52" s="7" t="s">
        <v>125</v>
      </c>
      <c r="C52" s="41" t="s">
        <v>126</v>
      </c>
      <c r="D52" s="92">
        <v>0</v>
      </c>
      <c r="E52" s="51">
        <f t="shared" si="0"/>
        <v>40</v>
      </c>
      <c r="F52" s="92">
        <v>40</v>
      </c>
      <c r="G52" s="94"/>
    </row>
    <row r="53" spans="1:7" s="70" customFormat="1" ht="19.5" thickBot="1">
      <c r="A53" s="64"/>
      <c r="B53" s="65"/>
      <c r="C53" s="66" t="s">
        <v>127</v>
      </c>
      <c r="D53" s="67">
        <f>D7+D41</f>
        <v>4283.19</v>
      </c>
      <c r="E53" s="67">
        <f t="shared" si="0"/>
        <v>942.9100000000008</v>
      </c>
      <c r="F53" s="67">
        <f>F7+F41</f>
        <v>5226.1</v>
      </c>
      <c r="G53" s="68">
        <f>G7+G41</f>
        <v>4296.6</v>
      </c>
    </row>
    <row r="54" spans="1:6" ht="12.75" customHeight="1">
      <c r="A54" s="71"/>
      <c r="B54" s="72"/>
      <c r="C54" s="73"/>
      <c r="D54" s="73"/>
      <c r="E54" s="73"/>
      <c r="F54" s="74"/>
    </row>
    <row r="55" spans="1:6" ht="12.75" customHeight="1">
      <c r="A55" s="71"/>
      <c r="B55" s="73"/>
      <c r="C55" s="73"/>
      <c r="D55" s="73"/>
      <c r="E55" s="73"/>
      <c r="F55" s="74"/>
    </row>
    <row r="56" spans="1:6" ht="12.75" customHeight="1">
      <c r="A56" s="71"/>
      <c r="B56" s="72"/>
      <c r="C56" s="73"/>
      <c r="D56" s="73"/>
      <c r="E56" s="73"/>
      <c r="F56" s="74"/>
    </row>
    <row r="57" spans="1:6" ht="12.75">
      <c r="A57" s="71"/>
      <c r="B57" s="73"/>
      <c r="C57" s="73"/>
      <c r="D57" s="73"/>
      <c r="E57" s="73"/>
      <c r="F57" s="74"/>
    </row>
    <row r="58" spans="1:6" ht="26.25" customHeight="1">
      <c r="A58" s="71"/>
      <c r="B58" s="75"/>
      <c r="C58" s="75"/>
      <c r="D58" s="75"/>
      <c r="E58" s="75"/>
      <c r="F58" s="75"/>
    </row>
    <row r="59" ht="26.25" customHeight="1">
      <c r="A59" s="71"/>
    </row>
  </sheetData>
  <sheetProtection selectLockedCells="1" selectUnlockedCells="1"/>
  <mergeCells count="7">
    <mergeCell ref="E1:G1"/>
    <mergeCell ref="A2:F2"/>
    <mergeCell ref="A4:A5"/>
    <mergeCell ref="B4:B5"/>
    <mergeCell ref="C4:C5"/>
    <mergeCell ref="G4:G5"/>
    <mergeCell ref="E4:F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59"/>
  <sheetViews>
    <sheetView view="pageBreakPreview" zoomScaleSheetLayoutView="100" zoomScalePageLayoutView="0" workbookViewId="0" topLeftCell="A43">
      <selection activeCell="H25" sqref="H25"/>
    </sheetView>
  </sheetViews>
  <sheetFormatPr defaultColWidth="9.140625" defaultRowHeight="26.25" customHeight="1"/>
  <cols>
    <col min="1" max="1" width="17.421875" style="16" customWidth="1"/>
    <col min="2" max="2" width="35.8515625" style="32" customWidth="1"/>
    <col min="3" max="3" width="60.28125" style="33" customWidth="1"/>
    <col min="4" max="4" width="16.140625" style="33" hidden="1" customWidth="1"/>
    <col min="5" max="5" width="16.421875" style="33" hidden="1" customWidth="1"/>
    <col min="6" max="6" width="15.421875" style="32" customWidth="1"/>
    <col min="7" max="7" width="14.8515625" style="16" customWidth="1"/>
    <col min="8" max="8" width="14.421875" style="16" customWidth="1"/>
    <col min="9" max="16384" width="9.140625" style="16" customWidth="1"/>
  </cols>
  <sheetData>
    <row r="1" spans="2:7" s="1" customFormat="1" ht="96.75" customHeight="1">
      <c r="B1" s="34"/>
      <c r="C1" s="35"/>
      <c r="D1" s="35"/>
      <c r="E1" s="231" t="s">
        <v>306</v>
      </c>
      <c r="F1" s="231"/>
      <c r="G1" s="231"/>
    </row>
    <row r="2" spans="1:6" s="6" customFormat="1" ht="51.75" customHeight="1">
      <c r="A2" s="232" t="s">
        <v>303</v>
      </c>
      <c r="B2" s="232"/>
      <c r="C2" s="232"/>
      <c r="D2" s="232"/>
      <c r="E2" s="232"/>
      <c r="F2" s="232"/>
    </row>
    <row r="3" spans="1:6" s="1" customFormat="1" ht="16.5" thickBot="1">
      <c r="A3" s="36"/>
      <c r="B3" s="37"/>
      <c r="C3" s="38"/>
      <c r="D3" s="38"/>
      <c r="E3" s="38"/>
      <c r="F3" s="39" t="s">
        <v>43</v>
      </c>
    </row>
    <row r="4" spans="1:7" s="1" customFormat="1" ht="15.75" customHeight="1" thickBot="1">
      <c r="A4" s="233" t="s">
        <v>44</v>
      </c>
      <c r="B4" s="234" t="s">
        <v>45</v>
      </c>
      <c r="C4" s="235" t="s">
        <v>46</v>
      </c>
      <c r="D4" s="76"/>
      <c r="E4" s="211" t="s">
        <v>128</v>
      </c>
      <c r="F4" s="241" t="s">
        <v>304</v>
      </c>
      <c r="G4" s="236" t="s">
        <v>305</v>
      </c>
    </row>
    <row r="5" spans="1:7" s="6" customFormat="1" ht="37.5">
      <c r="A5" s="233"/>
      <c r="B5" s="234"/>
      <c r="C5" s="235"/>
      <c r="D5" s="44"/>
      <c r="E5" s="44" t="s">
        <v>47</v>
      </c>
      <c r="F5" s="242"/>
      <c r="G5" s="236"/>
    </row>
    <row r="6" spans="1:7" s="42" customFormat="1" ht="15.75">
      <c r="A6" s="77">
        <v>1</v>
      </c>
      <c r="B6" s="78">
        <v>2</v>
      </c>
      <c r="C6" s="79">
        <v>3</v>
      </c>
      <c r="D6" s="79"/>
      <c r="E6" s="78">
        <v>4</v>
      </c>
      <c r="F6" s="78">
        <v>5</v>
      </c>
      <c r="G6" s="80"/>
    </row>
    <row r="7" spans="1:7" s="6" customFormat="1" ht="18.75">
      <c r="A7" s="43" t="s">
        <v>48</v>
      </c>
      <c r="B7" s="44" t="s">
        <v>49</v>
      </c>
      <c r="C7" s="45" t="s">
        <v>50</v>
      </c>
      <c r="D7" s="46">
        <f>D8+D28</f>
        <v>257.19</v>
      </c>
      <c r="E7" s="46"/>
      <c r="F7" s="46">
        <f>F8+F28</f>
        <v>233.5</v>
      </c>
      <c r="G7" s="46">
        <f>G8+G28</f>
        <v>249</v>
      </c>
    </row>
    <row r="8" spans="1:7" s="6" customFormat="1" ht="18.75">
      <c r="A8" s="48"/>
      <c r="B8" s="44"/>
      <c r="C8" s="45" t="s">
        <v>51</v>
      </c>
      <c r="D8" s="46">
        <f>D9+++D11+D16+D19+D25</f>
        <v>257.19</v>
      </c>
      <c r="E8" s="46"/>
      <c r="F8" s="46">
        <f>F9+++F11+F16+F19+F25</f>
        <v>233.5</v>
      </c>
      <c r="G8" s="46">
        <f>G9+++G11+G16+G19+G25</f>
        <v>249</v>
      </c>
    </row>
    <row r="9" spans="1:7" s="6" customFormat="1" ht="18.75">
      <c r="A9" s="49" t="s">
        <v>48</v>
      </c>
      <c r="B9" s="50" t="s">
        <v>52</v>
      </c>
      <c r="C9" s="41" t="s">
        <v>53</v>
      </c>
      <c r="D9" s="51">
        <f>D10</f>
        <v>59.29</v>
      </c>
      <c r="E9" s="46"/>
      <c r="F9" s="51">
        <f>F10</f>
        <v>33</v>
      </c>
      <c r="G9" s="82">
        <f>G10</f>
        <v>35</v>
      </c>
    </row>
    <row r="10" spans="1:7" s="6" customFormat="1" ht="112.5">
      <c r="A10" s="52" t="s">
        <v>54</v>
      </c>
      <c r="B10" s="53" t="s">
        <v>55</v>
      </c>
      <c r="C10" s="54" t="s">
        <v>56</v>
      </c>
      <c r="D10" s="55">
        <v>59.29</v>
      </c>
      <c r="E10" s="46"/>
      <c r="F10" s="51">
        <v>33</v>
      </c>
      <c r="G10" s="83">
        <v>35</v>
      </c>
    </row>
    <row r="11" spans="1:7" s="6" customFormat="1" ht="56.25" hidden="1">
      <c r="A11" s="49" t="s">
        <v>48</v>
      </c>
      <c r="B11" s="56" t="s">
        <v>57</v>
      </c>
      <c r="C11" s="45" t="s">
        <v>58</v>
      </c>
      <c r="D11" s="46">
        <f>D12+D13+D14+D15</f>
        <v>0</v>
      </c>
      <c r="E11" s="46"/>
      <c r="F11" s="46">
        <f>F12+F13+F14+F15</f>
        <v>0</v>
      </c>
      <c r="G11" s="81">
        <f>G12+G13+G14+G15</f>
        <v>0</v>
      </c>
    </row>
    <row r="12" spans="1:7" s="6" customFormat="1" ht="56.25" hidden="1">
      <c r="A12" s="52" t="s">
        <v>59</v>
      </c>
      <c r="B12" s="7" t="s">
        <v>60</v>
      </c>
      <c r="C12" s="57" t="s">
        <v>61</v>
      </c>
      <c r="D12" s="51">
        <v>0</v>
      </c>
      <c r="E12" s="46"/>
      <c r="F12" s="51">
        <v>0</v>
      </c>
      <c r="G12" s="83">
        <v>0</v>
      </c>
    </row>
    <row r="13" spans="1:7" s="6" customFormat="1" ht="93.75" hidden="1">
      <c r="A13" s="52" t="s">
        <v>59</v>
      </c>
      <c r="B13" s="7" t="s">
        <v>62</v>
      </c>
      <c r="C13" s="57" t="s">
        <v>63</v>
      </c>
      <c r="D13" s="51">
        <v>0</v>
      </c>
      <c r="E13" s="46"/>
      <c r="F13" s="51">
        <v>0</v>
      </c>
      <c r="G13" s="83">
        <v>0</v>
      </c>
    </row>
    <row r="14" spans="1:7" s="6" customFormat="1" ht="93.75" hidden="1">
      <c r="A14" s="52" t="s">
        <v>59</v>
      </c>
      <c r="B14" s="7" t="s">
        <v>64</v>
      </c>
      <c r="C14" s="57" t="s">
        <v>65</v>
      </c>
      <c r="D14" s="51">
        <v>0</v>
      </c>
      <c r="E14" s="46"/>
      <c r="F14" s="51">
        <v>0</v>
      </c>
      <c r="G14" s="83">
        <v>0</v>
      </c>
    </row>
    <row r="15" spans="1:7" s="6" customFormat="1" ht="93.75" hidden="1">
      <c r="A15" s="52" t="s">
        <v>59</v>
      </c>
      <c r="B15" s="7" t="s">
        <v>66</v>
      </c>
      <c r="C15" s="57" t="s">
        <v>67</v>
      </c>
      <c r="D15" s="51">
        <v>0</v>
      </c>
      <c r="E15" s="46"/>
      <c r="F15" s="51">
        <v>0</v>
      </c>
      <c r="G15" s="83">
        <v>0</v>
      </c>
    </row>
    <row r="16" spans="1:7" s="58" customFormat="1" ht="18.75">
      <c r="A16" s="49" t="s">
        <v>48</v>
      </c>
      <c r="B16" s="44" t="s">
        <v>68</v>
      </c>
      <c r="C16" s="45" t="s">
        <v>69</v>
      </c>
      <c r="D16" s="46">
        <f>D17</f>
        <v>10.16</v>
      </c>
      <c r="E16" s="46"/>
      <c r="F16" s="46">
        <f>F18</f>
        <v>13.5</v>
      </c>
      <c r="G16" s="84">
        <f>G17</f>
        <v>15</v>
      </c>
    </row>
    <row r="17" spans="1:7" s="6" customFormat="1" ht="18.75">
      <c r="A17" s="52" t="s">
        <v>48</v>
      </c>
      <c r="B17" s="7" t="s">
        <v>70</v>
      </c>
      <c r="C17" s="41" t="s">
        <v>71</v>
      </c>
      <c r="D17" s="51">
        <f>D18</f>
        <v>10.16</v>
      </c>
      <c r="E17" s="46"/>
      <c r="F17" s="51">
        <f>F18</f>
        <v>13.5</v>
      </c>
      <c r="G17" s="83">
        <f>G18</f>
        <v>15</v>
      </c>
    </row>
    <row r="18" spans="1:7" s="6" customFormat="1" ht="18.75">
      <c r="A18" s="52" t="s">
        <v>54</v>
      </c>
      <c r="B18" s="7" t="s">
        <v>72</v>
      </c>
      <c r="C18" s="57" t="s">
        <v>71</v>
      </c>
      <c r="D18" s="51">
        <v>10.16</v>
      </c>
      <c r="E18" s="46"/>
      <c r="F18" s="51">
        <v>13.5</v>
      </c>
      <c r="G18" s="83">
        <v>15</v>
      </c>
    </row>
    <row r="19" spans="1:7" s="58" customFormat="1" ht="18.75">
      <c r="A19" s="49" t="s">
        <v>48</v>
      </c>
      <c r="B19" s="44" t="s">
        <v>73</v>
      </c>
      <c r="C19" s="45" t="s">
        <v>74</v>
      </c>
      <c r="D19" s="46">
        <f>D20+D22</f>
        <v>173.74</v>
      </c>
      <c r="E19" s="46"/>
      <c r="F19" s="46">
        <f>F20+F22</f>
        <v>175</v>
      </c>
      <c r="G19" s="81">
        <f>G20+G22</f>
        <v>185</v>
      </c>
    </row>
    <row r="20" spans="1:7" s="58" customFormat="1" ht="18.75">
      <c r="A20" s="49" t="s">
        <v>48</v>
      </c>
      <c r="B20" s="44" t="s">
        <v>75</v>
      </c>
      <c r="C20" s="45" t="s">
        <v>76</v>
      </c>
      <c r="D20" s="46">
        <f>D21</f>
        <v>53.24</v>
      </c>
      <c r="E20" s="46"/>
      <c r="F20" s="46">
        <f>F21</f>
        <v>45</v>
      </c>
      <c r="G20" s="84">
        <f>G21</f>
        <v>50</v>
      </c>
    </row>
    <row r="21" spans="1:7" s="58" customFormat="1" ht="75">
      <c r="A21" s="52" t="s">
        <v>54</v>
      </c>
      <c r="B21" s="53" t="s">
        <v>77</v>
      </c>
      <c r="C21" s="57" t="s">
        <v>78</v>
      </c>
      <c r="D21" s="51">
        <v>53.24</v>
      </c>
      <c r="E21" s="51"/>
      <c r="F21" s="51">
        <v>45</v>
      </c>
      <c r="G21" s="83">
        <v>50</v>
      </c>
    </row>
    <row r="22" spans="1:7" s="6" customFormat="1" ht="18.75">
      <c r="A22" s="49" t="s">
        <v>48</v>
      </c>
      <c r="B22" s="44" t="s">
        <v>79</v>
      </c>
      <c r="C22" s="45" t="s">
        <v>80</v>
      </c>
      <c r="D22" s="46">
        <f>D23+D24</f>
        <v>120.5</v>
      </c>
      <c r="E22" s="46"/>
      <c r="F22" s="46">
        <f>F23+F24</f>
        <v>130</v>
      </c>
      <c r="G22" s="84">
        <f>G23+G24</f>
        <v>135</v>
      </c>
    </row>
    <row r="23" spans="1:7" s="6" customFormat="1" ht="56.25">
      <c r="A23" s="52" t="s">
        <v>54</v>
      </c>
      <c r="B23" s="59" t="s">
        <v>260</v>
      </c>
      <c r="C23" s="190" t="s">
        <v>262</v>
      </c>
      <c r="D23" s="51">
        <v>60.5</v>
      </c>
      <c r="E23" s="51"/>
      <c r="F23" s="51">
        <v>43</v>
      </c>
      <c r="G23" s="83">
        <v>45</v>
      </c>
    </row>
    <row r="24" spans="1:7" s="6" customFormat="1" ht="56.25">
      <c r="A24" s="52" t="s">
        <v>54</v>
      </c>
      <c r="B24" s="7" t="s">
        <v>261</v>
      </c>
      <c r="C24" s="191" t="s">
        <v>263</v>
      </c>
      <c r="D24" s="51">
        <v>60</v>
      </c>
      <c r="E24" s="51"/>
      <c r="F24" s="51">
        <v>87</v>
      </c>
      <c r="G24" s="83">
        <v>90</v>
      </c>
    </row>
    <row r="25" spans="1:7" s="58" customFormat="1" ht="35.25" customHeight="1">
      <c r="A25" s="49" t="s">
        <v>48</v>
      </c>
      <c r="B25" s="44" t="s">
        <v>81</v>
      </c>
      <c r="C25" s="45" t="s">
        <v>82</v>
      </c>
      <c r="D25" s="46">
        <f>D26</f>
        <v>14</v>
      </c>
      <c r="E25" s="46"/>
      <c r="F25" s="46">
        <f>F26</f>
        <v>12</v>
      </c>
      <c r="G25" s="84">
        <f>G26</f>
        <v>14</v>
      </c>
    </row>
    <row r="26" spans="1:7" s="58" customFormat="1" ht="161.25" customHeight="1">
      <c r="A26" s="52" t="s">
        <v>83</v>
      </c>
      <c r="B26" s="7" t="s">
        <v>84</v>
      </c>
      <c r="C26" s="57" t="s">
        <v>85</v>
      </c>
      <c r="D26" s="51">
        <v>14</v>
      </c>
      <c r="E26" s="51"/>
      <c r="F26" s="51">
        <v>12</v>
      </c>
      <c r="G26" s="83">
        <v>14</v>
      </c>
    </row>
    <row r="27" spans="1:7" s="58" customFormat="1" ht="56.25" customHeight="1" hidden="1">
      <c r="A27" s="52" t="s">
        <v>48</v>
      </c>
      <c r="B27" s="44" t="s">
        <v>86</v>
      </c>
      <c r="C27" s="45" t="s">
        <v>87</v>
      </c>
      <c r="D27" s="46"/>
      <c r="E27" s="46">
        <f aca="true" t="shared" si="0" ref="E27:E53">F27-D27</f>
        <v>0</v>
      </c>
      <c r="F27" s="46"/>
      <c r="G27" s="85"/>
    </row>
    <row r="28" spans="1:7" s="6" customFormat="1" ht="18.75" hidden="1">
      <c r="A28" s="49" t="s">
        <v>48</v>
      </c>
      <c r="B28" s="44"/>
      <c r="C28" s="45" t="s">
        <v>88</v>
      </c>
      <c r="D28" s="46">
        <f>D29+D36+D38</f>
        <v>0</v>
      </c>
      <c r="E28" s="46">
        <f t="shared" si="0"/>
        <v>0</v>
      </c>
      <c r="F28" s="46">
        <f>F29+F36+F38</f>
        <v>0</v>
      </c>
      <c r="G28" s="47">
        <f>G29+G36+G38</f>
        <v>0</v>
      </c>
    </row>
    <row r="29" spans="1:7" s="58" customFormat="1" ht="56.25" hidden="1">
      <c r="A29" s="49" t="s">
        <v>48</v>
      </c>
      <c r="B29" s="44" t="s">
        <v>89</v>
      </c>
      <c r="C29" s="45" t="s">
        <v>90</v>
      </c>
      <c r="D29" s="46">
        <f>D30</f>
        <v>0</v>
      </c>
      <c r="E29" s="46">
        <f t="shared" si="0"/>
        <v>0</v>
      </c>
      <c r="F29" s="46">
        <f>F30</f>
        <v>0</v>
      </c>
      <c r="G29" s="84">
        <f>G30</f>
        <v>0</v>
      </c>
    </row>
    <row r="30" spans="1:7" s="58" customFormat="1" ht="131.25" hidden="1">
      <c r="A30" s="52" t="s">
        <v>48</v>
      </c>
      <c r="B30" s="7" t="s">
        <v>91</v>
      </c>
      <c r="C30" s="10" t="s">
        <v>92</v>
      </c>
      <c r="D30" s="51">
        <f>D31</f>
        <v>0</v>
      </c>
      <c r="E30" s="46">
        <f t="shared" si="0"/>
        <v>0</v>
      </c>
      <c r="F30" s="51">
        <f>F31</f>
        <v>0</v>
      </c>
      <c r="G30" s="83">
        <f>G31</f>
        <v>0</v>
      </c>
    </row>
    <row r="31" spans="1:7" s="58" customFormat="1" ht="110.25" customHeight="1" hidden="1">
      <c r="A31" s="52" t="s">
        <v>93</v>
      </c>
      <c r="B31" s="7" t="s">
        <v>94</v>
      </c>
      <c r="C31" s="10" t="s">
        <v>95</v>
      </c>
      <c r="D31" s="51">
        <v>0</v>
      </c>
      <c r="E31" s="46">
        <f t="shared" si="0"/>
        <v>0</v>
      </c>
      <c r="F31" s="51">
        <v>0</v>
      </c>
      <c r="G31" s="83">
        <v>0</v>
      </c>
    </row>
    <row r="32" spans="1:7" s="58" customFormat="1" ht="37.5" customHeight="1" hidden="1">
      <c r="A32" s="49"/>
      <c r="B32" s="44" t="s">
        <v>96</v>
      </c>
      <c r="C32" s="45" t="s">
        <v>97</v>
      </c>
      <c r="D32" s="46"/>
      <c r="E32" s="46">
        <f t="shared" si="0"/>
        <v>0</v>
      </c>
      <c r="F32" s="46"/>
      <c r="G32" s="85"/>
    </row>
    <row r="33" spans="1:7" s="58" customFormat="1" ht="18.75" customHeight="1" hidden="1">
      <c r="A33" s="49"/>
      <c r="B33" s="44" t="s">
        <v>98</v>
      </c>
      <c r="C33" s="45" t="s">
        <v>99</v>
      </c>
      <c r="D33" s="46"/>
      <c r="E33" s="46">
        <f t="shared" si="0"/>
        <v>0</v>
      </c>
      <c r="F33" s="46"/>
      <c r="G33" s="85"/>
    </row>
    <row r="34" spans="1:7" s="58" customFormat="1" ht="18.75" customHeight="1" hidden="1">
      <c r="A34" s="49"/>
      <c r="B34" s="44" t="s">
        <v>100</v>
      </c>
      <c r="C34" s="45" t="s">
        <v>101</v>
      </c>
      <c r="D34" s="46"/>
      <c r="E34" s="46">
        <f t="shared" si="0"/>
        <v>0</v>
      </c>
      <c r="F34" s="46"/>
      <c r="G34" s="85"/>
    </row>
    <row r="35" spans="1:7" s="58" customFormat="1" ht="18.75" customHeight="1" hidden="1">
      <c r="A35" s="49"/>
      <c r="B35" s="44" t="s">
        <v>102</v>
      </c>
      <c r="C35" s="45" t="s">
        <v>103</v>
      </c>
      <c r="D35" s="46"/>
      <c r="E35" s="46">
        <f t="shared" si="0"/>
        <v>0</v>
      </c>
      <c r="F35" s="46"/>
      <c r="G35" s="85"/>
    </row>
    <row r="36" spans="1:7" s="61" customFormat="1" ht="37.5" hidden="1">
      <c r="A36" s="49" t="s">
        <v>48</v>
      </c>
      <c r="B36" s="44" t="s">
        <v>104</v>
      </c>
      <c r="C36" s="45" t="s">
        <v>105</v>
      </c>
      <c r="D36" s="46">
        <f>D37</f>
        <v>0</v>
      </c>
      <c r="E36" s="46">
        <f t="shared" si="0"/>
        <v>0</v>
      </c>
      <c r="F36" s="46">
        <f>F37</f>
        <v>0</v>
      </c>
      <c r="G36" s="81">
        <f>G37</f>
        <v>0</v>
      </c>
    </row>
    <row r="37" spans="1:7" s="62" customFormat="1" ht="16.5" customHeight="1" hidden="1">
      <c r="A37" s="40">
        <v>801</v>
      </c>
      <c r="B37" s="7" t="s">
        <v>106</v>
      </c>
      <c r="C37" s="41" t="s">
        <v>107</v>
      </c>
      <c r="D37" s="51">
        <v>0</v>
      </c>
      <c r="E37" s="51">
        <f t="shared" si="0"/>
        <v>0</v>
      </c>
      <c r="F37" s="51">
        <v>0</v>
      </c>
      <c r="G37" s="86">
        <v>0</v>
      </c>
    </row>
    <row r="38" spans="1:7" s="62" customFormat="1" ht="25.5" customHeight="1" hidden="1">
      <c r="A38" s="49" t="s">
        <v>48</v>
      </c>
      <c r="B38" s="44" t="s">
        <v>96</v>
      </c>
      <c r="C38" s="45" t="s">
        <v>97</v>
      </c>
      <c r="D38" s="46">
        <f>D39</f>
        <v>0</v>
      </c>
      <c r="E38" s="46">
        <f t="shared" si="0"/>
        <v>0</v>
      </c>
      <c r="F38" s="46">
        <f>F39</f>
        <v>0</v>
      </c>
      <c r="G38" s="87">
        <f>G39</f>
        <v>0</v>
      </c>
    </row>
    <row r="39" spans="1:7" s="62" customFormat="1" ht="23.25" customHeight="1" hidden="1">
      <c r="A39" s="52" t="s">
        <v>93</v>
      </c>
      <c r="B39" s="7" t="s">
        <v>108</v>
      </c>
      <c r="C39" s="41" t="s">
        <v>109</v>
      </c>
      <c r="D39" s="51">
        <v>0</v>
      </c>
      <c r="E39" s="46">
        <f t="shared" si="0"/>
        <v>0</v>
      </c>
      <c r="F39" s="51">
        <v>0</v>
      </c>
      <c r="G39" s="86">
        <v>0</v>
      </c>
    </row>
    <row r="40" spans="1:7" s="62" customFormat="1" ht="18.75">
      <c r="A40" s="60" t="s">
        <v>48</v>
      </c>
      <c r="B40" s="44" t="s">
        <v>110</v>
      </c>
      <c r="C40" s="45" t="s">
        <v>111</v>
      </c>
      <c r="D40" s="46">
        <f>D41</f>
        <v>4026</v>
      </c>
      <c r="E40" s="46">
        <f t="shared" si="0"/>
        <v>943.0999999999995</v>
      </c>
      <c r="F40" s="46">
        <f>F41</f>
        <v>4969.099999999999</v>
      </c>
      <c r="G40" s="47">
        <f>G41</f>
        <v>4969.099999999999</v>
      </c>
    </row>
    <row r="41" spans="1:7" s="62" customFormat="1" ht="56.25">
      <c r="A41" s="60" t="s">
        <v>48</v>
      </c>
      <c r="B41" s="44" t="s">
        <v>112</v>
      </c>
      <c r="C41" s="45" t="s">
        <v>113</v>
      </c>
      <c r="D41" s="46">
        <f>D42</f>
        <v>4026</v>
      </c>
      <c r="E41" s="46">
        <f t="shared" si="0"/>
        <v>943.0999999999995</v>
      </c>
      <c r="F41" s="88">
        <f>F42</f>
        <v>4969.099999999999</v>
      </c>
      <c r="G41" s="88">
        <f>G42</f>
        <v>4969.099999999999</v>
      </c>
    </row>
    <row r="42" spans="1:7" s="62" customFormat="1" ht="36" customHeight="1">
      <c r="A42" s="63" t="s">
        <v>48</v>
      </c>
      <c r="B42" s="7" t="s">
        <v>112</v>
      </c>
      <c r="C42" s="41" t="s">
        <v>113</v>
      </c>
      <c r="D42" s="51">
        <f>D43+D46</f>
        <v>4026</v>
      </c>
      <c r="E42" s="46">
        <f t="shared" si="0"/>
        <v>943.0999999999995</v>
      </c>
      <c r="F42" s="51">
        <f>F43+F46</f>
        <v>4969.099999999999</v>
      </c>
      <c r="G42" s="89">
        <f>G43+G46</f>
        <v>4969.099999999999</v>
      </c>
    </row>
    <row r="43" spans="1:7" s="62" customFormat="1" ht="37.5">
      <c r="A43" s="63" t="s">
        <v>48</v>
      </c>
      <c r="B43" s="7" t="s">
        <v>114</v>
      </c>
      <c r="C43" s="41" t="s">
        <v>115</v>
      </c>
      <c r="D43" s="51">
        <f>D44</f>
        <v>3962.3</v>
      </c>
      <c r="E43" s="51">
        <f t="shared" si="0"/>
        <v>945.8999999999996</v>
      </c>
      <c r="F43" s="89">
        <f>F44</f>
        <v>4908.2</v>
      </c>
      <c r="G43" s="86">
        <f>G44</f>
        <v>4908.2</v>
      </c>
    </row>
    <row r="44" spans="1:7" s="62" customFormat="1" ht="36" customHeight="1">
      <c r="A44" s="63" t="s">
        <v>83</v>
      </c>
      <c r="B44" s="7" t="s">
        <v>19</v>
      </c>
      <c r="C44" s="57" t="s">
        <v>116</v>
      </c>
      <c r="D44" s="51">
        <v>3962.3</v>
      </c>
      <c r="E44" s="51">
        <f t="shared" si="0"/>
        <v>945.8999999999996</v>
      </c>
      <c r="F44" s="89">
        <f>4908.2</f>
        <v>4908.2</v>
      </c>
      <c r="G44" s="86">
        <f>4908.2</f>
        <v>4908.2</v>
      </c>
    </row>
    <row r="45" spans="1:7" s="6" customFormat="1" ht="1.5" customHeight="1" hidden="1">
      <c r="A45" s="63"/>
      <c r="B45" s="7" t="s">
        <v>117</v>
      </c>
      <c r="C45" s="41" t="s">
        <v>118</v>
      </c>
      <c r="D45" s="51"/>
      <c r="E45" s="51">
        <f t="shared" si="0"/>
        <v>0</v>
      </c>
      <c r="F45" s="89"/>
      <c r="G45" s="86"/>
    </row>
    <row r="46" spans="1:7" s="6" customFormat="1" ht="37.5">
      <c r="A46" s="63" t="s">
        <v>48</v>
      </c>
      <c r="B46" s="7" t="s">
        <v>119</v>
      </c>
      <c r="C46" s="41" t="s">
        <v>120</v>
      </c>
      <c r="D46" s="51">
        <f>D47+D50</f>
        <v>63.7</v>
      </c>
      <c r="E46" s="51">
        <f t="shared" si="0"/>
        <v>-2.8000000000000043</v>
      </c>
      <c r="F46" s="51">
        <f>F47+F50</f>
        <v>60.9</v>
      </c>
      <c r="G46" s="51">
        <f>G47</f>
        <v>60.9</v>
      </c>
    </row>
    <row r="47" spans="1:7" s="6" customFormat="1" ht="61.5" customHeight="1">
      <c r="A47" s="63" t="s">
        <v>83</v>
      </c>
      <c r="B47" s="7" t="s">
        <v>130</v>
      </c>
      <c r="C47" s="57" t="s">
        <v>121</v>
      </c>
      <c r="D47" s="51">
        <v>63.7</v>
      </c>
      <c r="E47" s="51"/>
      <c r="F47" s="51">
        <v>60.9</v>
      </c>
      <c r="G47" s="51">
        <v>60.9</v>
      </c>
    </row>
    <row r="48" spans="1:7" s="70" customFormat="1" ht="75" customHeight="1" hidden="1">
      <c r="A48" s="63" t="s">
        <v>48</v>
      </c>
      <c r="B48" s="7" t="s">
        <v>123</v>
      </c>
      <c r="C48" s="41" t="s">
        <v>124</v>
      </c>
      <c r="D48" s="51"/>
      <c r="E48" s="51">
        <f t="shared" si="0"/>
        <v>0</v>
      </c>
      <c r="F48" s="90"/>
      <c r="G48" s="91"/>
    </row>
    <row r="49" spans="1:7" s="70" customFormat="1" ht="33" customHeight="1" hidden="1">
      <c r="A49" s="52" t="s">
        <v>48</v>
      </c>
      <c r="B49" s="7" t="s">
        <v>131</v>
      </c>
      <c r="C49" s="41" t="s">
        <v>132</v>
      </c>
      <c r="D49" s="51"/>
      <c r="E49" s="51">
        <f t="shared" si="0"/>
        <v>0</v>
      </c>
      <c r="F49" s="51"/>
      <c r="G49" s="91"/>
    </row>
    <row r="50" spans="1:7" s="70" customFormat="1" ht="43.5" customHeight="1" hidden="1">
      <c r="A50" s="63" t="s">
        <v>83</v>
      </c>
      <c r="B50" s="7" t="s">
        <v>122</v>
      </c>
      <c r="C50" s="57" t="s">
        <v>302</v>
      </c>
      <c r="D50" s="51">
        <v>0</v>
      </c>
      <c r="E50" s="51">
        <f t="shared" si="0"/>
        <v>0</v>
      </c>
      <c r="F50" s="92">
        <v>0</v>
      </c>
      <c r="G50" s="93">
        <v>1414.5</v>
      </c>
    </row>
    <row r="51" spans="1:7" s="70" customFormat="1" ht="33" customHeight="1" hidden="1">
      <c r="A51" s="63" t="s">
        <v>48</v>
      </c>
      <c r="B51" s="7" t="s">
        <v>123</v>
      </c>
      <c r="C51" s="41" t="s">
        <v>124</v>
      </c>
      <c r="D51" s="51">
        <f>D52</f>
        <v>0</v>
      </c>
      <c r="E51" s="51">
        <f t="shared" si="0"/>
        <v>0</v>
      </c>
      <c r="F51" s="92">
        <f>F52</f>
        <v>0</v>
      </c>
      <c r="G51" s="92">
        <f>G52</f>
        <v>0</v>
      </c>
    </row>
    <row r="52" spans="1:7" s="70" customFormat="1" ht="33" customHeight="1" hidden="1">
      <c r="A52" s="52" t="s">
        <v>83</v>
      </c>
      <c r="B52" s="7" t="s">
        <v>125</v>
      </c>
      <c r="C52" s="41" t="s">
        <v>126</v>
      </c>
      <c r="D52" s="92">
        <v>0</v>
      </c>
      <c r="E52" s="51">
        <f t="shared" si="0"/>
        <v>0</v>
      </c>
      <c r="F52" s="92">
        <v>0</v>
      </c>
      <c r="G52" s="94"/>
    </row>
    <row r="53" spans="1:7" s="70" customFormat="1" ht="19.5" thickBot="1">
      <c r="A53" s="64"/>
      <c r="B53" s="65"/>
      <c r="C53" s="66" t="s">
        <v>127</v>
      </c>
      <c r="D53" s="67">
        <f>D7+D41</f>
        <v>4283.19</v>
      </c>
      <c r="E53" s="67">
        <f t="shared" si="0"/>
        <v>919.4099999999999</v>
      </c>
      <c r="F53" s="67">
        <f>F7+F41</f>
        <v>5202.599999999999</v>
      </c>
      <c r="G53" s="68">
        <f>G7+G41</f>
        <v>5218.099999999999</v>
      </c>
    </row>
    <row r="54" spans="1:6" ht="12.75" customHeight="1">
      <c r="A54" s="71"/>
      <c r="B54" s="72"/>
      <c r="C54" s="73"/>
      <c r="D54" s="73"/>
      <c r="E54" s="73"/>
      <c r="F54" s="74"/>
    </row>
    <row r="55" spans="1:6" ht="12.75" customHeight="1">
      <c r="A55" s="71"/>
      <c r="B55" s="73"/>
      <c r="C55" s="73"/>
      <c r="D55" s="73"/>
      <c r="E55" s="73"/>
      <c r="F55" s="74"/>
    </row>
    <row r="56" spans="1:6" ht="12.75" customHeight="1">
      <c r="A56" s="71"/>
      <c r="B56" s="72"/>
      <c r="C56" s="73"/>
      <c r="D56" s="73"/>
      <c r="E56" s="73"/>
      <c r="F56" s="74"/>
    </row>
    <row r="57" spans="1:6" ht="12.75">
      <c r="A57" s="71"/>
      <c r="B57" s="73"/>
      <c r="C57" s="73"/>
      <c r="D57" s="73"/>
      <c r="E57" s="73"/>
      <c r="F57" s="74"/>
    </row>
    <row r="58" spans="1:6" ht="26.25" customHeight="1">
      <c r="A58" s="71"/>
      <c r="B58" s="75"/>
      <c r="C58" s="75"/>
      <c r="D58" s="75"/>
      <c r="E58" s="75"/>
      <c r="F58" s="75"/>
    </row>
    <row r="59" ht="26.25" customHeight="1">
      <c r="A59" s="71"/>
    </row>
  </sheetData>
  <sheetProtection selectLockedCells="1" selectUnlockedCells="1"/>
  <mergeCells count="7">
    <mergeCell ref="E1:G1"/>
    <mergeCell ref="A2:F2"/>
    <mergeCell ref="A4:A5"/>
    <mergeCell ref="B4:B5"/>
    <mergeCell ref="C4:C5"/>
    <mergeCell ref="G4:G5"/>
    <mergeCell ref="F4:F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zoomScaleSheetLayoutView="100" zoomScalePageLayoutView="0" workbookViewId="0" topLeftCell="A21">
      <selection activeCell="F23" sqref="F23"/>
    </sheetView>
  </sheetViews>
  <sheetFormatPr defaultColWidth="9.140625" defaultRowHeight="12.75"/>
  <cols>
    <col min="1" max="1" width="84.7109375" style="95" customWidth="1"/>
    <col min="2" max="3" width="14.00390625" style="14" customWidth="1"/>
    <col min="4" max="4" width="15.140625" style="14" hidden="1" customWidth="1"/>
    <col min="5" max="5" width="15.140625" style="96" hidden="1" customWidth="1"/>
    <col min="6" max="6" width="27.8515625" style="1" customWidth="1"/>
    <col min="7" max="7" width="13.00390625" style="1" hidden="1" customWidth="1"/>
    <col min="8" max="16384" width="9.140625" style="1" customWidth="1"/>
  </cols>
  <sheetData>
    <row r="1" spans="5:7" ht="109.5" customHeight="1">
      <c r="E1" s="243" t="s">
        <v>307</v>
      </c>
      <c r="F1" s="243"/>
      <c r="G1" s="243"/>
    </row>
    <row r="2" spans="5:6" ht="24" customHeight="1">
      <c r="E2" s="97"/>
      <c r="F2" s="97"/>
    </row>
    <row r="3" spans="1:8" ht="64.5" customHeight="1">
      <c r="A3" s="225" t="s">
        <v>308</v>
      </c>
      <c r="B3" s="225"/>
      <c r="C3" s="225"/>
      <c r="D3" s="225"/>
      <c r="E3" s="225"/>
      <c r="F3" s="225"/>
      <c r="G3" s="123"/>
      <c r="H3" s="124"/>
    </row>
    <row r="4" spans="1:8" s="126" customFormat="1" ht="16.5" customHeight="1">
      <c r="A4" s="123"/>
      <c r="B4" s="125"/>
      <c r="C4" s="125"/>
      <c r="D4" s="125"/>
      <c r="E4" s="123"/>
      <c r="F4" s="231" t="s">
        <v>43</v>
      </c>
      <c r="G4" s="231"/>
      <c r="H4" s="124"/>
    </row>
    <row r="5" spans="1:7" s="69" customFormat="1" ht="81" customHeight="1">
      <c r="A5" s="98" t="s">
        <v>133</v>
      </c>
      <c r="B5" s="244" t="s">
        <v>134</v>
      </c>
      <c r="C5" s="244"/>
      <c r="D5" s="99"/>
      <c r="E5" s="99" t="s">
        <v>170</v>
      </c>
      <c r="F5" s="99" t="s">
        <v>171</v>
      </c>
      <c r="G5" s="100" t="s">
        <v>171</v>
      </c>
    </row>
    <row r="6" spans="1:7" s="126" customFormat="1" ht="15.75">
      <c r="A6" s="77">
        <v>1</v>
      </c>
      <c r="B6" s="127">
        <v>2</v>
      </c>
      <c r="C6" s="127"/>
      <c r="D6" s="127"/>
      <c r="E6" s="78">
        <v>3</v>
      </c>
      <c r="F6" s="78">
        <v>4</v>
      </c>
      <c r="G6" s="128">
        <v>5</v>
      </c>
    </row>
    <row r="7" spans="1:7" s="6" customFormat="1" ht="18.75">
      <c r="A7" s="101" t="s">
        <v>135</v>
      </c>
      <c r="B7" s="102" t="s">
        <v>136</v>
      </c>
      <c r="C7" s="102" t="s">
        <v>137</v>
      </c>
      <c r="D7" s="103">
        <f>D8+D9+D11</f>
        <v>1655.85</v>
      </c>
      <c r="E7" s="103">
        <f aca="true" t="shared" si="0" ref="E7:E16">F7-D7</f>
        <v>396.2999999999997</v>
      </c>
      <c r="F7" s="103">
        <f>F8+F9+F11+F10</f>
        <v>2052.1499999999996</v>
      </c>
      <c r="G7" s="103">
        <f>G8+G9+G11</f>
        <v>1922.1100000000001</v>
      </c>
    </row>
    <row r="8" spans="1:7" s="6" customFormat="1" ht="21" customHeight="1">
      <c r="A8" s="104" t="s">
        <v>138</v>
      </c>
      <c r="B8" s="105" t="s">
        <v>136</v>
      </c>
      <c r="C8" s="105" t="s">
        <v>139</v>
      </c>
      <c r="D8" s="106">
        <v>421.54</v>
      </c>
      <c r="E8" s="106"/>
      <c r="F8" s="106">
        <v>421.54</v>
      </c>
      <c r="G8" s="129">
        <v>357.67</v>
      </c>
    </row>
    <row r="9" spans="1:7" s="6" customFormat="1" ht="18" customHeight="1">
      <c r="A9" s="104" t="s">
        <v>140</v>
      </c>
      <c r="B9" s="105" t="s">
        <v>136</v>
      </c>
      <c r="C9" s="105" t="s">
        <v>141</v>
      </c>
      <c r="D9" s="107">
        <v>1224.31</v>
      </c>
      <c r="E9" s="106">
        <f t="shared" si="0"/>
        <v>153.29999999999995</v>
      </c>
      <c r="F9" s="107">
        <v>1377.61</v>
      </c>
      <c r="G9" s="129">
        <v>1554.44</v>
      </c>
    </row>
    <row r="10" spans="1:7" s="6" customFormat="1" ht="18" customHeight="1">
      <c r="A10" s="104" t="s">
        <v>321</v>
      </c>
      <c r="B10" s="105" t="s">
        <v>136</v>
      </c>
      <c r="C10" s="105" t="s">
        <v>159</v>
      </c>
      <c r="D10" s="107"/>
      <c r="E10" s="106"/>
      <c r="F10" s="107">
        <v>243</v>
      </c>
      <c r="G10" s="129"/>
    </row>
    <row r="11" spans="1:7" s="6" customFormat="1" ht="18.75">
      <c r="A11" s="108" t="s">
        <v>142</v>
      </c>
      <c r="B11" s="105" t="s">
        <v>136</v>
      </c>
      <c r="C11" s="105" t="s">
        <v>143</v>
      </c>
      <c r="D11" s="106">
        <v>10</v>
      </c>
      <c r="E11" s="106"/>
      <c r="F11" s="115">
        <v>10</v>
      </c>
      <c r="G11" s="129">
        <v>10</v>
      </c>
    </row>
    <row r="12" spans="1:7" s="6" customFormat="1" ht="23.25" customHeight="1">
      <c r="A12" s="101" t="s">
        <v>144</v>
      </c>
      <c r="B12" s="102" t="s">
        <v>139</v>
      </c>
      <c r="C12" s="102" t="s">
        <v>137</v>
      </c>
      <c r="D12" s="103">
        <f>D13</f>
        <v>63.7</v>
      </c>
      <c r="E12" s="103"/>
      <c r="F12" s="103">
        <f>F13</f>
        <v>60.9</v>
      </c>
      <c r="G12" s="103">
        <f>G13</f>
        <v>60.6</v>
      </c>
    </row>
    <row r="13" spans="1:7" s="6" customFormat="1" ht="18.75" customHeight="1">
      <c r="A13" s="108" t="s">
        <v>145</v>
      </c>
      <c r="B13" s="105" t="s">
        <v>139</v>
      </c>
      <c r="C13" s="105" t="s">
        <v>146</v>
      </c>
      <c r="D13" s="106">
        <v>63.7</v>
      </c>
      <c r="E13" s="103"/>
      <c r="F13" s="106">
        <v>60.9</v>
      </c>
      <c r="G13" s="129">
        <v>60.6</v>
      </c>
    </row>
    <row r="14" spans="1:7" s="6" customFormat="1" ht="39" customHeight="1">
      <c r="A14" s="109" t="s">
        <v>147</v>
      </c>
      <c r="B14" s="102" t="s">
        <v>146</v>
      </c>
      <c r="C14" s="102" t="s">
        <v>137</v>
      </c>
      <c r="D14" s="103">
        <f>D15+D16</f>
        <v>0</v>
      </c>
      <c r="E14" s="103">
        <f t="shared" si="0"/>
        <v>62</v>
      </c>
      <c r="F14" s="103">
        <f>F15+F16</f>
        <v>62</v>
      </c>
      <c r="G14" s="129"/>
    </row>
    <row r="15" spans="1:7" s="6" customFormat="1" ht="40.5" customHeight="1">
      <c r="A15" s="110" t="s">
        <v>148</v>
      </c>
      <c r="B15" s="105" t="s">
        <v>146</v>
      </c>
      <c r="C15" s="105" t="s">
        <v>149</v>
      </c>
      <c r="D15" s="106">
        <v>0</v>
      </c>
      <c r="E15" s="103">
        <f t="shared" si="0"/>
        <v>62</v>
      </c>
      <c r="F15" s="106">
        <v>62</v>
      </c>
      <c r="G15" s="129"/>
    </row>
    <row r="16" spans="1:7" s="6" customFormat="1" ht="16.5" customHeight="1" hidden="1">
      <c r="A16" s="110" t="s">
        <v>150</v>
      </c>
      <c r="B16" s="105" t="s">
        <v>146</v>
      </c>
      <c r="C16" s="105" t="s">
        <v>151</v>
      </c>
      <c r="D16" s="106">
        <v>0</v>
      </c>
      <c r="E16" s="103">
        <f t="shared" si="0"/>
        <v>0</v>
      </c>
      <c r="F16" s="106">
        <v>0</v>
      </c>
      <c r="G16" s="129"/>
    </row>
    <row r="17" spans="1:7" s="6" customFormat="1" ht="15.75" customHeight="1">
      <c r="A17" s="111" t="s">
        <v>152</v>
      </c>
      <c r="B17" s="112" t="s">
        <v>141</v>
      </c>
      <c r="C17" s="112" t="s">
        <v>137</v>
      </c>
      <c r="D17" s="103">
        <f>D18</f>
        <v>0</v>
      </c>
      <c r="E17" s="103">
        <f aca="true" t="shared" si="1" ref="E17:E35">F17-D17</f>
        <v>1</v>
      </c>
      <c r="F17" s="103">
        <f>F18</f>
        <v>1</v>
      </c>
      <c r="G17" s="103">
        <f>G18</f>
        <v>0</v>
      </c>
    </row>
    <row r="18" spans="1:7" s="6" customFormat="1" ht="16.5" customHeight="1">
      <c r="A18" s="130" t="s">
        <v>291</v>
      </c>
      <c r="B18" s="105" t="s">
        <v>141</v>
      </c>
      <c r="C18" s="105" t="s">
        <v>292</v>
      </c>
      <c r="D18" s="106">
        <v>0</v>
      </c>
      <c r="E18" s="106">
        <f t="shared" si="1"/>
        <v>1</v>
      </c>
      <c r="F18" s="106">
        <v>1</v>
      </c>
      <c r="G18" s="129">
        <v>0</v>
      </c>
    </row>
    <row r="19" spans="1:7" s="6" customFormat="1" ht="18.75">
      <c r="A19" s="101" t="s">
        <v>154</v>
      </c>
      <c r="B19" s="102" t="s">
        <v>155</v>
      </c>
      <c r="C19" s="102" t="s">
        <v>137</v>
      </c>
      <c r="D19" s="113">
        <f>D20+D22+D21</f>
        <v>668.24</v>
      </c>
      <c r="E19" s="103">
        <f t="shared" si="1"/>
        <v>-153.27999999999997</v>
      </c>
      <c r="F19" s="113">
        <f>F20+F22+F21</f>
        <v>514.96</v>
      </c>
      <c r="G19" s="131">
        <f>G20+G22</f>
        <v>775.28</v>
      </c>
    </row>
    <row r="20" spans="1:7" s="6" customFormat="1" ht="18" customHeight="1" hidden="1">
      <c r="A20" s="114" t="s">
        <v>156</v>
      </c>
      <c r="B20" s="105" t="s">
        <v>155</v>
      </c>
      <c r="C20" s="105" t="s">
        <v>139</v>
      </c>
      <c r="D20" s="115">
        <v>0</v>
      </c>
      <c r="E20" s="106">
        <f t="shared" si="1"/>
        <v>0</v>
      </c>
      <c r="F20" s="106">
        <v>0</v>
      </c>
      <c r="G20" s="129">
        <v>107.04</v>
      </c>
    </row>
    <row r="21" spans="1:7" s="6" customFormat="1" ht="18" customHeight="1">
      <c r="A21" s="114" t="s">
        <v>293</v>
      </c>
      <c r="B21" s="105" t="s">
        <v>155</v>
      </c>
      <c r="C21" s="105" t="s">
        <v>146</v>
      </c>
      <c r="D21" s="115">
        <v>0</v>
      </c>
      <c r="E21" s="106">
        <f t="shared" si="1"/>
        <v>140</v>
      </c>
      <c r="F21" s="106">
        <v>140</v>
      </c>
      <c r="G21" s="129"/>
    </row>
    <row r="22" spans="1:7" s="6" customFormat="1" ht="20.25" customHeight="1">
      <c r="A22" s="114" t="s">
        <v>157</v>
      </c>
      <c r="B22" s="105" t="s">
        <v>155</v>
      </c>
      <c r="C22" s="105" t="s">
        <v>155</v>
      </c>
      <c r="D22" s="115">
        <v>668.24</v>
      </c>
      <c r="E22" s="106">
        <f t="shared" si="1"/>
        <v>-293.28000000000003</v>
      </c>
      <c r="F22" s="115">
        <f>334.96+40</f>
        <v>374.96</v>
      </c>
      <c r="G22" s="129">
        <v>668.24</v>
      </c>
    </row>
    <row r="23" spans="1:7" s="6" customFormat="1" ht="18.75">
      <c r="A23" s="101" t="s">
        <v>158</v>
      </c>
      <c r="B23" s="102" t="s">
        <v>159</v>
      </c>
      <c r="C23" s="102" t="s">
        <v>137</v>
      </c>
      <c r="D23" s="103">
        <f>D24</f>
        <v>104.54</v>
      </c>
      <c r="E23" s="103">
        <f t="shared" si="1"/>
        <v>33.15999999999998</v>
      </c>
      <c r="F23" s="103">
        <f>F24</f>
        <v>137.7</v>
      </c>
      <c r="G23" s="103">
        <f>G24</f>
        <v>104.54</v>
      </c>
    </row>
    <row r="24" spans="1:7" s="6" customFormat="1" ht="18.75">
      <c r="A24" s="114" t="s">
        <v>160</v>
      </c>
      <c r="B24" s="105" t="s">
        <v>159</v>
      </c>
      <c r="C24" s="105" t="s">
        <v>159</v>
      </c>
      <c r="D24" s="115">
        <v>104.54</v>
      </c>
      <c r="E24" s="106">
        <f t="shared" si="1"/>
        <v>33.15999999999998</v>
      </c>
      <c r="F24" s="115">
        <v>137.7</v>
      </c>
      <c r="G24" s="129">
        <v>104.54</v>
      </c>
    </row>
    <row r="25" spans="1:7" s="6" customFormat="1" ht="18.75">
      <c r="A25" s="116" t="s">
        <v>161</v>
      </c>
      <c r="B25" s="102" t="s">
        <v>162</v>
      </c>
      <c r="C25" s="102" t="s">
        <v>137</v>
      </c>
      <c r="D25" s="103">
        <f>D26</f>
        <v>755.88</v>
      </c>
      <c r="E25" s="103">
        <f t="shared" si="1"/>
        <v>530.17</v>
      </c>
      <c r="F25" s="103">
        <f>F26</f>
        <v>1286.05</v>
      </c>
      <c r="G25" s="103">
        <f>G26</f>
        <v>506</v>
      </c>
    </row>
    <row r="26" spans="1:7" s="6" customFormat="1" ht="18.75">
      <c r="A26" s="114" t="s">
        <v>163</v>
      </c>
      <c r="B26" s="105" t="s">
        <v>162</v>
      </c>
      <c r="C26" s="105" t="s">
        <v>136</v>
      </c>
      <c r="D26" s="115">
        <v>755.88</v>
      </c>
      <c r="E26" s="106">
        <f t="shared" si="1"/>
        <v>530.17</v>
      </c>
      <c r="F26" s="115">
        <v>1286.05</v>
      </c>
      <c r="G26" s="129">
        <v>506</v>
      </c>
    </row>
    <row r="27" spans="1:7" s="6" customFormat="1" ht="18.75" hidden="1">
      <c r="A27" s="117" t="s">
        <v>164</v>
      </c>
      <c r="B27" s="112" t="s">
        <v>143</v>
      </c>
      <c r="C27" s="112" t="s">
        <v>137</v>
      </c>
      <c r="D27" s="113">
        <f>D29</f>
        <v>2089.68</v>
      </c>
      <c r="E27" s="106">
        <f t="shared" si="1"/>
        <v>-1028.9599999999998</v>
      </c>
      <c r="F27" s="103">
        <f>F29+F28</f>
        <v>1060.72</v>
      </c>
      <c r="G27" s="129"/>
    </row>
    <row r="28" spans="1:7" s="6" customFormat="1" ht="18.75" hidden="1">
      <c r="A28" s="114" t="s">
        <v>165</v>
      </c>
      <c r="B28" s="105" t="s">
        <v>143</v>
      </c>
      <c r="C28" s="105" t="s">
        <v>136</v>
      </c>
      <c r="D28" s="115">
        <v>0</v>
      </c>
      <c r="E28" s="106">
        <f t="shared" si="1"/>
        <v>105</v>
      </c>
      <c r="F28" s="106">
        <v>105</v>
      </c>
      <c r="G28" s="129"/>
    </row>
    <row r="29" spans="1:7" s="6" customFormat="1" ht="18.75" hidden="1">
      <c r="A29" s="118" t="s">
        <v>166</v>
      </c>
      <c r="B29" s="105" t="s">
        <v>143</v>
      </c>
      <c r="C29" s="105" t="s">
        <v>155</v>
      </c>
      <c r="D29" s="107">
        <v>2089.68</v>
      </c>
      <c r="E29" s="106">
        <f t="shared" si="1"/>
        <v>-1133.9599999999998</v>
      </c>
      <c r="F29" s="106">
        <v>955.72</v>
      </c>
      <c r="G29" s="129"/>
    </row>
    <row r="30" spans="1:7" s="6" customFormat="1" ht="18.75" hidden="1">
      <c r="A30" s="114" t="s">
        <v>167</v>
      </c>
      <c r="B30" s="105" t="s">
        <v>168</v>
      </c>
      <c r="C30" s="105" t="s">
        <v>168</v>
      </c>
      <c r="D30" s="115">
        <v>0</v>
      </c>
      <c r="E30" s="106">
        <f t="shared" si="1"/>
        <v>0</v>
      </c>
      <c r="F30" s="115">
        <v>0</v>
      </c>
      <c r="G30" s="129"/>
    </row>
    <row r="31" spans="1:7" s="6" customFormat="1" ht="18.75" hidden="1">
      <c r="A31" s="117" t="s">
        <v>164</v>
      </c>
      <c r="B31" s="112" t="s">
        <v>143</v>
      </c>
      <c r="C31" s="112" t="s">
        <v>137</v>
      </c>
      <c r="D31" s="113">
        <f>D32+D33</f>
        <v>1034.98</v>
      </c>
      <c r="E31" s="103">
        <f t="shared" si="1"/>
        <v>76.3599999999999</v>
      </c>
      <c r="F31" s="113">
        <f>F32+F33</f>
        <v>1111.34</v>
      </c>
      <c r="G31" s="131">
        <f>G32+G33</f>
        <v>816.68</v>
      </c>
    </row>
    <row r="32" spans="1:7" s="6" customFormat="1" ht="17.25" customHeight="1" hidden="1">
      <c r="A32" s="114" t="s">
        <v>165</v>
      </c>
      <c r="B32" s="105" t="s">
        <v>143</v>
      </c>
      <c r="C32" s="105" t="s">
        <v>136</v>
      </c>
      <c r="D32" s="115">
        <v>105</v>
      </c>
      <c r="E32" s="106">
        <f t="shared" si="1"/>
        <v>-105</v>
      </c>
      <c r="F32" s="106">
        <v>0</v>
      </c>
      <c r="G32" s="129">
        <v>105</v>
      </c>
    </row>
    <row r="33" spans="1:7" s="6" customFormat="1" ht="18.75">
      <c r="A33" s="118" t="s">
        <v>166</v>
      </c>
      <c r="B33" s="105" t="s">
        <v>143</v>
      </c>
      <c r="C33" s="105" t="s">
        <v>155</v>
      </c>
      <c r="D33" s="107">
        <v>929.98</v>
      </c>
      <c r="E33" s="106">
        <f t="shared" si="1"/>
        <v>181.3599999999999</v>
      </c>
      <c r="F33" s="106">
        <v>1111.34</v>
      </c>
      <c r="G33" s="129">
        <v>711.68</v>
      </c>
    </row>
    <row r="34" spans="1:7" s="6" customFormat="1" ht="18.75" hidden="1">
      <c r="A34" s="114" t="s">
        <v>167</v>
      </c>
      <c r="B34" s="105" t="s">
        <v>168</v>
      </c>
      <c r="C34" s="105" t="s">
        <v>168</v>
      </c>
      <c r="D34" s="115">
        <v>0</v>
      </c>
      <c r="E34" s="106">
        <f t="shared" si="1"/>
        <v>0</v>
      </c>
      <c r="F34" s="115">
        <v>0</v>
      </c>
      <c r="G34" s="129">
        <v>218.3</v>
      </c>
    </row>
    <row r="35" spans="1:7" s="6" customFormat="1" ht="18.75">
      <c r="A35" s="119" t="s">
        <v>169</v>
      </c>
      <c r="B35" s="120"/>
      <c r="C35" s="120"/>
      <c r="D35" s="121">
        <f>D7+D12+D14+D17+D19+D23+D25+D31+D34</f>
        <v>4283.1900000000005</v>
      </c>
      <c r="E35" s="121">
        <f t="shared" si="1"/>
        <v>942.909999999999</v>
      </c>
      <c r="F35" s="121">
        <f>F7+F12+F14+F17+F19+F23+F25+F31+F34</f>
        <v>5226.099999999999</v>
      </c>
      <c r="G35" s="121">
        <f>G7+G12+G14+G17+G19+G23+G25+G31+G34</f>
        <v>4403.51</v>
      </c>
    </row>
    <row r="36" spans="2:4" ht="12.75">
      <c r="B36" s="122"/>
      <c r="C36" s="122"/>
      <c r="D36" s="122"/>
    </row>
    <row r="37" spans="2:4" ht="12.75">
      <c r="B37" s="122"/>
      <c r="C37" s="122"/>
      <c r="D37" s="122"/>
    </row>
    <row r="38" spans="2:4" ht="12.75">
      <c r="B38" s="122"/>
      <c r="C38" s="122"/>
      <c r="D38" s="122"/>
    </row>
    <row r="39" spans="2:4" ht="12.75">
      <c r="B39" s="122"/>
      <c r="C39" s="122"/>
      <c r="D39" s="122"/>
    </row>
    <row r="40" spans="2:4" ht="12.75">
      <c r="B40" s="122"/>
      <c r="C40" s="122"/>
      <c r="D40" s="122"/>
    </row>
    <row r="41" spans="2:4" ht="12.75">
      <c r="B41" s="122"/>
      <c r="C41" s="122"/>
      <c r="D41" s="122"/>
    </row>
    <row r="42" spans="2:4" ht="12.75">
      <c r="B42" s="122"/>
      <c r="C42" s="122"/>
      <c r="D42" s="122"/>
    </row>
    <row r="43" spans="2:4" ht="12.75">
      <c r="B43" s="122"/>
      <c r="C43" s="122"/>
      <c r="D43" s="122"/>
    </row>
    <row r="44" spans="2:4" ht="12.75">
      <c r="B44" s="122"/>
      <c r="C44" s="122"/>
      <c r="D44" s="122"/>
    </row>
    <row r="45" spans="2:4" ht="12.75">
      <c r="B45" s="122"/>
      <c r="C45" s="122"/>
      <c r="D45" s="122"/>
    </row>
    <row r="46" spans="2:4" ht="12.75">
      <c r="B46" s="122"/>
      <c r="C46" s="122"/>
      <c r="D46" s="122"/>
    </row>
    <row r="47" spans="2:4" ht="12.75">
      <c r="B47" s="122"/>
      <c r="C47" s="122"/>
      <c r="D47" s="122"/>
    </row>
    <row r="48" spans="2:4" ht="12.75">
      <c r="B48" s="122"/>
      <c r="C48" s="122"/>
      <c r="D48" s="122"/>
    </row>
    <row r="49" spans="2:4" ht="12.75">
      <c r="B49" s="122"/>
      <c r="C49" s="122"/>
      <c r="D49" s="122"/>
    </row>
    <row r="50" spans="2:4" ht="12.75">
      <c r="B50" s="122"/>
      <c r="C50" s="122"/>
      <c r="D50" s="122"/>
    </row>
    <row r="51" spans="2:4" ht="12.75">
      <c r="B51" s="122"/>
      <c r="C51" s="122"/>
      <c r="D51" s="122"/>
    </row>
    <row r="52" spans="2:4" ht="12.75">
      <c r="B52" s="122"/>
      <c r="C52" s="122"/>
      <c r="D52" s="122"/>
    </row>
    <row r="53" spans="2:4" ht="12.75">
      <c r="B53" s="122"/>
      <c r="C53" s="122"/>
      <c r="D53" s="122"/>
    </row>
    <row r="54" spans="2:4" ht="12.75">
      <c r="B54" s="122"/>
      <c r="C54" s="122"/>
      <c r="D54" s="122"/>
    </row>
    <row r="55" spans="2:4" ht="12.75">
      <c r="B55" s="122"/>
      <c r="C55" s="122"/>
      <c r="D55" s="122"/>
    </row>
    <row r="56" spans="2:4" ht="12.75">
      <c r="B56" s="122"/>
      <c r="C56" s="122"/>
      <c r="D56" s="122"/>
    </row>
    <row r="57" spans="2:4" ht="12.75">
      <c r="B57" s="122"/>
      <c r="C57" s="122"/>
      <c r="D57" s="122"/>
    </row>
    <row r="58" spans="2:4" ht="12.75">
      <c r="B58" s="122"/>
      <c r="C58" s="122"/>
      <c r="D58" s="122"/>
    </row>
    <row r="59" spans="2:4" ht="12.75">
      <c r="B59" s="122"/>
      <c r="C59" s="122"/>
      <c r="D59" s="122"/>
    </row>
    <row r="60" spans="2:4" ht="12.75">
      <c r="B60" s="122"/>
      <c r="C60" s="122"/>
      <c r="D60" s="122"/>
    </row>
    <row r="61" spans="2:4" ht="12.75">
      <c r="B61" s="122"/>
      <c r="C61" s="122"/>
      <c r="D61" s="122"/>
    </row>
    <row r="62" spans="2:4" ht="12.75">
      <c r="B62" s="122"/>
      <c r="C62" s="122"/>
      <c r="D62" s="122"/>
    </row>
    <row r="63" spans="2:4" ht="12.75">
      <c r="B63" s="122"/>
      <c r="C63" s="122"/>
      <c r="D63" s="122"/>
    </row>
    <row r="64" spans="2:4" ht="12.75">
      <c r="B64" s="122"/>
      <c r="C64" s="122"/>
      <c r="D64" s="122"/>
    </row>
    <row r="65" spans="2:4" ht="12.75">
      <c r="B65" s="122"/>
      <c r="C65" s="122"/>
      <c r="D65" s="122"/>
    </row>
    <row r="66" spans="2:4" ht="12.75">
      <c r="B66" s="122"/>
      <c r="C66" s="122"/>
      <c r="D66" s="122"/>
    </row>
    <row r="67" spans="2:4" ht="12.75">
      <c r="B67" s="122"/>
      <c r="C67" s="122"/>
      <c r="D67" s="122"/>
    </row>
    <row r="68" spans="2:4" ht="12.75">
      <c r="B68" s="122"/>
      <c r="C68" s="122"/>
      <c r="D68" s="122"/>
    </row>
    <row r="69" spans="2:4" ht="12.75">
      <c r="B69" s="122"/>
      <c r="C69" s="122"/>
      <c r="D69" s="122"/>
    </row>
    <row r="70" spans="2:4" ht="12.75">
      <c r="B70" s="122"/>
      <c r="C70" s="122"/>
      <c r="D70" s="122"/>
    </row>
    <row r="71" spans="2:4" ht="12.75">
      <c r="B71" s="122"/>
      <c r="C71" s="122"/>
      <c r="D71" s="122"/>
    </row>
    <row r="72" spans="2:4" ht="12.75">
      <c r="B72" s="122"/>
      <c r="C72" s="122"/>
      <c r="D72" s="122"/>
    </row>
    <row r="73" spans="2:4" ht="12.75">
      <c r="B73" s="122"/>
      <c r="C73" s="122"/>
      <c r="D73" s="122"/>
    </row>
    <row r="74" spans="2:4" ht="12.75">
      <c r="B74" s="122"/>
      <c r="C74" s="122"/>
      <c r="D74" s="122"/>
    </row>
    <row r="75" spans="2:4" ht="12.75">
      <c r="B75" s="122"/>
      <c r="C75" s="122"/>
      <c r="D75" s="122"/>
    </row>
    <row r="76" spans="2:4" ht="12.75">
      <c r="B76" s="122"/>
      <c r="C76" s="122"/>
      <c r="D76" s="122"/>
    </row>
    <row r="77" spans="2:4" ht="12.75">
      <c r="B77" s="122"/>
      <c r="C77" s="122"/>
      <c r="D77" s="122"/>
    </row>
    <row r="78" spans="2:4" ht="12.75">
      <c r="B78" s="122"/>
      <c r="C78" s="122"/>
      <c r="D78" s="122"/>
    </row>
    <row r="79" spans="2:4" ht="12.75">
      <c r="B79" s="122"/>
      <c r="C79" s="122"/>
      <c r="D79" s="122"/>
    </row>
    <row r="80" spans="2:4" ht="12.75">
      <c r="B80" s="122"/>
      <c r="C80" s="122"/>
      <c r="D80" s="122"/>
    </row>
    <row r="81" spans="2:4" ht="12.75">
      <c r="B81" s="122"/>
      <c r="C81" s="122"/>
      <c r="D81" s="122"/>
    </row>
    <row r="82" spans="2:4" ht="12.75">
      <c r="B82" s="122"/>
      <c r="C82" s="122"/>
      <c r="D82" s="122"/>
    </row>
    <row r="83" spans="2:4" ht="12.75">
      <c r="B83" s="122"/>
      <c r="C83" s="122"/>
      <c r="D83" s="122"/>
    </row>
    <row r="84" spans="2:4" ht="12.75">
      <c r="B84" s="122"/>
      <c r="C84" s="122"/>
      <c r="D84" s="122"/>
    </row>
    <row r="85" spans="2:4" ht="12.75">
      <c r="B85" s="122"/>
      <c r="C85" s="122"/>
      <c r="D85" s="122"/>
    </row>
    <row r="86" spans="2:4" ht="12.75">
      <c r="B86" s="122"/>
      <c r="C86" s="122"/>
      <c r="D86" s="122"/>
    </row>
    <row r="87" spans="2:4" ht="12.75">
      <c r="B87" s="122"/>
      <c r="C87" s="122"/>
      <c r="D87" s="122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16">
      <selection activeCell="G26" sqref="G26"/>
    </sheetView>
  </sheetViews>
  <sheetFormatPr defaultColWidth="9.140625" defaultRowHeight="12.75"/>
  <cols>
    <col min="1" max="1" width="84.7109375" style="95" customWidth="1"/>
    <col min="2" max="3" width="14.00390625" style="14" customWidth="1"/>
    <col min="4" max="4" width="15.140625" style="14" hidden="1" customWidth="1"/>
    <col min="5" max="5" width="15.140625" style="96" hidden="1" customWidth="1"/>
    <col min="6" max="6" width="19.140625" style="1" customWidth="1"/>
    <col min="7" max="7" width="16.8515625" style="1" customWidth="1"/>
    <col min="8" max="16384" width="9.140625" style="1" customWidth="1"/>
  </cols>
  <sheetData>
    <row r="1" spans="5:7" ht="109.5" customHeight="1">
      <c r="E1" s="243" t="s">
        <v>310</v>
      </c>
      <c r="F1" s="243"/>
      <c r="G1" s="243"/>
    </row>
    <row r="2" spans="5:6" ht="24" customHeight="1">
      <c r="E2" s="97"/>
      <c r="F2" s="97"/>
    </row>
    <row r="3" spans="1:8" ht="64.5" customHeight="1">
      <c r="A3" s="225" t="s">
        <v>309</v>
      </c>
      <c r="B3" s="225"/>
      <c r="C3" s="225"/>
      <c r="D3" s="225"/>
      <c r="E3" s="225"/>
      <c r="F3" s="225"/>
      <c r="G3" s="123"/>
      <c r="H3" s="124"/>
    </row>
    <row r="4" spans="1:8" s="126" customFormat="1" ht="16.5" customHeight="1" thickBot="1">
      <c r="A4" s="123"/>
      <c r="B4" s="125"/>
      <c r="C4" s="125"/>
      <c r="D4" s="125"/>
      <c r="E4" s="123"/>
      <c r="F4" s="231" t="s">
        <v>43</v>
      </c>
      <c r="G4" s="231"/>
      <c r="H4" s="124"/>
    </row>
    <row r="5" spans="1:7" s="69" customFormat="1" ht="81" customHeight="1">
      <c r="A5" s="98" t="s">
        <v>133</v>
      </c>
      <c r="B5" s="244" t="s">
        <v>134</v>
      </c>
      <c r="C5" s="244"/>
      <c r="D5" s="99"/>
      <c r="E5" s="99" t="s">
        <v>170</v>
      </c>
      <c r="F5" s="99" t="s">
        <v>304</v>
      </c>
      <c r="G5" s="100" t="s">
        <v>305</v>
      </c>
    </row>
    <row r="6" spans="1:7" s="126" customFormat="1" ht="15.75">
      <c r="A6" s="77">
        <v>1</v>
      </c>
      <c r="B6" s="127">
        <v>2</v>
      </c>
      <c r="C6" s="127"/>
      <c r="D6" s="127"/>
      <c r="E6" s="78">
        <v>3</v>
      </c>
      <c r="F6" s="78">
        <v>4</v>
      </c>
      <c r="G6" s="128">
        <v>5</v>
      </c>
    </row>
    <row r="7" spans="1:7" s="6" customFormat="1" ht="18.75">
      <c r="A7" s="101" t="s">
        <v>135</v>
      </c>
      <c r="B7" s="102" t="s">
        <v>136</v>
      </c>
      <c r="C7" s="102" t="s">
        <v>137</v>
      </c>
      <c r="D7" s="103">
        <f>D8+D9+D10</f>
        <v>1655.85</v>
      </c>
      <c r="E7" s="103">
        <f aca="true" t="shared" si="0" ref="E7:E31">F7-D7</f>
        <v>153.29999999999995</v>
      </c>
      <c r="F7" s="103">
        <f>F8+F9+F10</f>
        <v>1809.1499999999999</v>
      </c>
      <c r="G7" s="103">
        <f>G8+G9+G10</f>
        <v>1809.1499999999999</v>
      </c>
    </row>
    <row r="8" spans="1:7" s="6" customFormat="1" ht="21" customHeight="1">
      <c r="A8" s="104" t="s">
        <v>138</v>
      </c>
      <c r="B8" s="105" t="s">
        <v>136</v>
      </c>
      <c r="C8" s="105" t="s">
        <v>139</v>
      </c>
      <c r="D8" s="106">
        <v>421.54</v>
      </c>
      <c r="E8" s="106"/>
      <c r="F8" s="106">
        <v>421.54</v>
      </c>
      <c r="G8" s="129">
        <v>421.54</v>
      </c>
    </row>
    <row r="9" spans="1:7" s="6" customFormat="1" ht="18" customHeight="1">
      <c r="A9" s="104" t="s">
        <v>140</v>
      </c>
      <c r="B9" s="105" t="s">
        <v>136</v>
      </c>
      <c r="C9" s="105" t="s">
        <v>141</v>
      </c>
      <c r="D9" s="107">
        <v>1224.31</v>
      </c>
      <c r="E9" s="106">
        <f t="shared" si="0"/>
        <v>153.29999999999995</v>
      </c>
      <c r="F9" s="107">
        <v>1377.61</v>
      </c>
      <c r="G9" s="129">
        <v>1377.61</v>
      </c>
    </row>
    <row r="10" spans="1:7" s="6" customFormat="1" ht="18.75">
      <c r="A10" s="108" t="s">
        <v>142</v>
      </c>
      <c r="B10" s="105" t="s">
        <v>136</v>
      </c>
      <c r="C10" s="105" t="s">
        <v>143</v>
      </c>
      <c r="D10" s="106">
        <v>10</v>
      </c>
      <c r="E10" s="106"/>
      <c r="F10" s="115">
        <v>10</v>
      </c>
      <c r="G10" s="129">
        <v>10</v>
      </c>
    </row>
    <row r="11" spans="1:7" s="6" customFormat="1" ht="23.25" customHeight="1">
      <c r="A11" s="101" t="s">
        <v>144</v>
      </c>
      <c r="B11" s="102" t="s">
        <v>139</v>
      </c>
      <c r="C11" s="102" t="s">
        <v>137</v>
      </c>
      <c r="D11" s="103">
        <f>D12</f>
        <v>63.7</v>
      </c>
      <c r="E11" s="103"/>
      <c r="F11" s="103">
        <f>F12</f>
        <v>60.9</v>
      </c>
      <c r="G11" s="103">
        <f>G12</f>
        <v>60.9</v>
      </c>
    </row>
    <row r="12" spans="1:7" s="6" customFormat="1" ht="18.75" customHeight="1">
      <c r="A12" s="108" t="s">
        <v>145</v>
      </c>
      <c r="B12" s="105" t="s">
        <v>139</v>
      </c>
      <c r="C12" s="105" t="s">
        <v>146</v>
      </c>
      <c r="D12" s="106">
        <v>63.7</v>
      </c>
      <c r="E12" s="103"/>
      <c r="F12" s="106">
        <v>60.9</v>
      </c>
      <c r="G12" s="129">
        <v>60.9</v>
      </c>
    </row>
    <row r="13" spans="1:7" s="6" customFormat="1" ht="39" customHeight="1">
      <c r="A13" s="109" t="s">
        <v>147</v>
      </c>
      <c r="B13" s="102" t="s">
        <v>146</v>
      </c>
      <c r="C13" s="102" t="s">
        <v>137</v>
      </c>
      <c r="D13" s="103">
        <f>D14+D15</f>
        <v>0</v>
      </c>
      <c r="E13" s="103">
        <f t="shared" si="0"/>
        <v>62</v>
      </c>
      <c r="F13" s="103">
        <f>F14+F15</f>
        <v>62</v>
      </c>
      <c r="G13" s="103">
        <f>G14+G15</f>
        <v>62</v>
      </c>
    </row>
    <row r="14" spans="1:7" s="6" customFormat="1" ht="40.5" customHeight="1">
      <c r="A14" s="110" t="s">
        <v>148</v>
      </c>
      <c r="B14" s="105" t="s">
        <v>146</v>
      </c>
      <c r="C14" s="105" t="s">
        <v>149</v>
      </c>
      <c r="D14" s="106">
        <v>0</v>
      </c>
      <c r="E14" s="103">
        <f t="shared" si="0"/>
        <v>62</v>
      </c>
      <c r="F14" s="106">
        <v>62</v>
      </c>
      <c r="G14" s="129">
        <v>62</v>
      </c>
    </row>
    <row r="15" spans="1:7" s="6" customFormat="1" ht="18.75" customHeight="1" hidden="1">
      <c r="A15" s="110" t="s">
        <v>150</v>
      </c>
      <c r="B15" s="105" t="s">
        <v>146</v>
      </c>
      <c r="C15" s="105" t="s">
        <v>151</v>
      </c>
      <c r="D15" s="106">
        <v>0</v>
      </c>
      <c r="E15" s="103">
        <f t="shared" si="0"/>
        <v>0</v>
      </c>
      <c r="F15" s="106">
        <v>0</v>
      </c>
      <c r="G15" s="129"/>
    </row>
    <row r="16" spans="1:7" s="6" customFormat="1" ht="15.75" customHeight="1">
      <c r="A16" s="111" t="s">
        <v>152</v>
      </c>
      <c r="B16" s="112" t="s">
        <v>141</v>
      </c>
      <c r="C16" s="112" t="s">
        <v>137</v>
      </c>
      <c r="D16" s="103">
        <f>D17</f>
        <v>0</v>
      </c>
      <c r="E16" s="103">
        <f t="shared" si="0"/>
        <v>1</v>
      </c>
      <c r="F16" s="103">
        <f>F17</f>
        <v>1</v>
      </c>
      <c r="G16" s="103">
        <f>G17</f>
        <v>1</v>
      </c>
    </row>
    <row r="17" spans="1:7" s="6" customFormat="1" ht="16.5" customHeight="1">
      <c r="A17" s="130" t="s">
        <v>291</v>
      </c>
      <c r="B17" s="105" t="s">
        <v>141</v>
      </c>
      <c r="C17" s="105" t="s">
        <v>292</v>
      </c>
      <c r="D17" s="106">
        <v>0</v>
      </c>
      <c r="E17" s="106">
        <f t="shared" si="0"/>
        <v>1</v>
      </c>
      <c r="F17" s="106">
        <v>1</v>
      </c>
      <c r="G17" s="129">
        <v>1</v>
      </c>
    </row>
    <row r="18" spans="1:7" s="6" customFormat="1" ht="18.75">
      <c r="A18" s="101" t="s">
        <v>154</v>
      </c>
      <c r="B18" s="102" t="s">
        <v>155</v>
      </c>
      <c r="C18" s="102" t="s">
        <v>137</v>
      </c>
      <c r="D18" s="113">
        <f>D19+D21+D20</f>
        <v>668.24</v>
      </c>
      <c r="E18" s="103">
        <f t="shared" si="0"/>
        <v>-193.28000000000003</v>
      </c>
      <c r="F18" s="113">
        <f>F19+F21+F20</f>
        <v>474.96</v>
      </c>
      <c r="G18" s="113">
        <f>G19+G21+G20</f>
        <v>474.96</v>
      </c>
    </row>
    <row r="19" spans="1:7" s="6" customFormat="1" ht="17.25" customHeight="1" hidden="1">
      <c r="A19" s="114" t="s">
        <v>156</v>
      </c>
      <c r="B19" s="105" t="s">
        <v>155</v>
      </c>
      <c r="C19" s="105" t="s">
        <v>139</v>
      </c>
      <c r="D19" s="115">
        <v>0</v>
      </c>
      <c r="E19" s="106">
        <f t="shared" si="0"/>
        <v>0</v>
      </c>
      <c r="F19" s="106">
        <v>0</v>
      </c>
      <c r="G19" s="129">
        <v>0</v>
      </c>
    </row>
    <row r="20" spans="1:7" s="6" customFormat="1" ht="18" customHeight="1">
      <c r="A20" s="114" t="s">
        <v>293</v>
      </c>
      <c r="B20" s="105" t="s">
        <v>155</v>
      </c>
      <c r="C20" s="105" t="s">
        <v>146</v>
      </c>
      <c r="D20" s="115">
        <v>0</v>
      </c>
      <c r="E20" s="106">
        <f t="shared" si="0"/>
        <v>140</v>
      </c>
      <c r="F20" s="106">
        <v>140</v>
      </c>
      <c r="G20" s="129">
        <v>140</v>
      </c>
    </row>
    <row r="21" spans="1:7" s="6" customFormat="1" ht="20.25" customHeight="1">
      <c r="A21" s="114" t="s">
        <v>157</v>
      </c>
      <c r="B21" s="105" t="s">
        <v>155</v>
      </c>
      <c r="C21" s="105" t="s">
        <v>155</v>
      </c>
      <c r="D21" s="115">
        <v>668.24</v>
      </c>
      <c r="E21" s="106">
        <f t="shared" si="0"/>
        <v>-333.28000000000003</v>
      </c>
      <c r="F21" s="115">
        <v>334.96</v>
      </c>
      <c r="G21" s="129">
        <v>334.96</v>
      </c>
    </row>
    <row r="22" spans="1:7" s="6" customFormat="1" ht="18.75">
      <c r="A22" s="101" t="s">
        <v>158</v>
      </c>
      <c r="B22" s="102" t="s">
        <v>159</v>
      </c>
      <c r="C22" s="102" t="s">
        <v>137</v>
      </c>
      <c r="D22" s="103">
        <f>D23</f>
        <v>104.54</v>
      </c>
      <c r="E22" s="103">
        <f t="shared" si="0"/>
        <v>33.15999999999998</v>
      </c>
      <c r="F22" s="103">
        <f>F23</f>
        <v>137.7</v>
      </c>
      <c r="G22" s="103">
        <f>G23</f>
        <v>137.7</v>
      </c>
    </row>
    <row r="23" spans="1:7" s="6" customFormat="1" ht="18.75">
      <c r="A23" s="114" t="s">
        <v>160</v>
      </c>
      <c r="B23" s="105" t="s">
        <v>159</v>
      </c>
      <c r="C23" s="105" t="s">
        <v>159</v>
      </c>
      <c r="D23" s="115">
        <v>104.54</v>
      </c>
      <c r="E23" s="106">
        <f t="shared" si="0"/>
        <v>33.15999999999998</v>
      </c>
      <c r="F23" s="115">
        <v>137.7</v>
      </c>
      <c r="G23" s="129">
        <v>137.7</v>
      </c>
    </row>
    <row r="24" spans="1:7" s="6" customFormat="1" ht="18.75">
      <c r="A24" s="116" t="s">
        <v>161</v>
      </c>
      <c r="B24" s="102" t="s">
        <v>162</v>
      </c>
      <c r="C24" s="102" t="s">
        <v>137</v>
      </c>
      <c r="D24" s="103">
        <f>D25</f>
        <v>755.88</v>
      </c>
      <c r="E24" s="103">
        <f t="shared" si="0"/>
        <v>754.0400000000001</v>
      </c>
      <c r="F24" s="103">
        <f>F25</f>
        <v>1509.92</v>
      </c>
      <c r="G24" s="103">
        <f>G25</f>
        <v>1487.29</v>
      </c>
    </row>
    <row r="25" spans="1:7" s="6" customFormat="1" ht="18.75" customHeight="1">
      <c r="A25" s="114" t="s">
        <v>163</v>
      </c>
      <c r="B25" s="105" t="s">
        <v>162</v>
      </c>
      <c r="C25" s="105" t="s">
        <v>136</v>
      </c>
      <c r="D25" s="115">
        <v>755.88</v>
      </c>
      <c r="E25" s="106">
        <f t="shared" si="0"/>
        <v>754.0400000000001</v>
      </c>
      <c r="F25" s="115">
        <v>1509.92</v>
      </c>
      <c r="G25" s="129">
        <v>1487.29</v>
      </c>
    </row>
    <row r="26" spans="1:7" s="6" customFormat="1" ht="21.75" customHeight="1">
      <c r="A26" s="117" t="s">
        <v>164</v>
      </c>
      <c r="B26" s="112" t="s">
        <v>143</v>
      </c>
      <c r="C26" s="112" t="s">
        <v>137</v>
      </c>
      <c r="D26" s="113">
        <f>D28</f>
        <v>2089.68</v>
      </c>
      <c r="E26" s="106">
        <f t="shared" si="0"/>
        <v>-1072.77</v>
      </c>
      <c r="F26" s="103">
        <f>F28+F27</f>
        <v>1016.9099999999999</v>
      </c>
      <c r="G26" s="103">
        <f>G28+G27</f>
        <v>924.1999999999999</v>
      </c>
    </row>
    <row r="27" spans="1:7" s="6" customFormat="1" ht="23.25" customHeight="1" hidden="1">
      <c r="A27" s="114" t="s">
        <v>165</v>
      </c>
      <c r="B27" s="105" t="s">
        <v>143</v>
      </c>
      <c r="C27" s="105" t="s">
        <v>136</v>
      </c>
      <c r="D27" s="115">
        <v>0</v>
      </c>
      <c r="E27" s="106">
        <f t="shared" si="0"/>
        <v>0</v>
      </c>
      <c r="F27" s="106">
        <v>0</v>
      </c>
      <c r="G27" s="129"/>
    </row>
    <row r="28" spans="1:7" s="6" customFormat="1" ht="21.75" customHeight="1">
      <c r="A28" s="118" t="s">
        <v>166</v>
      </c>
      <c r="B28" s="105" t="s">
        <v>143</v>
      </c>
      <c r="C28" s="105" t="s">
        <v>155</v>
      </c>
      <c r="D28" s="107">
        <v>2089.68</v>
      </c>
      <c r="E28" s="106">
        <f t="shared" si="0"/>
        <v>-1072.77</v>
      </c>
      <c r="F28" s="106">
        <f>1124.34-107.43</f>
        <v>1016.9099999999999</v>
      </c>
      <c r="G28" s="129">
        <f>1139.84-215.64</f>
        <v>924.1999999999999</v>
      </c>
    </row>
    <row r="29" spans="1:7" s="6" customFormat="1" ht="23.25" customHeight="1">
      <c r="A29" s="114" t="s">
        <v>167</v>
      </c>
      <c r="B29" s="105" t="s">
        <v>168</v>
      </c>
      <c r="C29" s="105" t="s">
        <v>168</v>
      </c>
      <c r="D29" s="115">
        <v>0</v>
      </c>
      <c r="E29" s="106">
        <f t="shared" si="0"/>
        <v>130.06</v>
      </c>
      <c r="F29" s="115">
        <v>130.06</v>
      </c>
      <c r="G29" s="129">
        <v>260.9</v>
      </c>
    </row>
    <row r="30" spans="1:7" s="6" customFormat="1" ht="18.75" hidden="1">
      <c r="A30" s="114" t="s">
        <v>167</v>
      </c>
      <c r="B30" s="105" t="s">
        <v>168</v>
      </c>
      <c r="C30" s="105" t="s">
        <v>168</v>
      </c>
      <c r="D30" s="115">
        <v>0</v>
      </c>
      <c r="E30" s="106">
        <f t="shared" si="0"/>
        <v>0</v>
      </c>
      <c r="F30" s="115">
        <v>0</v>
      </c>
      <c r="G30" s="129">
        <v>218.3</v>
      </c>
    </row>
    <row r="31" spans="1:7" s="6" customFormat="1" ht="19.5" thickBot="1">
      <c r="A31" s="119" t="s">
        <v>169</v>
      </c>
      <c r="B31" s="120"/>
      <c r="C31" s="120"/>
      <c r="D31" s="121" t="e">
        <f>D7+D11+D13+D16+D18+D22+D24+#REF!+D30</f>
        <v>#REF!</v>
      </c>
      <c r="E31" s="121" t="e">
        <f t="shared" si="0"/>
        <v>#REF!</v>
      </c>
      <c r="F31" s="121">
        <f>F7+F11+F13+F16+F18+F22+F24+F30+F26+F29</f>
        <v>5202.599999999999</v>
      </c>
      <c r="G31" s="121">
        <f>G26+G24+G22+G18+G16+G13+G11+G7+G29</f>
        <v>5218.099999999999</v>
      </c>
    </row>
    <row r="32" spans="2:4" ht="12.75">
      <c r="B32" s="122"/>
      <c r="C32" s="122"/>
      <c r="D32" s="122"/>
    </row>
    <row r="33" spans="2:4" ht="12.75">
      <c r="B33" s="122"/>
      <c r="C33" s="122"/>
      <c r="D33" s="122"/>
    </row>
    <row r="34" spans="2:4" ht="12.75">
      <c r="B34" s="122"/>
      <c r="C34" s="122"/>
      <c r="D34" s="122"/>
    </row>
    <row r="35" spans="2:4" ht="12.75">
      <c r="B35" s="122"/>
      <c r="C35" s="122"/>
      <c r="D35" s="122"/>
    </row>
    <row r="36" spans="2:4" ht="12.75">
      <c r="B36" s="122"/>
      <c r="C36" s="122"/>
      <c r="D36" s="122"/>
    </row>
    <row r="37" spans="2:4" ht="12.75">
      <c r="B37" s="122"/>
      <c r="C37" s="122"/>
      <c r="D37" s="122"/>
    </row>
    <row r="38" spans="2:4" ht="12.75">
      <c r="B38" s="122"/>
      <c r="C38" s="122"/>
      <c r="D38" s="122"/>
    </row>
    <row r="39" spans="2:4" ht="12.75">
      <c r="B39" s="122"/>
      <c r="C39" s="122"/>
      <c r="D39" s="122"/>
    </row>
    <row r="40" spans="2:4" ht="12.75">
      <c r="B40" s="122"/>
      <c r="C40" s="122"/>
      <c r="D40" s="122"/>
    </row>
    <row r="41" spans="2:4" ht="12.75">
      <c r="B41" s="122"/>
      <c r="C41" s="122"/>
      <c r="D41" s="122"/>
    </row>
    <row r="42" spans="2:4" ht="12.75">
      <c r="B42" s="122"/>
      <c r="C42" s="122"/>
      <c r="D42" s="122"/>
    </row>
    <row r="43" spans="2:4" ht="12.75">
      <c r="B43" s="122"/>
      <c r="C43" s="122"/>
      <c r="D43" s="122"/>
    </row>
    <row r="44" spans="2:4" ht="12.75">
      <c r="B44" s="122"/>
      <c r="C44" s="122"/>
      <c r="D44" s="122"/>
    </row>
    <row r="45" spans="2:4" ht="12.75">
      <c r="B45" s="122"/>
      <c r="C45" s="122"/>
      <c r="D45" s="122"/>
    </row>
    <row r="46" spans="1:8" s="96" customFormat="1" ht="12.75">
      <c r="A46" s="95"/>
      <c r="B46" s="122"/>
      <c r="C46" s="122"/>
      <c r="D46" s="122"/>
      <c r="F46" s="1"/>
      <c r="G46" s="1"/>
      <c r="H46" s="1"/>
    </row>
    <row r="47" spans="1:8" s="96" customFormat="1" ht="12.75">
      <c r="A47" s="95"/>
      <c r="B47" s="122"/>
      <c r="C47" s="122"/>
      <c r="D47" s="122"/>
      <c r="F47" s="1"/>
      <c r="G47" s="1"/>
      <c r="H47" s="1"/>
    </row>
    <row r="48" spans="1:8" s="96" customFormat="1" ht="12.75">
      <c r="A48" s="95"/>
      <c r="B48" s="122"/>
      <c r="C48" s="122"/>
      <c r="D48" s="122"/>
      <c r="F48" s="1"/>
      <c r="G48" s="1"/>
      <c r="H48" s="1"/>
    </row>
    <row r="49" spans="1:8" s="96" customFormat="1" ht="12.75">
      <c r="A49" s="95"/>
      <c r="B49" s="122"/>
      <c r="C49" s="122"/>
      <c r="D49" s="122"/>
      <c r="F49" s="1"/>
      <c r="G49" s="1"/>
      <c r="H49" s="1"/>
    </row>
    <row r="50" spans="1:8" s="96" customFormat="1" ht="12.75">
      <c r="A50" s="95"/>
      <c r="B50" s="122"/>
      <c r="C50" s="122"/>
      <c r="D50" s="122"/>
      <c r="F50" s="1"/>
      <c r="G50" s="1"/>
      <c r="H50" s="1"/>
    </row>
    <row r="51" spans="1:8" s="96" customFormat="1" ht="12.75">
      <c r="A51" s="95"/>
      <c r="B51" s="122"/>
      <c r="C51" s="122"/>
      <c r="D51" s="122"/>
      <c r="F51" s="1"/>
      <c r="G51" s="1"/>
      <c r="H51" s="1"/>
    </row>
    <row r="52" spans="1:8" s="96" customFormat="1" ht="12.75">
      <c r="A52" s="95"/>
      <c r="B52" s="122"/>
      <c r="C52" s="122"/>
      <c r="D52" s="122"/>
      <c r="F52" s="1"/>
      <c r="G52" s="1"/>
      <c r="H52" s="1"/>
    </row>
    <row r="53" spans="1:8" s="96" customFormat="1" ht="12.75">
      <c r="A53" s="95"/>
      <c r="B53" s="122"/>
      <c r="C53" s="122"/>
      <c r="D53" s="122"/>
      <c r="F53" s="1"/>
      <c r="G53" s="1"/>
      <c r="H53" s="1"/>
    </row>
    <row r="54" spans="1:8" s="96" customFormat="1" ht="12.75">
      <c r="A54" s="95"/>
      <c r="B54" s="122"/>
      <c r="C54" s="122"/>
      <c r="D54" s="122"/>
      <c r="F54" s="1"/>
      <c r="G54" s="1"/>
      <c r="H54" s="1"/>
    </row>
    <row r="55" spans="1:8" s="96" customFormat="1" ht="12.75">
      <c r="A55" s="95"/>
      <c r="B55" s="122"/>
      <c r="C55" s="122"/>
      <c r="D55" s="122"/>
      <c r="F55" s="1"/>
      <c r="G55" s="1"/>
      <c r="H55" s="1"/>
    </row>
    <row r="56" spans="1:8" s="96" customFormat="1" ht="12.75">
      <c r="A56" s="95"/>
      <c r="B56" s="122"/>
      <c r="C56" s="122"/>
      <c r="D56" s="122"/>
      <c r="F56" s="1"/>
      <c r="G56" s="1"/>
      <c r="H56" s="1"/>
    </row>
    <row r="57" spans="1:8" s="96" customFormat="1" ht="12.75">
      <c r="A57" s="95"/>
      <c r="B57" s="122"/>
      <c r="C57" s="122"/>
      <c r="D57" s="122"/>
      <c r="F57" s="1"/>
      <c r="G57" s="1"/>
      <c r="H57" s="1"/>
    </row>
    <row r="58" spans="1:8" s="96" customFormat="1" ht="12.75">
      <c r="A58" s="95"/>
      <c r="B58" s="122"/>
      <c r="C58" s="122"/>
      <c r="D58" s="122"/>
      <c r="F58" s="1"/>
      <c r="G58" s="1"/>
      <c r="H58" s="1"/>
    </row>
    <row r="59" spans="1:8" s="96" customFormat="1" ht="12.75">
      <c r="A59" s="95"/>
      <c r="B59" s="122"/>
      <c r="C59" s="122"/>
      <c r="D59" s="122"/>
      <c r="F59" s="1"/>
      <c r="G59" s="1"/>
      <c r="H59" s="1"/>
    </row>
    <row r="60" spans="1:8" s="96" customFormat="1" ht="12.75">
      <c r="A60" s="95"/>
      <c r="B60" s="122"/>
      <c r="C60" s="122"/>
      <c r="D60" s="122"/>
      <c r="F60" s="1"/>
      <c r="G60" s="1"/>
      <c r="H60" s="1"/>
    </row>
    <row r="61" spans="1:8" s="96" customFormat="1" ht="12.75">
      <c r="A61" s="95"/>
      <c r="B61" s="122"/>
      <c r="C61" s="122"/>
      <c r="D61" s="122"/>
      <c r="F61" s="1"/>
      <c r="G61" s="1"/>
      <c r="H61" s="1"/>
    </row>
    <row r="62" spans="1:8" s="96" customFormat="1" ht="12.75">
      <c r="A62" s="95"/>
      <c r="B62" s="122"/>
      <c r="C62" s="122"/>
      <c r="D62" s="122"/>
      <c r="F62" s="1"/>
      <c r="G62" s="1"/>
      <c r="H62" s="1"/>
    </row>
    <row r="63" spans="1:8" s="96" customFormat="1" ht="12.75">
      <c r="A63" s="95"/>
      <c r="B63" s="122"/>
      <c r="C63" s="122"/>
      <c r="D63" s="122"/>
      <c r="F63" s="1"/>
      <c r="G63" s="1"/>
      <c r="H63" s="1"/>
    </row>
    <row r="64" spans="1:8" s="96" customFormat="1" ht="12.75">
      <c r="A64" s="95"/>
      <c r="B64" s="122"/>
      <c r="C64" s="122"/>
      <c r="D64" s="122"/>
      <c r="F64" s="1"/>
      <c r="G64" s="1"/>
      <c r="H64" s="1"/>
    </row>
    <row r="65" spans="1:8" s="96" customFormat="1" ht="12.75">
      <c r="A65" s="95"/>
      <c r="B65" s="122"/>
      <c r="C65" s="122"/>
      <c r="D65" s="122"/>
      <c r="F65" s="1"/>
      <c r="G65" s="1"/>
      <c r="H65" s="1"/>
    </row>
    <row r="66" spans="1:8" s="96" customFormat="1" ht="12.75">
      <c r="A66" s="95"/>
      <c r="B66" s="122"/>
      <c r="C66" s="122"/>
      <c r="D66" s="122"/>
      <c r="F66" s="1"/>
      <c r="G66" s="1"/>
      <c r="H66" s="1"/>
    </row>
    <row r="67" spans="1:8" s="96" customFormat="1" ht="12.75">
      <c r="A67" s="95"/>
      <c r="B67" s="122"/>
      <c r="C67" s="122"/>
      <c r="D67" s="122"/>
      <c r="F67" s="1"/>
      <c r="G67" s="1"/>
      <c r="H67" s="1"/>
    </row>
    <row r="68" spans="1:8" s="96" customFormat="1" ht="12.75">
      <c r="A68" s="95"/>
      <c r="B68" s="122"/>
      <c r="C68" s="122"/>
      <c r="D68" s="122"/>
      <c r="F68" s="1"/>
      <c r="G68" s="1"/>
      <c r="H68" s="1"/>
    </row>
    <row r="69" spans="1:8" s="96" customFormat="1" ht="12.75">
      <c r="A69" s="95"/>
      <c r="B69" s="122"/>
      <c r="C69" s="122"/>
      <c r="D69" s="122"/>
      <c r="F69" s="1"/>
      <c r="G69" s="1"/>
      <c r="H69" s="1"/>
    </row>
    <row r="70" spans="1:8" s="96" customFormat="1" ht="12.75">
      <c r="A70" s="95"/>
      <c r="B70" s="122"/>
      <c r="C70" s="122"/>
      <c r="D70" s="122"/>
      <c r="F70" s="1"/>
      <c r="G70" s="1"/>
      <c r="H70" s="1"/>
    </row>
    <row r="71" spans="1:8" s="96" customFormat="1" ht="12.75">
      <c r="A71" s="95"/>
      <c r="B71" s="122"/>
      <c r="C71" s="122"/>
      <c r="D71" s="122"/>
      <c r="F71" s="1"/>
      <c r="G71" s="1"/>
      <c r="H71" s="1"/>
    </row>
    <row r="72" spans="1:8" s="96" customFormat="1" ht="12.75">
      <c r="A72" s="95"/>
      <c r="B72" s="122"/>
      <c r="C72" s="122"/>
      <c r="D72" s="122"/>
      <c r="F72" s="1"/>
      <c r="G72" s="1"/>
      <c r="H72" s="1"/>
    </row>
    <row r="73" spans="1:8" s="96" customFormat="1" ht="12.75">
      <c r="A73" s="95"/>
      <c r="B73" s="122"/>
      <c r="C73" s="122"/>
      <c r="D73" s="122"/>
      <c r="F73" s="1"/>
      <c r="G73" s="1"/>
      <c r="H73" s="1"/>
    </row>
    <row r="74" spans="1:8" s="96" customFormat="1" ht="12.75">
      <c r="A74" s="95"/>
      <c r="B74" s="122"/>
      <c r="C74" s="122"/>
      <c r="D74" s="122"/>
      <c r="F74" s="1"/>
      <c r="G74" s="1"/>
      <c r="H74" s="1"/>
    </row>
    <row r="75" spans="1:8" s="96" customFormat="1" ht="12.75">
      <c r="A75" s="95"/>
      <c r="B75" s="122"/>
      <c r="C75" s="122"/>
      <c r="D75" s="122"/>
      <c r="F75" s="1"/>
      <c r="G75" s="1"/>
      <c r="H75" s="1"/>
    </row>
    <row r="76" spans="1:8" s="96" customFormat="1" ht="12.75">
      <c r="A76" s="95"/>
      <c r="B76" s="122"/>
      <c r="C76" s="122"/>
      <c r="D76" s="122"/>
      <c r="F76" s="1"/>
      <c r="G76" s="1"/>
      <c r="H76" s="1"/>
    </row>
    <row r="77" spans="1:8" s="96" customFormat="1" ht="12.75">
      <c r="A77" s="95"/>
      <c r="B77" s="122"/>
      <c r="C77" s="122"/>
      <c r="D77" s="122"/>
      <c r="F77" s="1"/>
      <c r="G77" s="1"/>
      <c r="H77" s="1"/>
    </row>
    <row r="78" spans="1:8" s="96" customFormat="1" ht="12.75">
      <c r="A78" s="95"/>
      <c r="B78" s="122"/>
      <c r="C78" s="122"/>
      <c r="D78" s="122"/>
      <c r="F78" s="1"/>
      <c r="G78" s="1"/>
      <c r="H78" s="1"/>
    </row>
    <row r="79" spans="1:8" s="96" customFormat="1" ht="12.75">
      <c r="A79" s="95"/>
      <c r="B79" s="122"/>
      <c r="C79" s="122"/>
      <c r="D79" s="122"/>
      <c r="F79" s="1"/>
      <c r="G79" s="1"/>
      <c r="H79" s="1"/>
    </row>
    <row r="80" spans="1:8" s="96" customFormat="1" ht="12.75">
      <c r="A80" s="95"/>
      <c r="B80" s="122"/>
      <c r="C80" s="122"/>
      <c r="D80" s="122"/>
      <c r="F80" s="1"/>
      <c r="G80" s="1"/>
      <c r="H80" s="1"/>
    </row>
    <row r="81" spans="1:8" s="96" customFormat="1" ht="12.75">
      <c r="A81" s="95"/>
      <c r="B81" s="122"/>
      <c r="C81" s="122"/>
      <c r="D81" s="122"/>
      <c r="F81" s="1"/>
      <c r="G81" s="1"/>
      <c r="H81" s="1"/>
    </row>
    <row r="82" spans="1:8" s="96" customFormat="1" ht="12.75">
      <c r="A82" s="95"/>
      <c r="B82" s="122"/>
      <c r="C82" s="122"/>
      <c r="D82" s="122"/>
      <c r="F82" s="1"/>
      <c r="G82" s="1"/>
      <c r="H82" s="1"/>
    </row>
    <row r="83" spans="1:8" s="96" customFormat="1" ht="12.75">
      <c r="A83" s="95"/>
      <c r="B83" s="122"/>
      <c r="C83" s="122"/>
      <c r="D83" s="122"/>
      <c r="F83" s="1"/>
      <c r="G83" s="1"/>
      <c r="H83" s="1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68"/>
  <sheetViews>
    <sheetView view="pageBreakPreview" zoomScale="60" zoomScalePageLayoutView="0" workbookViewId="0" topLeftCell="A25">
      <selection activeCell="P60" sqref="P60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17.140625" style="135" hidden="1" customWidth="1"/>
    <col min="5" max="5" width="16.421875" style="135" hidden="1" customWidth="1"/>
    <col min="6" max="6" width="15.421875" style="135" hidden="1" customWidth="1"/>
    <col min="7" max="7" width="15.00390625" style="135" customWidth="1"/>
    <col min="8" max="8" width="8.8515625" style="135" customWidth="1"/>
    <col min="9" max="10" width="16.421875" style="135" hidden="1" customWidth="1"/>
    <col min="11" max="11" width="22.421875" style="135" customWidth="1"/>
    <col min="12" max="12" width="15.421875" style="135" hidden="1" customWidth="1"/>
    <col min="13" max="13" width="13.8515625" style="132" customWidth="1"/>
    <col min="14" max="16384" width="9.140625" style="132" customWidth="1"/>
  </cols>
  <sheetData>
    <row r="1" spans="8:12" ht="75" customHeight="1">
      <c r="H1" s="250" t="s">
        <v>313</v>
      </c>
      <c r="I1" s="250"/>
      <c r="J1" s="250"/>
      <c r="K1" s="250"/>
      <c r="L1" s="250"/>
    </row>
    <row r="2" spans="8:12" ht="21.75" customHeight="1">
      <c r="H2" s="136"/>
      <c r="I2" s="136"/>
      <c r="J2" s="136"/>
      <c r="K2" s="136"/>
      <c r="L2" s="136"/>
    </row>
    <row r="3" spans="2:12" s="42" customFormat="1" ht="82.5" customHeight="1">
      <c r="B3" s="251" t="s">
        <v>312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2:12" s="137" customFormat="1" ht="15.75">
      <c r="B4" s="138"/>
      <c r="C4" s="138"/>
      <c r="D4" s="138"/>
      <c r="E4" s="138"/>
      <c r="F4" s="138"/>
      <c r="G4" s="139"/>
      <c r="H4" s="252" t="s">
        <v>43</v>
      </c>
      <c r="I4" s="252"/>
      <c r="J4" s="252"/>
      <c r="K4" s="252"/>
      <c r="L4" s="252"/>
    </row>
    <row r="5" spans="2:12" s="137" customFormat="1" ht="12.75" customHeight="1">
      <c r="B5" s="187"/>
      <c r="C5" s="248" t="s">
        <v>173</v>
      </c>
      <c r="D5" s="245" t="s">
        <v>174</v>
      </c>
      <c r="E5" s="245" t="s">
        <v>175</v>
      </c>
      <c r="F5" s="245" t="s">
        <v>176</v>
      </c>
      <c r="G5" s="245" t="s">
        <v>177</v>
      </c>
      <c r="H5" s="245" t="s">
        <v>178</v>
      </c>
      <c r="I5" s="212" t="s">
        <v>253</v>
      </c>
      <c r="J5" s="213"/>
      <c r="K5" s="246" t="s">
        <v>253</v>
      </c>
      <c r="L5" s="248" t="s">
        <v>253</v>
      </c>
    </row>
    <row r="6" spans="2:12" s="140" customFormat="1" ht="76.5" customHeight="1">
      <c r="B6" s="142" t="s">
        <v>172</v>
      </c>
      <c r="C6" s="248"/>
      <c r="D6" s="245"/>
      <c r="E6" s="245"/>
      <c r="F6" s="245"/>
      <c r="G6" s="245"/>
      <c r="H6" s="245"/>
      <c r="I6" s="141" t="s">
        <v>254</v>
      </c>
      <c r="J6" s="141" t="s">
        <v>47</v>
      </c>
      <c r="K6" s="247"/>
      <c r="L6" s="248"/>
    </row>
    <row r="7" spans="2:12" s="137" customFormat="1" ht="15.75">
      <c r="B7" s="142">
        <v>1</v>
      </c>
      <c r="C7" s="142">
        <v>2</v>
      </c>
      <c r="D7" s="141" t="s">
        <v>179</v>
      </c>
      <c r="E7" s="141" t="s">
        <v>180</v>
      </c>
      <c r="F7" s="141" t="s">
        <v>181</v>
      </c>
      <c r="G7" s="141" t="s">
        <v>182</v>
      </c>
      <c r="H7" s="141" t="s">
        <v>183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184</v>
      </c>
      <c r="D8" s="144" t="s">
        <v>83</v>
      </c>
      <c r="E8" s="144" t="s">
        <v>136</v>
      </c>
      <c r="F8" s="144" t="s">
        <v>137</v>
      </c>
      <c r="G8" s="144"/>
      <c r="H8" s="144"/>
      <c r="I8" s="145">
        <f>I9+I19+I44</f>
        <v>1655.85</v>
      </c>
      <c r="J8" s="145">
        <f>K8-I8</f>
        <v>396.3000000000002</v>
      </c>
      <c r="K8" s="145">
        <f>K9+K19+K44+K40</f>
        <v>2052.15</v>
      </c>
      <c r="L8" s="145">
        <f>L9+L30+L44</f>
        <v>1922.1100000000001</v>
      </c>
    </row>
    <row r="9" spans="2:12" s="137" customFormat="1" ht="31.5">
      <c r="B9" s="142"/>
      <c r="C9" s="146" t="s">
        <v>138</v>
      </c>
      <c r="D9" s="144" t="s">
        <v>83</v>
      </c>
      <c r="E9" s="144" t="s">
        <v>136</v>
      </c>
      <c r="F9" s="144" t="s">
        <v>139</v>
      </c>
      <c r="G9" s="144"/>
      <c r="H9" s="144"/>
      <c r="I9" s="145">
        <f>I10</f>
        <v>421.53999999999996</v>
      </c>
      <c r="J9" s="145"/>
      <c r="K9" s="145">
        <f>K10</f>
        <v>421.53999999999996</v>
      </c>
      <c r="L9" s="145">
        <f>L15</f>
        <v>357.67</v>
      </c>
    </row>
    <row r="10" spans="2:12" s="137" customFormat="1" ht="15.75">
      <c r="B10" s="142"/>
      <c r="C10" s="197" t="s">
        <v>186</v>
      </c>
      <c r="D10" s="194" t="s">
        <v>83</v>
      </c>
      <c r="E10" s="194" t="s">
        <v>136</v>
      </c>
      <c r="F10" s="194" t="s">
        <v>139</v>
      </c>
      <c r="G10" s="194" t="s">
        <v>264</v>
      </c>
      <c r="H10" s="194"/>
      <c r="I10" s="145">
        <f>I11</f>
        <v>421.53999999999996</v>
      </c>
      <c r="J10" s="145"/>
      <c r="K10" s="145">
        <f>K11</f>
        <v>421.53999999999996</v>
      </c>
      <c r="L10" s="145"/>
    </row>
    <row r="11" spans="2:12" s="137" customFormat="1" ht="31.5">
      <c r="B11" s="142"/>
      <c r="C11" s="195" t="s">
        <v>188</v>
      </c>
      <c r="D11" s="193" t="s">
        <v>83</v>
      </c>
      <c r="E11" s="193" t="s">
        <v>136</v>
      </c>
      <c r="F11" s="193" t="s">
        <v>139</v>
      </c>
      <c r="G11" s="193" t="s">
        <v>265</v>
      </c>
      <c r="H11" s="193"/>
      <c r="I11" s="148">
        <f>I12</f>
        <v>421.53999999999996</v>
      </c>
      <c r="J11" s="148"/>
      <c r="K11" s="148">
        <f>K12</f>
        <v>421.53999999999996</v>
      </c>
      <c r="L11" s="145"/>
    </row>
    <row r="12" spans="2:12" s="137" customFormat="1" ht="31.5">
      <c r="B12" s="142"/>
      <c r="C12" s="196" t="s">
        <v>190</v>
      </c>
      <c r="D12" s="193" t="s">
        <v>83</v>
      </c>
      <c r="E12" s="193" t="s">
        <v>136</v>
      </c>
      <c r="F12" s="193" t="s">
        <v>139</v>
      </c>
      <c r="G12" s="193" t="s">
        <v>266</v>
      </c>
      <c r="H12" s="193"/>
      <c r="I12" s="148">
        <f>I13+I14</f>
        <v>421.53999999999996</v>
      </c>
      <c r="J12" s="148"/>
      <c r="K12" s="148">
        <f>K13+K14</f>
        <v>421.53999999999996</v>
      </c>
      <c r="L12" s="145"/>
    </row>
    <row r="13" spans="2:12" s="137" customFormat="1" ht="15.75">
      <c r="B13" s="142"/>
      <c r="C13" s="153" t="s">
        <v>273</v>
      </c>
      <c r="D13" s="193" t="s">
        <v>83</v>
      </c>
      <c r="E13" s="193" t="s">
        <v>136</v>
      </c>
      <c r="F13" s="193" t="s">
        <v>139</v>
      </c>
      <c r="G13" s="193" t="s">
        <v>266</v>
      </c>
      <c r="H13" s="193" t="s">
        <v>193</v>
      </c>
      <c r="I13" s="148">
        <v>323.76</v>
      </c>
      <c r="J13" s="148"/>
      <c r="K13" s="148">
        <v>323.76</v>
      </c>
      <c r="L13" s="145"/>
    </row>
    <row r="14" spans="2:12" s="137" customFormat="1" ht="47.25">
      <c r="B14" s="142"/>
      <c r="C14" s="153" t="s">
        <v>274</v>
      </c>
      <c r="D14" s="193" t="s">
        <v>83</v>
      </c>
      <c r="E14" s="193" t="s">
        <v>136</v>
      </c>
      <c r="F14" s="193" t="s">
        <v>139</v>
      </c>
      <c r="G14" s="193" t="s">
        <v>266</v>
      </c>
      <c r="H14" s="193" t="s">
        <v>272</v>
      </c>
      <c r="I14" s="148">
        <v>97.78</v>
      </c>
      <c r="J14" s="148"/>
      <c r="K14" s="148">
        <v>97.78</v>
      </c>
      <c r="L14" s="145"/>
    </row>
    <row r="15" spans="2:12" s="137" customFormat="1" ht="15.75" customHeight="1" hidden="1">
      <c r="B15" s="142"/>
      <c r="C15" s="143" t="s">
        <v>186</v>
      </c>
      <c r="D15" s="144" t="s">
        <v>83</v>
      </c>
      <c r="E15" s="144" t="s">
        <v>136</v>
      </c>
      <c r="F15" s="144" t="s">
        <v>139</v>
      </c>
      <c r="G15" s="144" t="s">
        <v>187</v>
      </c>
      <c r="H15" s="144"/>
      <c r="I15" s="145">
        <f>I16</f>
        <v>357.67</v>
      </c>
      <c r="J15" s="148">
        <f aca="true" t="shared" si="0" ref="J15:J59">K15-I15</f>
        <v>-357.67</v>
      </c>
      <c r="K15" s="145">
        <f aca="true" t="shared" si="1" ref="K15:L17">K16</f>
        <v>0</v>
      </c>
      <c r="L15" s="145">
        <f t="shared" si="1"/>
        <v>357.67</v>
      </c>
    </row>
    <row r="16" spans="2:12" s="137" customFormat="1" ht="31.5" customHeight="1" hidden="1">
      <c r="B16" s="142"/>
      <c r="C16" s="143" t="s">
        <v>188</v>
      </c>
      <c r="D16" s="144" t="s">
        <v>83</v>
      </c>
      <c r="E16" s="144" t="s">
        <v>136</v>
      </c>
      <c r="F16" s="144" t="s">
        <v>139</v>
      </c>
      <c r="G16" s="144" t="s">
        <v>189</v>
      </c>
      <c r="H16" s="144"/>
      <c r="I16" s="145">
        <f>I17</f>
        <v>357.67</v>
      </c>
      <c r="J16" s="148">
        <f t="shared" si="0"/>
        <v>-357.67</v>
      </c>
      <c r="K16" s="145">
        <f t="shared" si="1"/>
        <v>0</v>
      </c>
      <c r="L16" s="145">
        <f t="shared" si="1"/>
        <v>357.67</v>
      </c>
    </row>
    <row r="17" spans="2:12" s="137" customFormat="1" ht="31.5" customHeight="1" hidden="1">
      <c r="B17" s="142"/>
      <c r="C17" s="147" t="s">
        <v>190</v>
      </c>
      <c r="D17" s="141" t="s">
        <v>83</v>
      </c>
      <c r="E17" s="141" t="s">
        <v>136</v>
      </c>
      <c r="F17" s="141" t="s">
        <v>139</v>
      </c>
      <c r="G17" s="141" t="s">
        <v>191</v>
      </c>
      <c r="H17" s="141"/>
      <c r="I17" s="148">
        <f>I18</f>
        <v>357.67</v>
      </c>
      <c r="J17" s="148">
        <f t="shared" si="0"/>
        <v>-357.67</v>
      </c>
      <c r="K17" s="148">
        <f t="shared" si="1"/>
        <v>0</v>
      </c>
      <c r="L17" s="148">
        <f t="shared" si="1"/>
        <v>357.67</v>
      </c>
    </row>
    <row r="18" spans="2:12" s="137" customFormat="1" ht="31.5" customHeight="1" hidden="1">
      <c r="B18" s="142"/>
      <c r="C18" s="149" t="s">
        <v>192</v>
      </c>
      <c r="D18" s="141" t="s">
        <v>83</v>
      </c>
      <c r="E18" s="141" t="s">
        <v>136</v>
      </c>
      <c r="F18" s="141" t="s">
        <v>139</v>
      </c>
      <c r="G18" s="141" t="s">
        <v>191</v>
      </c>
      <c r="H18" s="141" t="s">
        <v>193</v>
      </c>
      <c r="I18" s="148">
        <v>357.67</v>
      </c>
      <c r="J18" s="148">
        <f t="shared" si="0"/>
        <v>-357.67</v>
      </c>
      <c r="K18" s="148">
        <v>0</v>
      </c>
      <c r="L18" s="148">
        <v>357.67</v>
      </c>
    </row>
    <row r="19" spans="2:12" s="137" customFormat="1" ht="47.25">
      <c r="B19" s="142"/>
      <c r="C19" s="198" t="s">
        <v>140</v>
      </c>
      <c r="D19" s="144" t="s">
        <v>83</v>
      </c>
      <c r="E19" s="144" t="s">
        <v>136</v>
      </c>
      <c r="F19" s="144" t="s">
        <v>141</v>
      </c>
      <c r="G19" s="144"/>
      <c r="H19" s="144"/>
      <c r="I19" s="145">
        <f>I20</f>
        <v>1224.31</v>
      </c>
      <c r="J19" s="145">
        <f t="shared" si="0"/>
        <v>153.30000000000018</v>
      </c>
      <c r="K19" s="145">
        <f>K20</f>
        <v>1377.6100000000001</v>
      </c>
      <c r="L19" s="148"/>
    </row>
    <row r="20" spans="2:12" s="137" customFormat="1" ht="47.25">
      <c r="B20" s="142"/>
      <c r="C20" s="150" t="s">
        <v>194</v>
      </c>
      <c r="D20" s="144" t="s">
        <v>83</v>
      </c>
      <c r="E20" s="144" t="s">
        <v>136</v>
      </c>
      <c r="F20" s="144" t="s">
        <v>141</v>
      </c>
      <c r="G20" s="144" t="s">
        <v>267</v>
      </c>
      <c r="H20" s="144"/>
      <c r="I20" s="145">
        <f>I21</f>
        <v>1224.31</v>
      </c>
      <c r="J20" s="145">
        <f t="shared" si="0"/>
        <v>153.30000000000018</v>
      </c>
      <c r="K20" s="145">
        <f>K21</f>
        <v>1377.6100000000001</v>
      </c>
      <c r="L20" s="148"/>
    </row>
    <row r="21" spans="2:12" s="137" customFormat="1" ht="31.5">
      <c r="B21" s="142"/>
      <c r="C21" s="152" t="s">
        <v>255</v>
      </c>
      <c r="D21" s="144" t="s">
        <v>83</v>
      </c>
      <c r="E21" s="144" t="s">
        <v>136</v>
      </c>
      <c r="F21" s="144" t="s">
        <v>141</v>
      </c>
      <c r="G21" s="144" t="s">
        <v>268</v>
      </c>
      <c r="H21" s="144"/>
      <c r="I21" s="145">
        <f>I22+I25</f>
        <v>1224.31</v>
      </c>
      <c r="J21" s="145">
        <f t="shared" si="0"/>
        <v>153.30000000000018</v>
      </c>
      <c r="K21" s="145">
        <f>K22+K25</f>
        <v>1377.6100000000001</v>
      </c>
      <c r="L21" s="148"/>
    </row>
    <row r="22" spans="2:12" s="137" customFormat="1" ht="31.5">
      <c r="B22" s="142"/>
      <c r="C22" s="199" t="s">
        <v>271</v>
      </c>
      <c r="D22" s="141" t="s">
        <v>83</v>
      </c>
      <c r="E22" s="141" t="s">
        <v>136</v>
      </c>
      <c r="F22" s="141" t="s">
        <v>141</v>
      </c>
      <c r="G22" s="141" t="s">
        <v>269</v>
      </c>
      <c r="H22" s="141"/>
      <c r="I22" s="148">
        <f>I23+I24</f>
        <v>629.05</v>
      </c>
      <c r="J22" s="148">
        <f t="shared" si="0"/>
        <v>285.5400000000001</v>
      </c>
      <c r="K22" s="148">
        <f>K23+K24</f>
        <v>914.59</v>
      </c>
      <c r="L22" s="148"/>
    </row>
    <row r="23" spans="2:12" s="137" customFormat="1" ht="15.75">
      <c r="B23" s="142"/>
      <c r="C23" s="153" t="s">
        <v>273</v>
      </c>
      <c r="D23" s="141" t="s">
        <v>83</v>
      </c>
      <c r="E23" s="141" t="s">
        <v>136</v>
      </c>
      <c r="F23" s="141" t="s">
        <v>141</v>
      </c>
      <c r="G23" s="141" t="s">
        <v>269</v>
      </c>
      <c r="H23" s="141" t="s">
        <v>193</v>
      </c>
      <c r="I23" s="148">
        <v>483.14</v>
      </c>
      <c r="J23" s="148">
        <f t="shared" si="0"/>
        <v>219.31000000000006</v>
      </c>
      <c r="K23" s="148">
        <v>702.45</v>
      </c>
      <c r="L23" s="148"/>
    </row>
    <row r="24" spans="2:12" s="137" customFormat="1" ht="47.25">
      <c r="B24" s="142"/>
      <c r="C24" s="153" t="s">
        <v>274</v>
      </c>
      <c r="D24" s="141" t="s">
        <v>83</v>
      </c>
      <c r="E24" s="141" t="s">
        <v>136</v>
      </c>
      <c r="F24" s="141" t="s">
        <v>141</v>
      </c>
      <c r="G24" s="141" t="s">
        <v>269</v>
      </c>
      <c r="H24" s="141" t="s">
        <v>272</v>
      </c>
      <c r="I24" s="148">
        <v>145.91</v>
      </c>
      <c r="J24" s="148">
        <f t="shared" si="0"/>
        <v>66.22999999999999</v>
      </c>
      <c r="K24" s="148">
        <v>212.14</v>
      </c>
      <c r="L24" s="148"/>
    </row>
    <row r="25" spans="2:12" s="137" customFormat="1" ht="15.75">
      <c r="B25" s="142"/>
      <c r="C25" s="154" t="s">
        <v>275</v>
      </c>
      <c r="D25" s="141" t="s">
        <v>83</v>
      </c>
      <c r="E25" s="141" t="s">
        <v>136</v>
      </c>
      <c r="F25" s="141" t="s">
        <v>141</v>
      </c>
      <c r="G25" s="141" t="s">
        <v>270</v>
      </c>
      <c r="H25" s="141"/>
      <c r="I25" s="148">
        <f>I26+I27+I28+I29</f>
        <v>595.26</v>
      </c>
      <c r="J25" s="148">
        <f t="shared" si="0"/>
        <v>-132.24</v>
      </c>
      <c r="K25" s="148">
        <f>K26+K27+K28+K29</f>
        <v>463.02</v>
      </c>
      <c r="L25" s="148"/>
    </row>
    <row r="26" spans="2:12" s="137" customFormat="1" ht="31.5">
      <c r="B26" s="142"/>
      <c r="C26" s="154" t="s">
        <v>198</v>
      </c>
      <c r="D26" s="141" t="s">
        <v>83</v>
      </c>
      <c r="E26" s="141" t="s">
        <v>136</v>
      </c>
      <c r="F26" s="141" t="s">
        <v>141</v>
      </c>
      <c r="G26" s="141" t="s">
        <v>270</v>
      </c>
      <c r="H26" s="141" t="s">
        <v>199</v>
      </c>
      <c r="I26" s="148">
        <v>94</v>
      </c>
      <c r="J26" s="148"/>
      <c r="K26" s="148">
        <v>102.6</v>
      </c>
      <c r="L26" s="148"/>
    </row>
    <row r="27" spans="2:12" s="137" customFormat="1" ht="31.5">
      <c r="B27" s="142"/>
      <c r="C27" s="154" t="s">
        <v>200</v>
      </c>
      <c r="D27" s="141" t="s">
        <v>83</v>
      </c>
      <c r="E27" s="141" t="s">
        <v>136</v>
      </c>
      <c r="F27" s="141" t="s">
        <v>141</v>
      </c>
      <c r="G27" s="141" t="s">
        <v>270</v>
      </c>
      <c r="H27" s="141" t="s">
        <v>201</v>
      </c>
      <c r="I27" s="148">
        <v>488.26</v>
      </c>
      <c r="J27" s="148">
        <f t="shared" si="0"/>
        <v>-140.83999999999997</v>
      </c>
      <c r="K27" s="148">
        <v>347.42</v>
      </c>
      <c r="L27" s="148"/>
    </row>
    <row r="28" spans="2:12" s="137" customFormat="1" ht="15.75">
      <c r="B28" s="142"/>
      <c r="C28" s="154" t="s">
        <v>202</v>
      </c>
      <c r="D28" s="141" t="s">
        <v>83</v>
      </c>
      <c r="E28" s="141" t="s">
        <v>136</v>
      </c>
      <c r="F28" s="141" t="s">
        <v>141</v>
      </c>
      <c r="G28" s="141" t="s">
        <v>270</v>
      </c>
      <c r="H28" s="141" t="s">
        <v>203</v>
      </c>
      <c r="I28" s="148">
        <v>6</v>
      </c>
      <c r="J28" s="148"/>
      <c r="K28" s="148">
        <v>6</v>
      </c>
      <c r="L28" s="148"/>
    </row>
    <row r="29" spans="2:12" s="137" customFormat="1" ht="15.75">
      <c r="B29" s="142"/>
      <c r="C29" s="154" t="s">
        <v>204</v>
      </c>
      <c r="D29" s="141" t="s">
        <v>83</v>
      </c>
      <c r="E29" s="141" t="s">
        <v>136</v>
      </c>
      <c r="F29" s="141" t="s">
        <v>141</v>
      </c>
      <c r="G29" s="141" t="s">
        <v>270</v>
      </c>
      <c r="H29" s="141" t="s">
        <v>205</v>
      </c>
      <c r="I29" s="148">
        <v>7</v>
      </c>
      <c r="J29" s="148"/>
      <c r="K29" s="148">
        <v>7</v>
      </c>
      <c r="L29" s="148"/>
    </row>
    <row r="30" spans="2:14" s="137" customFormat="1" ht="57" customHeight="1" hidden="1">
      <c r="B30" s="142"/>
      <c r="C30" s="150" t="s">
        <v>194</v>
      </c>
      <c r="D30" s="144" t="s">
        <v>83</v>
      </c>
      <c r="E30" s="144" t="s">
        <v>136</v>
      </c>
      <c r="F30" s="144" t="s">
        <v>141</v>
      </c>
      <c r="G30" s="144" t="s">
        <v>195</v>
      </c>
      <c r="H30" s="144"/>
      <c r="I30" s="145">
        <f>I31</f>
        <v>1554.44</v>
      </c>
      <c r="J30" s="148">
        <f t="shared" si="0"/>
        <v>-1554.44</v>
      </c>
      <c r="K30" s="145">
        <f>K31</f>
        <v>0</v>
      </c>
      <c r="L30" s="145">
        <f>L31</f>
        <v>1554.44</v>
      </c>
      <c r="M30" s="151"/>
      <c r="N30" s="151"/>
    </row>
    <row r="31" spans="2:12" s="137" customFormat="1" ht="31.5" customHeight="1" hidden="1">
      <c r="B31" s="142"/>
      <c r="C31" s="152" t="s">
        <v>255</v>
      </c>
      <c r="D31" s="144" t="s">
        <v>83</v>
      </c>
      <c r="E31" s="144" t="s">
        <v>136</v>
      </c>
      <c r="F31" s="144" t="s">
        <v>141</v>
      </c>
      <c r="G31" s="144" t="s">
        <v>196</v>
      </c>
      <c r="H31" s="144"/>
      <c r="I31" s="145">
        <f>I32+I33+I34+I35+I36</f>
        <v>1554.44</v>
      </c>
      <c r="J31" s="148">
        <f t="shared" si="0"/>
        <v>-1554.44</v>
      </c>
      <c r="K31" s="145">
        <f>K32+K33+K34+K35+K36</f>
        <v>0</v>
      </c>
      <c r="L31" s="145">
        <f>L32+L33+L34+L35+L36</f>
        <v>1554.44</v>
      </c>
    </row>
    <row r="32" spans="2:12" s="137" customFormat="1" ht="31.5" customHeight="1" hidden="1">
      <c r="B32" s="142"/>
      <c r="C32" s="153" t="s">
        <v>197</v>
      </c>
      <c r="D32" s="141" t="s">
        <v>83</v>
      </c>
      <c r="E32" s="141" t="s">
        <v>136</v>
      </c>
      <c r="F32" s="141" t="s">
        <v>141</v>
      </c>
      <c r="G32" s="141" t="s">
        <v>196</v>
      </c>
      <c r="H32" s="141" t="s">
        <v>193</v>
      </c>
      <c r="I32" s="148">
        <v>1146.66</v>
      </c>
      <c r="J32" s="148">
        <f t="shared" si="0"/>
        <v>-1146.66</v>
      </c>
      <c r="K32" s="148">
        <v>0</v>
      </c>
      <c r="L32" s="148">
        <v>1146.66</v>
      </c>
    </row>
    <row r="33" spans="2:12" s="137" customFormat="1" ht="31.5" customHeight="1" hidden="1">
      <c r="B33" s="142"/>
      <c r="C33" s="154" t="s">
        <v>198</v>
      </c>
      <c r="D33" s="141" t="s">
        <v>83</v>
      </c>
      <c r="E33" s="141" t="s">
        <v>136</v>
      </c>
      <c r="F33" s="141" t="s">
        <v>141</v>
      </c>
      <c r="G33" s="141" t="s">
        <v>196</v>
      </c>
      <c r="H33" s="141" t="s">
        <v>199</v>
      </c>
      <c r="I33" s="148">
        <v>94</v>
      </c>
      <c r="J33" s="148">
        <f t="shared" si="0"/>
        <v>-94</v>
      </c>
      <c r="K33" s="148">
        <v>0</v>
      </c>
      <c r="L33" s="148">
        <f>34+60</f>
        <v>94</v>
      </c>
    </row>
    <row r="34" spans="2:19" s="137" customFormat="1" ht="31.5" customHeight="1" hidden="1">
      <c r="B34" s="142"/>
      <c r="C34" s="154" t="s">
        <v>200</v>
      </c>
      <c r="D34" s="141" t="s">
        <v>83</v>
      </c>
      <c r="E34" s="141" t="s">
        <v>136</v>
      </c>
      <c r="F34" s="141" t="s">
        <v>141</v>
      </c>
      <c r="G34" s="141" t="s">
        <v>196</v>
      </c>
      <c r="H34" s="141" t="s">
        <v>201</v>
      </c>
      <c r="I34" s="148">
        <v>300.78</v>
      </c>
      <c r="J34" s="148">
        <f t="shared" si="0"/>
        <v>-300.78</v>
      </c>
      <c r="K34" s="148">
        <v>0</v>
      </c>
      <c r="L34" s="148">
        <f>20.88+11.5+114.4+154</f>
        <v>300.78</v>
      </c>
      <c r="N34" s="155"/>
      <c r="O34" s="156"/>
      <c r="P34" s="156"/>
      <c r="Q34" s="156"/>
      <c r="R34" s="156"/>
      <c r="S34" s="156"/>
    </row>
    <row r="35" spans="2:19" s="137" customFormat="1" ht="15.75" customHeight="1" hidden="1">
      <c r="B35" s="142"/>
      <c r="C35" s="154" t="s">
        <v>202</v>
      </c>
      <c r="D35" s="141" t="s">
        <v>83</v>
      </c>
      <c r="E35" s="141" t="s">
        <v>136</v>
      </c>
      <c r="F35" s="141" t="s">
        <v>141</v>
      </c>
      <c r="G35" s="141" t="s">
        <v>196</v>
      </c>
      <c r="H35" s="141" t="s">
        <v>203</v>
      </c>
      <c r="I35" s="148">
        <v>6</v>
      </c>
      <c r="J35" s="148">
        <f t="shared" si="0"/>
        <v>-6</v>
      </c>
      <c r="K35" s="148">
        <v>0</v>
      </c>
      <c r="L35" s="148">
        <v>6</v>
      </c>
      <c r="N35" s="157"/>
      <c r="O35" s="158"/>
      <c r="P35" s="158"/>
      <c r="Q35" s="158"/>
      <c r="R35" s="158"/>
      <c r="S35" s="158"/>
    </row>
    <row r="36" spans="2:19" s="137" customFormat="1" ht="15.75" customHeight="1" hidden="1">
      <c r="B36" s="142"/>
      <c r="C36" s="154" t="s">
        <v>204</v>
      </c>
      <c r="D36" s="141" t="s">
        <v>83</v>
      </c>
      <c r="E36" s="141" t="s">
        <v>136</v>
      </c>
      <c r="F36" s="141" t="s">
        <v>141</v>
      </c>
      <c r="G36" s="141" t="s">
        <v>196</v>
      </c>
      <c r="H36" s="141" t="s">
        <v>205</v>
      </c>
      <c r="I36" s="148">
        <v>7</v>
      </c>
      <c r="J36" s="148">
        <f t="shared" si="0"/>
        <v>-7</v>
      </c>
      <c r="K36" s="148">
        <v>0</v>
      </c>
      <c r="L36" s="148">
        <v>7</v>
      </c>
      <c r="N36" s="157"/>
      <c r="O36" s="158"/>
      <c r="P36" s="158"/>
      <c r="Q36" s="158"/>
      <c r="R36" s="158"/>
      <c r="S36" s="158"/>
    </row>
    <row r="37" spans="2:19" s="137" customFormat="1" ht="47.25" customHeight="1" hidden="1">
      <c r="B37" s="142"/>
      <c r="C37" s="159" t="s">
        <v>206</v>
      </c>
      <c r="D37" s="141" t="s">
        <v>83</v>
      </c>
      <c r="E37" s="160" t="s">
        <v>136</v>
      </c>
      <c r="F37" s="160" t="s">
        <v>141</v>
      </c>
      <c r="G37" s="160" t="s">
        <v>185</v>
      </c>
      <c r="H37" s="160" t="s">
        <v>48</v>
      </c>
      <c r="I37" s="148" t="e">
        <f>I38+I39+I40+I41+I42+#REF!</f>
        <v>#REF!</v>
      </c>
      <c r="J37" s="148" t="e">
        <f t="shared" si="0"/>
        <v>#REF!</v>
      </c>
      <c r="K37" s="148" t="e">
        <f>K39+K40+K41+K42+#REF!+K38</f>
        <v>#REF!</v>
      </c>
      <c r="L37" s="148">
        <f>L39+L40+L41+L42+L43+L38</f>
        <v>0</v>
      </c>
      <c r="N37" s="161"/>
      <c r="O37" s="158"/>
      <c r="P37" s="158"/>
      <c r="Q37" s="158"/>
      <c r="R37" s="158"/>
      <c r="S37" s="158"/>
    </row>
    <row r="38" spans="2:19" s="137" customFormat="1" ht="31.5" customHeight="1" hidden="1">
      <c r="B38" s="142"/>
      <c r="C38" s="162" t="s">
        <v>207</v>
      </c>
      <c r="D38" s="141" t="s">
        <v>83</v>
      </c>
      <c r="E38" s="160" t="s">
        <v>136</v>
      </c>
      <c r="F38" s="160" t="s">
        <v>141</v>
      </c>
      <c r="G38" s="160" t="s">
        <v>208</v>
      </c>
      <c r="H38" s="160" t="s">
        <v>193</v>
      </c>
      <c r="I38" s="148">
        <v>399.56</v>
      </c>
      <c r="J38" s="148">
        <f t="shared" si="0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customHeight="1" hidden="1">
      <c r="B39" s="142"/>
      <c r="C39" s="162" t="s">
        <v>207</v>
      </c>
      <c r="D39" s="141" t="s">
        <v>83</v>
      </c>
      <c r="E39" s="160" t="s">
        <v>136</v>
      </c>
      <c r="F39" s="160" t="s">
        <v>141</v>
      </c>
      <c r="G39" s="160" t="s">
        <v>209</v>
      </c>
      <c r="H39" s="160" t="s">
        <v>193</v>
      </c>
      <c r="I39" s="148">
        <v>1502.2</v>
      </c>
      <c r="J39" s="148">
        <f t="shared" si="0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47.25" customHeight="1" hidden="1">
      <c r="B40" s="142"/>
      <c r="C40" s="172" t="s">
        <v>321</v>
      </c>
      <c r="D40" s="144" t="s">
        <v>83</v>
      </c>
      <c r="E40" s="166" t="s">
        <v>136</v>
      </c>
      <c r="F40" s="166" t="s">
        <v>159</v>
      </c>
      <c r="G40" s="166"/>
      <c r="H40" s="214"/>
      <c r="I40" s="145">
        <v>71</v>
      </c>
      <c r="J40" s="145">
        <f t="shared" si="0"/>
        <v>172</v>
      </c>
      <c r="K40" s="145">
        <f>K41</f>
        <v>243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31.5" customHeight="1" hidden="1">
      <c r="B41" s="142"/>
      <c r="C41" s="150" t="s">
        <v>194</v>
      </c>
      <c r="D41" s="144" t="s">
        <v>83</v>
      </c>
      <c r="E41" s="144" t="s">
        <v>136</v>
      </c>
      <c r="F41" s="144" t="s">
        <v>141</v>
      </c>
      <c r="G41" s="144" t="s">
        <v>267</v>
      </c>
      <c r="H41" s="164"/>
      <c r="I41" s="148">
        <v>187</v>
      </c>
      <c r="J41" s="148">
        <f t="shared" si="0"/>
        <v>56</v>
      </c>
      <c r="K41" s="148">
        <f>K42</f>
        <v>243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1.5" customHeight="1" hidden="1">
      <c r="B42" s="142"/>
      <c r="C42" s="152" t="s">
        <v>255</v>
      </c>
      <c r="D42" s="144" t="s">
        <v>83</v>
      </c>
      <c r="E42" s="144" t="s">
        <v>136</v>
      </c>
      <c r="F42" s="144" t="s">
        <v>141</v>
      </c>
      <c r="G42" s="144" t="s">
        <v>268</v>
      </c>
      <c r="H42" s="164"/>
      <c r="I42" s="148">
        <v>19.34</v>
      </c>
      <c r="J42" s="148">
        <f t="shared" si="0"/>
        <v>223.66</v>
      </c>
      <c r="K42" s="148">
        <f>K43</f>
        <v>243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1.5" customHeight="1" hidden="1">
      <c r="B43" s="142"/>
      <c r="C43" s="154" t="s">
        <v>200</v>
      </c>
      <c r="D43" s="141" t="s">
        <v>83</v>
      </c>
      <c r="E43" s="141" t="s">
        <v>136</v>
      </c>
      <c r="F43" s="141" t="s">
        <v>141</v>
      </c>
      <c r="G43" s="141" t="s">
        <v>270</v>
      </c>
      <c r="H43" s="141" t="s">
        <v>201</v>
      </c>
      <c r="I43" s="148"/>
      <c r="J43" s="148"/>
      <c r="K43" s="148">
        <v>243</v>
      </c>
      <c r="L43" s="148">
        <v>0</v>
      </c>
      <c r="N43" s="165"/>
      <c r="O43" s="165"/>
      <c r="P43" s="165"/>
      <c r="Q43" s="165"/>
      <c r="R43" s="165"/>
      <c r="S43" s="165"/>
    </row>
    <row r="44" spans="2:19" s="137" customFormat="1" ht="15.75">
      <c r="B44" s="142"/>
      <c r="C44" s="143" t="s">
        <v>214</v>
      </c>
      <c r="D44" s="144" t="s">
        <v>83</v>
      </c>
      <c r="E44" s="166" t="s">
        <v>136</v>
      </c>
      <c r="F44" s="166" t="s">
        <v>143</v>
      </c>
      <c r="G44" s="166"/>
      <c r="H44" s="166"/>
      <c r="I44" s="145">
        <f>I48</f>
        <v>10</v>
      </c>
      <c r="J44" s="145"/>
      <c r="K44" s="145">
        <f>K45</f>
        <v>10</v>
      </c>
      <c r="L44" s="145">
        <f>L48</f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2" t="s">
        <v>186</v>
      </c>
      <c r="D45" s="193" t="s">
        <v>83</v>
      </c>
      <c r="E45" s="193" t="s">
        <v>136</v>
      </c>
      <c r="F45" s="193" t="s">
        <v>143</v>
      </c>
      <c r="G45" s="193" t="s">
        <v>264</v>
      </c>
      <c r="H45" s="193"/>
      <c r="I45" s="148">
        <f>I46</f>
        <v>10</v>
      </c>
      <c r="J45" s="148"/>
      <c r="K45" s="148">
        <f>K46</f>
        <v>10</v>
      </c>
      <c r="L45" s="145"/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0" t="s">
        <v>217</v>
      </c>
      <c r="D46" s="193" t="s">
        <v>83</v>
      </c>
      <c r="E46" s="193" t="s">
        <v>136</v>
      </c>
      <c r="F46" s="193" t="s">
        <v>143</v>
      </c>
      <c r="G46" s="193" t="s">
        <v>276</v>
      </c>
      <c r="H46" s="193"/>
      <c r="I46" s="148">
        <f>I47</f>
        <v>10</v>
      </c>
      <c r="J46" s="148"/>
      <c r="K46" s="148">
        <f>K47</f>
        <v>10</v>
      </c>
      <c r="L46" s="145"/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1" t="s">
        <v>218</v>
      </c>
      <c r="D47" s="193" t="s">
        <v>83</v>
      </c>
      <c r="E47" s="193" t="s">
        <v>136</v>
      </c>
      <c r="F47" s="193" t="s">
        <v>143</v>
      </c>
      <c r="G47" s="193" t="s">
        <v>276</v>
      </c>
      <c r="H47" s="193" t="s">
        <v>219</v>
      </c>
      <c r="I47" s="148">
        <v>10</v>
      </c>
      <c r="J47" s="148"/>
      <c r="K47" s="148">
        <v>10</v>
      </c>
      <c r="L47" s="145"/>
      <c r="N47" s="165"/>
      <c r="O47" s="165"/>
      <c r="P47" s="165"/>
      <c r="Q47" s="165"/>
      <c r="R47" s="165"/>
      <c r="S47" s="165"/>
    </row>
    <row r="48" spans="2:19" s="137" customFormat="1" ht="15.75" customHeight="1" hidden="1">
      <c r="B48" s="142"/>
      <c r="C48" s="42" t="s">
        <v>186</v>
      </c>
      <c r="D48" s="141" t="s">
        <v>83</v>
      </c>
      <c r="E48" s="160" t="s">
        <v>136</v>
      </c>
      <c r="F48" s="160" t="s">
        <v>143</v>
      </c>
      <c r="G48" s="160" t="s">
        <v>187</v>
      </c>
      <c r="H48" s="160"/>
      <c r="I48" s="148">
        <f>I49</f>
        <v>10</v>
      </c>
      <c r="J48" s="148"/>
      <c r="K48" s="148">
        <f>K49</f>
        <v>0</v>
      </c>
      <c r="L48" s="145">
        <f>L49</f>
        <v>10</v>
      </c>
      <c r="N48" s="165"/>
      <c r="O48" s="165"/>
      <c r="P48" s="165"/>
      <c r="Q48" s="165"/>
      <c r="R48" s="165"/>
      <c r="S48" s="165"/>
    </row>
    <row r="49" spans="2:19" s="137" customFormat="1" ht="31.5" customHeight="1" hidden="1">
      <c r="B49" s="142"/>
      <c r="C49" s="167" t="s">
        <v>215</v>
      </c>
      <c r="D49" s="141" t="s">
        <v>83</v>
      </c>
      <c r="E49" s="160" t="s">
        <v>136</v>
      </c>
      <c r="F49" s="160" t="s">
        <v>143</v>
      </c>
      <c r="G49" s="160" t="s">
        <v>216</v>
      </c>
      <c r="H49" s="160"/>
      <c r="I49" s="148">
        <f>I50</f>
        <v>10</v>
      </c>
      <c r="J49" s="148"/>
      <c r="K49" s="148">
        <f>K51</f>
        <v>0</v>
      </c>
      <c r="L49" s="148">
        <f>L51</f>
        <v>10</v>
      </c>
      <c r="N49" s="165"/>
      <c r="O49" s="165"/>
      <c r="P49" s="165"/>
      <c r="Q49" s="165"/>
      <c r="R49" s="165"/>
      <c r="S49" s="165"/>
    </row>
    <row r="50" spans="2:19" s="137" customFormat="1" ht="15.75" customHeight="1" hidden="1">
      <c r="B50" s="142"/>
      <c r="C50" s="168" t="s">
        <v>217</v>
      </c>
      <c r="D50" s="141" t="s">
        <v>83</v>
      </c>
      <c r="E50" s="160" t="s">
        <v>136</v>
      </c>
      <c r="F50" s="160" t="s">
        <v>143</v>
      </c>
      <c r="G50" s="160" t="s">
        <v>216</v>
      </c>
      <c r="H50" s="160"/>
      <c r="I50" s="169">
        <f>I51</f>
        <v>10</v>
      </c>
      <c r="J50" s="148"/>
      <c r="K50" s="169">
        <f>K51</f>
        <v>0</v>
      </c>
      <c r="L50" s="169">
        <f>L51</f>
        <v>10</v>
      </c>
      <c r="N50" s="165"/>
      <c r="O50" s="165"/>
      <c r="P50" s="165"/>
      <c r="Q50" s="165"/>
      <c r="R50" s="165"/>
      <c r="S50" s="165"/>
    </row>
    <row r="51" spans="2:19" s="137" customFormat="1" ht="15.75" customHeight="1" hidden="1">
      <c r="B51" s="142"/>
      <c r="C51" s="154" t="s">
        <v>218</v>
      </c>
      <c r="D51" s="141" t="s">
        <v>83</v>
      </c>
      <c r="E51" s="160" t="s">
        <v>136</v>
      </c>
      <c r="F51" s="160" t="s">
        <v>143</v>
      </c>
      <c r="G51" s="160" t="s">
        <v>216</v>
      </c>
      <c r="H51" s="160" t="s">
        <v>219</v>
      </c>
      <c r="I51" s="169">
        <v>10</v>
      </c>
      <c r="J51" s="148"/>
      <c r="K51" s="169">
        <v>0</v>
      </c>
      <c r="L51" s="169">
        <v>10</v>
      </c>
      <c r="N51" s="165"/>
      <c r="O51" s="165"/>
      <c r="P51" s="165"/>
      <c r="Q51" s="165"/>
      <c r="R51" s="165"/>
      <c r="S51" s="165"/>
    </row>
    <row r="52" spans="2:19" s="137" customFormat="1" ht="15.75" customHeight="1" hidden="1">
      <c r="B52" s="142"/>
      <c r="C52" s="143" t="s">
        <v>214</v>
      </c>
      <c r="D52" s="144" t="s">
        <v>83</v>
      </c>
      <c r="E52" s="166" t="s">
        <v>136</v>
      </c>
      <c r="F52" s="166" t="s">
        <v>143</v>
      </c>
      <c r="G52" s="166" t="s">
        <v>185</v>
      </c>
      <c r="H52" s="166" t="s">
        <v>48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customHeight="1" hidden="1">
      <c r="B53" s="142"/>
      <c r="C53" s="162" t="s">
        <v>218</v>
      </c>
      <c r="D53" s="141" t="s">
        <v>83</v>
      </c>
      <c r="E53" s="160" t="s">
        <v>136</v>
      </c>
      <c r="F53" s="160" t="s">
        <v>143</v>
      </c>
      <c r="G53" s="160" t="s">
        <v>220</v>
      </c>
      <c r="H53" s="160" t="s">
        <v>219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145</v>
      </c>
      <c r="D54" s="144" t="s">
        <v>83</v>
      </c>
      <c r="E54" s="166" t="s">
        <v>139</v>
      </c>
      <c r="F54" s="166" t="s">
        <v>146</v>
      </c>
      <c r="G54" s="166"/>
      <c r="H54" s="166"/>
      <c r="I54" s="145">
        <f>I55</f>
        <v>63.7</v>
      </c>
      <c r="J54" s="145"/>
      <c r="K54" s="145">
        <f>K55</f>
        <v>60.900000000000006</v>
      </c>
      <c r="L54" s="145" t="e">
        <f>#REF!</f>
        <v>#REF!</v>
      </c>
    </row>
    <row r="55" spans="2:12" s="137" customFormat="1" ht="47.25">
      <c r="B55" s="142"/>
      <c r="C55" s="204" t="s">
        <v>194</v>
      </c>
      <c r="D55" s="144" t="s">
        <v>83</v>
      </c>
      <c r="E55" s="144" t="s">
        <v>139</v>
      </c>
      <c r="F55" s="144" t="s">
        <v>146</v>
      </c>
      <c r="G55" s="144" t="s">
        <v>267</v>
      </c>
      <c r="H55" s="166"/>
      <c r="I55" s="145">
        <f>I56</f>
        <v>63.7</v>
      </c>
      <c r="J55" s="145"/>
      <c r="K55" s="145">
        <f>K56</f>
        <v>60.900000000000006</v>
      </c>
      <c r="L55" s="145"/>
    </row>
    <row r="56" spans="2:12" s="137" customFormat="1" ht="47.25">
      <c r="B56" s="202"/>
      <c r="C56" s="205" t="s">
        <v>277</v>
      </c>
      <c r="D56" s="203" t="s">
        <v>83</v>
      </c>
      <c r="E56" s="144" t="s">
        <v>139</v>
      </c>
      <c r="F56" s="144" t="s">
        <v>146</v>
      </c>
      <c r="G56" s="144" t="s">
        <v>278</v>
      </c>
      <c r="H56" s="160"/>
      <c r="I56" s="145">
        <f>I57</f>
        <v>63.7</v>
      </c>
      <c r="J56" s="145"/>
      <c r="K56" s="145">
        <f>K57</f>
        <v>60.900000000000006</v>
      </c>
      <c r="L56" s="145"/>
    </row>
    <row r="57" spans="2:12" s="137" customFormat="1" ht="31.5">
      <c r="B57" s="202"/>
      <c r="C57" s="205" t="s">
        <v>279</v>
      </c>
      <c r="D57" s="203" t="s">
        <v>83</v>
      </c>
      <c r="E57" s="144" t="s">
        <v>139</v>
      </c>
      <c r="F57" s="144" t="s">
        <v>146</v>
      </c>
      <c r="G57" s="144" t="s">
        <v>280</v>
      </c>
      <c r="H57" s="160"/>
      <c r="I57" s="145">
        <f>I58+I59</f>
        <v>63.7</v>
      </c>
      <c r="J57" s="145"/>
      <c r="K57" s="145">
        <f>K58+K59</f>
        <v>60.900000000000006</v>
      </c>
      <c r="L57" s="145"/>
    </row>
    <row r="58" spans="2:12" s="137" customFormat="1" ht="15.75">
      <c r="B58" s="202"/>
      <c r="C58" s="153" t="s">
        <v>273</v>
      </c>
      <c r="D58" s="206" t="s">
        <v>83</v>
      </c>
      <c r="E58" s="141" t="s">
        <v>139</v>
      </c>
      <c r="F58" s="141" t="s">
        <v>146</v>
      </c>
      <c r="G58" s="141" t="s">
        <v>280</v>
      </c>
      <c r="H58" s="160" t="s">
        <v>193</v>
      </c>
      <c r="I58" s="148">
        <v>48.92</v>
      </c>
      <c r="J58" s="148">
        <f t="shared" si="0"/>
        <v>-2.219999999999999</v>
      </c>
      <c r="K58" s="148">
        <v>46.7</v>
      </c>
      <c r="L58" s="145"/>
    </row>
    <row r="59" spans="2:12" s="137" customFormat="1" ht="47.25">
      <c r="B59" s="202"/>
      <c r="C59" s="153" t="s">
        <v>274</v>
      </c>
      <c r="D59" s="206" t="s">
        <v>83</v>
      </c>
      <c r="E59" s="141" t="s">
        <v>139</v>
      </c>
      <c r="F59" s="141" t="s">
        <v>146</v>
      </c>
      <c r="G59" s="141" t="s">
        <v>280</v>
      </c>
      <c r="H59" s="160" t="s">
        <v>272</v>
      </c>
      <c r="I59" s="148">
        <v>14.78</v>
      </c>
      <c r="J59" s="148">
        <f t="shared" si="0"/>
        <v>-0.5800000000000001</v>
      </c>
      <c r="K59" s="148">
        <v>14.2</v>
      </c>
      <c r="L59" s="145"/>
    </row>
    <row r="60" spans="2:12" s="137" customFormat="1" ht="42.75" customHeight="1">
      <c r="B60" s="142"/>
      <c r="C60" s="109" t="s">
        <v>147</v>
      </c>
      <c r="D60" s="141"/>
      <c r="E60" s="166" t="s">
        <v>146</v>
      </c>
      <c r="F60" s="166" t="s">
        <v>149</v>
      </c>
      <c r="G60" s="166"/>
      <c r="H60" s="166"/>
      <c r="I60" s="170">
        <v>355</v>
      </c>
      <c r="J60" s="145">
        <f aca="true" t="shared" si="2" ref="J60:J124">K60-I60</f>
        <v>-293</v>
      </c>
      <c r="K60" s="170">
        <f>K61</f>
        <v>62</v>
      </c>
      <c r="L60" s="169">
        <v>0</v>
      </c>
    </row>
    <row r="61" spans="2:12" s="137" customFormat="1" ht="50.25" customHeight="1">
      <c r="B61" s="142"/>
      <c r="C61" s="204" t="s">
        <v>194</v>
      </c>
      <c r="D61" s="144" t="s">
        <v>83</v>
      </c>
      <c r="E61" s="144" t="s">
        <v>146</v>
      </c>
      <c r="F61" s="144" t="s">
        <v>149</v>
      </c>
      <c r="G61" s="166" t="s">
        <v>267</v>
      </c>
      <c r="H61" s="166"/>
      <c r="I61" s="145">
        <f>I62</f>
        <v>107.79</v>
      </c>
      <c r="J61" s="148">
        <f t="shared" si="2"/>
        <v>-45.790000000000006</v>
      </c>
      <c r="K61" s="145">
        <f>K62</f>
        <v>62</v>
      </c>
      <c r="L61" s="145">
        <f>L63+L64</f>
        <v>0</v>
      </c>
    </row>
    <row r="62" spans="2:12" s="137" customFormat="1" ht="55.5" customHeight="1">
      <c r="B62" s="142"/>
      <c r="C62" s="143" t="s">
        <v>228</v>
      </c>
      <c r="D62" s="203" t="s">
        <v>83</v>
      </c>
      <c r="E62" s="144" t="s">
        <v>146</v>
      </c>
      <c r="F62" s="144" t="s">
        <v>149</v>
      </c>
      <c r="G62" s="166" t="s">
        <v>284</v>
      </c>
      <c r="H62" s="166"/>
      <c r="I62" s="148">
        <v>107.79</v>
      </c>
      <c r="J62" s="148">
        <f t="shared" si="2"/>
        <v>-45.790000000000006</v>
      </c>
      <c r="K62" s="148">
        <f>K63</f>
        <v>62</v>
      </c>
      <c r="L62" s="148">
        <f>L63+L64</f>
        <v>0</v>
      </c>
    </row>
    <row r="63" spans="2:12" s="137" customFormat="1" ht="41.25" customHeight="1">
      <c r="B63" s="142"/>
      <c r="C63" s="205" t="s">
        <v>311</v>
      </c>
      <c r="D63" s="203" t="s">
        <v>83</v>
      </c>
      <c r="E63" s="144" t="s">
        <v>146</v>
      </c>
      <c r="F63" s="144" t="s">
        <v>149</v>
      </c>
      <c r="G63" s="166" t="s">
        <v>283</v>
      </c>
      <c r="H63" s="166"/>
      <c r="I63" s="148">
        <v>100.79</v>
      </c>
      <c r="J63" s="148">
        <f t="shared" si="2"/>
        <v>-38.790000000000006</v>
      </c>
      <c r="K63" s="148">
        <f>K64</f>
        <v>62</v>
      </c>
      <c r="L63" s="148">
        <v>0</v>
      </c>
    </row>
    <row r="64" spans="2:12" s="137" customFormat="1" ht="44.25" customHeight="1">
      <c r="B64" s="142"/>
      <c r="C64" s="162" t="s">
        <v>211</v>
      </c>
      <c r="D64" s="141"/>
      <c r="E64" s="160" t="s">
        <v>146</v>
      </c>
      <c r="F64" s="160" t="s">
        <v>149</v>
      </c>
      <c r="G64" s="160" t="s">
        <v>283</v>
      </c>
      <c r="H64" s="160" t="s">
        <v>201</v>
      </c>
      <c r="I64" s="148">
        <v>7</v>
      </c>
      <c r="J64" s="148">
        <f t="shared" si="2"/>
        <v>55</v>
      </c>
      <c r="K64" s="148">
        <v>62</v>
      </c>
      <c r="L64" s="148">
        <v>0</v>
      </c>
    </row>
    <row r="65" spans="2:12" s="137" customFormat="1" ht="28.5" customHeight="1">
      <c r="B65" s="142"/>
      <c r="C65" s="143" t="s">
        <v>295</v>
      </c>
      <c r="D65" s="144" t="s">
        <v>83</v>
      </c>
      <c r="E65" s="144" t="s">
        <v>141</v>
      </c>
      <c r="F65" s="144" t="s">
        <v>137</v>
      </c>
      <c r="G65" s="166"/>
      <c r="H65" s="166"/>
      <c r="I65" s="145">
        <f>I66</f>
        <v>0</v>
      </c>
      <c r="J65" s="145">
        <f t="shared" si="2"/>
        <v>1</v>
      </c>
      <c r="K65" s="145">
        <f>K66</f>
        <v>1</v>
      </c>
      <c r="L65" s="148"/>
    </row>
    <row r="66" spans="2:12" s="137" customFormat="1" ht="28.5" customHeight="1">
      <c r="B66" s="142"/>
      <c r="C66" s="172" t="s">
        <v>291</v>
      </c>
      <c r="D66" s="144" t="s">
        <v>83</v>
      </c>
      <c r="E66" s="166" t="s">
        <v>141</v>
      </c>
      <c r="F66" s="166" t="s">
        <v>292</v>
      </c>
      <c r="G66" s="166"/>
      <c r="H66" s="166"/>
      <c r="I66" s="145">
        <f>I67</f>
        <v>0</v>
      </c>
      <c r="J66" s="145">
        <f t="shared" si="2"/>
        <v>1</v>
      </c>
      <c r="K66" s="145">
        <f>K67</f>
        <v>1</v>
      </c>
      <c r="L66" s="148"/>
    </row>
    <row r="67" spans="2:12" s="137" customFormat="1" ht="40.5" customHeight="1">
      <c r="B67" s="142"/>
      <c r="C67" s="204" t="s">
        <v>194</v>
      </c>
      <c r="D67" s="144" t="s">
        <v>83</v>
      </c>
      <c r="E67" s="144" t="s">
        <v>141</v>
      </c>
      <c r="F67" s="144" t="s">
        <v>292</v>
      </c>
      <c r="G67" s="144" t="s">
        <v>267</v>
      </c>
      <c r="H67" s="166"/>
      <c r="I67" s="145">
        <f>I68</f>
        <v>0</v>
      </c>
      <c r="J67" s="145">
        <f t="shared" si="2"/>
        <v>1</v>
      </c>
      <c r="K67" s="145">
        <f>K68</f>
        <v>1</v>
      </c>
      <c r="L67" s="148"/>
    </row>
    <row r="68" spans="2:12" s="137" customFormat="1" ht="51.75" customHeight="1">
      <c r="B68" s="142"/>
      <c r="C68" s="205" t="s">
        <v>277</v>
      </c>
      <c r="D68" s="203" t="s">
        <v>83</v>
      </c>
      <c r="E68" s="144" t="s">
        <v>141</v>
      </c>
      <c r="F68" s="144" t="s">
        <v>292</v>
      </c>
      <c r="G68" s="144" t="s">
        <v>278</v>
      </c>
      <c r="H68" s="166"/>
      <c r="I68" s="145">
        <f>I69</f>
        <v>0</v>
      </c>
      <c r="J68" s="145">
        <f t="shared" si="2"/>
        <v>1</v>
      </c>
      <c r="K68" s="145">
        <f>K69</f>
        <v>1</v>
      </c>
      <c r="L68" s="148"/>
    </row>
    <row r="69" spans="2:12" s="137" customFormat="1" ht="65.25" customHeight="1">
      <c r="B69" s="142"/>
      <c r="C69" s="172" t="s">
        <v>297</v>
      </c>
      <c r="D69" s="144" t="s">
        <v>83</v>
      </c>
      <c r="E69" s="144" t="s">
        <v>141</v>
      </c>
      <c r="F69" s="144" t="s">
        <v>292</v>
      </c>
      <c r="G69" s="144" t="s">
        <v>296</v>
      </c>
      <c r="H69" s="144"/>
      <c r="I69" s="145">
        <f>I70</f>
        <v>0</v>
      </c>
      <c r="J69" s="145">
        <f t="shared" si="2"/>
        <v>1</v>
      </c>
      <c r="K69" s="145">
        <f>K70</f>
        <v>1</v>
      </c>
      <c r="L69" s="148"/>
    </row>
    <row r="70" spans="2:12" s="137" customFormat="1" ht="45" customHeight="1">
      <c r="B70" s="142"/>
      <c r="C70" s="147" t="s">
        <v>124</v>
      </c>
      <c r="D70" s="141" t="s">
        <v>83</v>
      </c>
      <c r="E70" s="141" t="s">
        <v>141</v>
      </c>
      <c r="F70" s="141" t="s">
        <v>292</v>
      </c>
      <c r="G70" s="141" t="s">
        <v>296</v>
      </c>
      <c r="H70" s="141" t="s">
        <v>294</v>
      </c>
      <c r="I70" s="148">
        <v>0</v>
      </c>
      <c r="J70" s="148">
        <f t="shared" si="2"/>
        <v>1</v>
      </c>
      <c r="K70" s="148">
        <v>1</v>
      </c>
      <c r="L70" s="148"/>
    </row>
    <row r="71" spans="2:12" s="137" customFormat="1" ht="15.75">
      <c r="B71" s="142"/>
      <c r="C71" s="143" t="s">
        <v>236</v>
      </c>
      <c r="D71" s="144" t="s">
        <v>83</v>
      </c>
      <c r="E71" s="144" t="s">
        <v>155</v>
      </c>
      <c r="F71" s="144" t="s">
        <v>137</v>
      </c>
      <c r="G71" s="144"/>
      <c r="H71" s="144"/>
      <c r="I71" s="145">
        <f>I72+I81</f>
        <v>668.24</v>
      </c>
      <c r="J71" s="145">
        <f t="shared" si="2"/>
        <v>-153.27999999999997</v>
      </c>
      <c r="K71" s="145">
        <f>K72+K81</f>
        <v>514.96</v>
      </c>
      <c r="L71" s="145">
        <f>L72+L81</f>
        <v>775.28</v>
      </c>
    </row>
    <row r="72" spans="2:12" s="137" customFormat="1" ht="20.25" customHeight="1">
      <c r="B72" s="142"/>
      <c r="C72" s="143" t="s">
        <v>293</v>
      </c>
      <c r="D72" s="144" t="s">
        <v>83</v>
      </c>
      <c r="E72" s="144" t="s">
        <v>155</v>
      </c>
      <c r="F72" s="144" t="s">
        <v>146</v>
      </c>
      <c r="G72" s="144"/>
      <c r="H72" s="144"/>
      <c r="I72" s="145">
        <f>I77</f>
        <v>0</v>
      </c>
      <c r="J72" s="145">
        <f t="shared" si="2"/>
        <v>140</v>
      </c>
      <c r="K72" s="145">
        <f>K77</f>
        <v>140</v>
      </c>
      <c r="L72" s="145">
        <f>L77</f>
        <v>107.04</v>
      </c>
    </row>
    <row r="73" spans="2:12" s="137" customFormat="1" ht="36.75" customHeight="1" hidden="1">
      <c r="B73" s="142"/>
      <c r="C73" s="150" t="s">
        <v>194</v>
      </c>
      <c r="D73" s="144" t="s">
        <v>83</v>
      </c>
      <c r="E73" s="144" t="s">
        <v>155</v>
      </c>
      <c r="F73" s="144" t="s">
        <v>139</v>
      </c>
      <c r="G73" s="144" t="s">
        <v>267</v>
      </c>
      <c r="H73" s="144"/>
      <c r="I73" s="145">
        <f>I74</f>
        <v>0</v>
      </c>
      <c r="J73" s="145">
        <f t="shared" si="2"/>
        <v>0</v>
      </c>
      <c r="K73" s="145">
        <f>K74</f>
        <v>0</v>
      </c>
      <c r="L73" s="145"/>
    </row>
    <row r="74" spans="2:12" s="137" customFormat="1" ht="49.5" customHeight="1" hidden="1">
      <c r="B74" s="142"/>
      <c r="C74" s="143" t="s">
        <v>228</v>
      </c>
      <c r="D74" s="144" t="s">
        <v>83</v>
      </c>
      <c r="E74" s="144" t="s">
        <v>155</v>
      </c>
      <c r="F74" s="144" t="s">
        <v>139</v>
      </c>
      <c r="G74" s="144" t="s">
        <v>284</v>
      </c>
      <c r="H74" s="144"/>
      <c r="I74" s="145">
        <f>I75</f>
        <v>0</v>
      </c>
      <c r="J74" s="145">
        <f t="shared" si="2"/>
        <v>0</v>
      </c>
      <c r="K74" s="145">
        <f>K75</f>
        <v>0</v>
      </c>
      <c r="L74" s="145"/>
    </row>
    <row r="75" spans="2:12" s="137" customFormat="1" ht="20.25" customHeight="1" hidden="1">
      <c r="B75" s="142"/>
      <c r="C75" s="143" t="s">
        <v>230</v>
      </c>
      <c r="D75" s="144" t="s">
        <v>83</v>
      </c>
      <c r="E75" s="144" t="s">
        <v>155</v>
      </c>
      <c r="F75" s="144" t="s">
        <v>139</v>
      </c>
      <c r="G75" s="144" t="s">
        <v>283</v>
      </c>
      <c r="H75" s="144"/>
      <c r="I75" s="145">
        <f>I76</f>
        <v>0</v>
      </c>
      <c r="J75" s="145">
        <f t="shared" si="2"/>
        <v>0</v>
      </c>
      <c r="K75" s="145">
        <f>K76</f>
        <v>0</v>
      </c>
      <c r="L75" s="145"/>
    </row>
    <row r="76" spans="2:12" s="137" customFormat="1" ht="20.25" customHeight="1" hidden="1">
      <c r="B76" s="142"/>
      <c r="C76" s="162" t="s">
        <v>211</v>
      </c>
      <c r="D76" s="141" t="s">
        <v>83</v>
      </c>
      <c r="E76" s="141" t="s">
        <v>155</v>
      </c>
      <c r="F76" s="141" t="s">
        <v>139</v>
      </c>
      <c r="G76" s="141" t="s">
        <v>283</v>
      </c>
      <c r="H76" s="141" t="s">
        <v>201</v>
      </c>
      <c r="I76" s="148">
        <v>0</v>
      </c>
      <c r="J76" s="145">
        <f t="shared" si="2"/>
        <v>0</v>
      </c>
      <c r="K76" s="148">
        <v>0</v>
      </c>
      <c r="L76" s="145"/>
    </row>
    <row r="77" spans="2:12" s="137" customFormat="1" ht="42.75" customHeight="1">
      <c r="B77" s="142"/>
      <c r="C77" s="150" t="s">
        <v>194</v>
      </c>
      <c r="D77" s="144" t="s">
        <v>83</v>
      </c>
      <c r="E77" s="144" t="s">
        <v>155</v>
      </c>
      <c r="F77" s="144" t="s">
        <v>146</v>
      </c>
      <c r="G77" s="166" t="s">
        <v>267</v>
      </c>
      <c r="H77" s="144"/>
      <c r="I77" s="145">
        <f>I78</f>
        <v>0</v>
      </c>
      <c r="J77" s="145">
        <f t="shared" si="2"/>
        <v>140</v>
      </c>
      <c r="K77" s="145">
        <f aca="true" t="shared" si="3" ref="K77:L79">K78</f>
        <v>140</v>
      </c>
      <c r="L77" s="145">
        <f t="shared" si="3"/>
        <v>107.04</v>
      </c>
    </row>
    <row r="78" spans="2:12" s="137" customFormat="1" ht="51" customHeight="1">
      <c r="B78" s="142"/>
      <c r="C78" s="143" t="s">
        <v>228</v>
      </c>
      <c r="D78" s="144" t="s">
        <v>83</v>
      </c>
      <c r="E78" s="144" t="s">
        <v>155</v>
      </c>
      <c r="F78" s="144" t="s">
        <v>146</v>
      </c>
      <c r="G78" s="166" t="s">
        <v>284</v>
      </c>
      <c r="H78" s="144"/>
      <c r="I78" s="145">
        <f>I79</f>
        <v>0</v>
      </c>
      <c r="J78" s="145">
        <f t="shared" si="2"/>
        <v>140</v>
      </c>
      <c r="K78" s="145">
        <f t="shared" si="3"/>
        <v>140</v>
      </c>
      <c r="L78" s="145">
        <f t="shared" si="3"/>
        <v>107.04</v>
      </c>
    </row>
    <row r="79" spans="2:12" s="137" customFormat="1" ht="20.25" customHeight="1">
      <c r="B79" s="142"/>
      <c r="C79" s="143" t="s">
        <v>230</v>
      </c>
      <c r="D79" s="144" t="s">
        <v>83</v>
      </c>
      <c r="E79" s="144" t="s">
        <v>155</v>
      </c>
      <c r="F79" s="144" t="s">
        <v>146</v>
      </c>
      <c r="G79" s="166" t="s">
        <v>283</v>
      </c>
      <c r="H79" s="144"/>
      <c r="I79" s="145">
        <f>I80</f>
        <v>0</v>
      </c>
      <c r="J79" s="145">
        <f t="shared" si="2"/>
        <v>140</v>
      </c>
      <c r="K79" s="145">
        <f t="shared" si="3"/>
        <v>140</v>
      </c>
      <c r="L79" s="145">
        <f t="shared" si="3"/>
        <v>107.04</v>
      </c>
    </row>
    <row r="80" spans="2:12" s="137" customFormat="1" ht="48.75" customHeight="1">
      <c r="B80" s="142"/>
      <c r="C80" s="162" t="s">
        <v>211</v>
      </c>
      <c r="D80" s="141" t="s">
        <v>83</v>
      </c>
      <c r="E80" s="141" t="s">
        <v>155</v>
      </c>
      <c r="F80" s="141" t="s">
        <v>146</v>
      </c>
      <c r="G80" s="160" t="s">
        <v>283</v>
      </c>
      <c r="H80" s="141" t="s">
        <v>201</v>
      </c>
      <c r="I80" s="148">
        <v>0</v>
      </c>
      <c r="J80" s="148">
        <f t="shared" si="2"/>
        <v>140</v>
      </c>
      <c r="K80" s="148">
        <v>140</v>
      </c>
      <c r="L80" s="148">
        <v>107.04</v>
      </c>
    </row>
    <row r="81" spans="2:12" s="137" customFormat="1" ht="31.5">
      <c r="B81" s="142"/>
      <c r="C81" s="143" t="s">
        <v>157</v>
      </c>
      <c r="D81" s="144" t="s">
        <v>83</v>
      </c>
      <c r="E81" s="166" t="s">
        <v>155</v>
      </c>
      <c r="F81" s="166" t="s">
        <v>155</v>
      </c>
      <c r="G81" s="166"/>
      <c r="H81" s="166"/>
      <c r="I81" s="145">
        <f>I90</f>
        <v>668.24</v>
      </c>
      <c r="J81" s="145">
        <f t="shared" si="2"/>
        <v>-293.28</v>
      </c>
      <c r="K81" s="145">
        <f>K82</f>
        <v>374.96000000000004</v>
      </c>
      <c r="L81" s="145">
        <f>L90</f>
        <v>668.24</v>
      </c>
    </row>
    <row r="82" spans="2:12" s="137" customFormat="1" ht="47.25">
      <c r="B82" s="142"/>
      <c r="C82" s="150" t="s">
        <v>194</v>
      </c>
      <c r="D82" s="144" t="s">
        <v>83</v>
      </c>
      <c r="E82" s="144" t="s">
        <v>155</v>
      </c>
      <c r="F82" s="144" t="s">
        <v>155</v>
      </c>
      <c r="G82" s="166" t="s">
        <v>267</v>
      </c>
      <c r="H82" s="144"/>
      <c r="I82" s="145">
        <f>I83</f>
        <v>668.24</v>
      </c>
      <c r="J82" s="145">
        <f t="shared" si="2"/>
        <v>-293.28</v>
      </c>
      <c r="K82" s="145">
        <f>K83</f>
        <v>374.96000000000004</v>
      </c>
      <c r="L82" s="145"/>
    </row>
    <row r="83" spans="2:12" s="137" customFormat="1" ht="47.25">
      <c r="B83" s="142"/>
      <c r="C83" s="143" t="s">
        <v>228</v>
      </c>
      <c r="D83" s="144" t="s">
        <v>83</v>
      </c>
      <c r="E83" s="144" t="s">
        <v>155</v>
      </c>
      <c r="F83" s="144" t="s">
        <v>155</v>
      </c>
      <c r="G83" s="166" t="s">
        <v>284</v>
      </c>
      <c r="H83" s="144"/>
      <c r="I83" s="145">
        <f>I84</f>
        <v>668.24</v>
      </c>
      <c r="J83" s="145">
        <f t="shared" si="2"/>
        <v>-293.28</v>
      </c>
      <c r="K83" s="145">
        <f>K84</f>
        <v>374.96000000000004</v>
      </c>
      <c r="L83" s="145"/>
    </row>
    <row r="84" spans="2:12" s="137" customFormat="1" ht="15.75">
      <c r="B84" s="142"/>
      <c r="C84" s="143" t="s">
        <v>230</v>
      </c>
      <c r="D84" s="144" t="s">
        <v>83</v>
      </c>
      <c r="E84" s="144" t="s">
        <v>155</v>
      </c>
      <c r="F84" s="144" t="s">
        <v>155</v>
      </c>
      <c r="G84" s="166" t="s">
        <v>283</v>
      </c>
      <c r="H84" s="144"/>
      <c r="I84" s="145">
        <f>I85+I86+I88+I89</f>
        <v>668.24</v>
      </c>
      <c r="J84" s="145">
        <f t="shared" si="2"/>
        <v>-293.28</v>
      </c>
      <c r="K84" s="145">
        <f>K85+K86+K88+K89+K87</f>
        <v>374.96000000000004</v>
      </c>
      <c r="L84" s="145"/>
    </row>
    <row r="85" spans="2:12" s="137" customFormat="1" ht="15.75">
      <c r="B85" s="142"/>
      <c r="C85" s="207" t="s">
        <v>273</v>
      </c>
      <c r="D85" s="141" t="s">
        <v>83</v>
      </c>
      <c r="E85" s="160" t="s">
        <v>155</v>
      </c>
      <c r="F85" s="160" t="s">
        <v>155</v>
      </c>
      <c r="G85" s="160" t="s">
        <v>283</v>
      </c>
      <c r="H85" s="160" t="s">
        <v>193</v>
      </c>
      <c r="I85" s="148">
        <v>303.79</v>
      </c>
      <c r="J85" s="148">
        <f t="shared" si="2"/>
        <v>-123.33000000000001</v>
      </c>
      <c r="K85" s="148">
        <v>180.46</v>
      </c>
      <c r="L85" s="145"/>
    </row>
    <row r="86" spans="2:13" s="137" customFormat="1" ht="47.25">
      <c r="B86" s="142"/>
      <c r="C86" s="153" t="s">
        <v>274</v>
      </c>
      <c r="D86" s="141" t="s">
        <v>83</v>
      </c>
      <c r="E86" s="160" t="s">
        <v>155</v>
      </c>
      <c r="F86" s="160" t="s">
        <v>155</v>
      </c>
      <c r="G86" s="160" t="s">
        <v>283</v>
      </c>
      <c r="H86" s="160" t="s">
        <v>272</v>
      </c>
      <c r="I86" s="148">
        <v>91.75</v>
      </c>
      <c r="J86" s="148">
        <f t="shared" si="2"/>
        <v>-37.25</v>
      </c>
      <c r="K86" s="148">
        <v>54.5</v>
      </c>
      <c r="L86" s="145"/>
      <c r="M86" s="151"/>
    </row>
    <row r="87" spans="2:13" s="137" customFormat="1" ht="31.5">
      <c r="B87" s="142"/>
      <c r="C87" s="162" t="s">
        <v>211</v>
      </c>
      <c r="D87" s="141"/>
      <c r="E87" s="160"/>
      <c r="F87" s="160"/>
      <c r="G87" s="160" t="s">
        <v>283</v>
      </c>
      <c r="H87" s="160" t="s">
        <v>201</v>
      </c>
      <c r="I87" s="148"/>
      <c r="J87" s="148"/>
      <c r="K87" s="148">
        <v>40</v>
      </c>
      <c r="L87" s="145"/>
      <c r="M87" s="151"/>
    </row>
    <row r="88" spans="2:12" s="137" customFormat="1" ht="31.5">
      <c r="B88" s="142"/>
      <c r="C88" s="208" t="s">
        <v>212</v>
      </c>
      <c r="D88" s="141" t="s">
        <v>83</v>
      </c>
      <c r="E88" s="160" t="s">
        <v>155</v>
      </c>
      <c r="F88" s="160" t="s">
        <v>155</v>
      </c>
      <c r="G88" s="160" t="s">
        <v>283</v>
      </c>
      <c r="H88" s="160" t="s">
        <v>203</v>
      </c>
      <c r="I88" s="148">
        <v>256.51</v>
      </c>
      <c r="J88" s="148">
        <f t="shared" si="2"/>
        <v>-186.51</v>
      </c>
      <c r="K88" s="148">
        <v>70</v>
      </c>
      <c r="L88" s="145"/>
    </row>
    <row r="89" spans="2:12" s="137" customFormat="1" ht="27" customHeight="1">
      <c r="B89" s="142"/>
      <c r="C89" s="208" t="s">
        <v>213</v>
      </c>
      <c r="D89" s="141" t="s">
        <v>83</v>
      </c>
      <c r="E89" s="160" t="s">
        <v>155</v>
      </c>
      <c r="F89" s="160" t="s">
        <v>155</v>
      </c>
      <c r="G89" s="160" t="s">
        <v>283</v>
      </c>
      <c r="H89" s="160" t="s">
        <v>205</v>
      </c>
      <c r="I89" s="148">
        <v>16.19</v>
      </c>
      <c r="J89" s="148">
        <f t="shared" si="2"/>
        <v>13.809999999999999</v>
      </c>
      <c r="K89" s="148">
        <v>30</v>
      </c>
      <c r="L89" s="145"/>
    </row>
    <row r="90" spans="2:12" s="137" customFormat="1" ht="47.25" customHeight="1" hidden="1">
      <c r="B90" s="142"/>
      <c r="C90" s="150" t="s">
        <v>194</v>
      </c>
      <c r="D90" s="144" t="s">
        <v>83</v>
      </c>
      <c r="E90" s="144" t="s">
        <v>155</v>
      </c>
      <c r="F90" s="144" t="s">
        <v>155</v>
      </c>
      <c r="G90" s="166" t="s">
        <v>195</v>
      </c>
      <c r="H90" s="144"/>
      <c r="I90" s="145">
        <f>I91</f>
        <v>668.24</v>
      </c>
      <c r="J90" s="148">
        <f t="shared" si="2"/>
        <v>-668.24</v>
      </c>
      <c r="K90" s="145">
        <f>K91</f>
        <v>0</v>
      </c>
      <c r="L90" s="145">
        <f>L91</f>
        <v>668.24</v>
      </c>
    </row>
    <row r="91" spans="2:12" s="137" customFormat="1" ht="47.25" customHeight="1" hidden="1">
      <c r="B91" s="142"/>
      <c r="C91" s="143" t="s">
        <v>228</v>
      </c>
      <c r="D91" s="144" t="s">
        <v>83</v>
      </c>
      <c r="E91" s="144" t="s">
        <v>155</v>
      </c>
      <c r="F91" s="144" t="s">
        <v>155</v>
      </c>
      <c r="G91" s="166" t="s">
        <v>229</v>
      </c>
      <c r="H91" s="144"/>
      <c r="I91" s="145">
        <f>I92</f>
        <v>668.24</v>
      </c>
      <c r="J91" s="148">
        <f t="shared" si="2"/>
        <v>-668.24</v>
      </c>
      <c r="K91" s="145">
        <f>K92</f>
        <v>0</v>
      </c>
      <c r="L91" s="145">
        <f>L92</f>
        <v>668.24</v>
      </c>
    </row>
    <row r="92" spans="2:12" s="137" customFormat="1" ht="15.75" customHeight="1" hidden="1">
      <c r="B92" s="142"/>
      <c r="C92" s="143" t="s">
        <v>230</v>
      </c>
      <c r="D92" s="144" t="s">
        <v>83</v>
      </c>
      <c r="E92" s="144" t="s">
        <v>155</v>
      </c>
      <c r="F92" s="144" t="s">
        <v>155</v>
      </c>
      <c r="G92" s="166" t="s">
        <v>286</v>
      </c>
      <c r="H92" s="144"/>
      <c r="I92" s="145">
        <f>I93+I94+I95+I96</f>
        <v>668.24</v>
      </c>
      <c r="J92" s="148">
        <f t="shared" si="2"/>
        <v>-668.24</v>
      </c>
      <c r="K92" s="145">
        <f>K93+K94+K95+K96</f>
        <v>0</v>
      </c>
      <c r="L92" s="145">
        <f>L93+L94+L95+L96</f>
        <v>668.24</v>
      </c>
    </row>
    <row r="93" spans="2:12" s="137" customFormat="1" ht="31.5" customHeight="1" hidden="1">
      <c r="B93" s="142"/>
      <c r="C93" s="176" t="s">
        <v>197</v>
      </c>
      <c r="D93" s="141" t="s">
        <v>83</v>
      </c>
      <c r="E93" s="160" t="s">
        <v>155</v>
      </c>
      <c r="F93" s="160" t="s">
        <v>155</v>
      </c>
      <c r="G93" s="160" t="s">
        <v>286</v>
      </c>
      <c r="H93" s="160" t="s">
        <v>193</v>
      </c>
      <c r="I93" s="148">
        <v>395.54</v>
      </c>
      <c r="J93" s="148">
        <f t="shared" si="2"/>
        <v>-395.54</v>
      </c>
      <c r="K93" s="148">
        <v>0</v>
      </c>
      <c r="L93" s="148">
        <v>395.54</v>
      </c>
    </row>
    <row r="94" spans="2:12" s="137" customFormat="1" ht="31.5" customHeight="1" hidden="1">
      <c r="B94" s="142"/>
      <c r="C94" s="162" t="s">
        <v>211</v>
      </c>
      <c r="D94" s="141" t="s">
        <v>83</v>
      </c>
      <c r="E94" s="160" t="s">
        <v>155</v>
      </c>
      <c r="F94" s="160" t="s">
        <v>155</v>
      </c>
      <c r="G94" s="160" t="s">
        <v>231</v>
      </c>
      <c r="H94" s="160" t="s">
        <v>201</v>
      </c>
      <c r="I94" s="148">
        <v>0</v>
      </c>
      <c r="J94" s="148">
        <f t="shared" si="2"/>
        <v>0</v>
      </c>
      <c r="K94" s="148">
        <v>0</v>
      </c>
      <c r="L94" s="148">
        <v>0</v>
      </c>
    </row>
    <row r="95" spans="2:12" s="137" customFormat="1" ht="31.5" customHeight="1" hidden="1">
      <c r="B95" s="142"/>
      <c r="C95" s="162" t="s">
        <v>212</v>
      </c>
      <c r="D95" s="141" t="s">
        <v>83</v>
      </c>
      <c r="E95" s="160" t="s">
        <v>155</v>
      </c>
      <c r="F95" s="160" t="s">
        <v>155</v>
      </c>
      <c r="G95" s="160" t="s">
        <v>286</v>
      </c>
      <c r="H95" s="160" t="s">
        <v>203</v>
      </c>
      <c r="I95" s="148">
        <v>256.51</v>
      </c>
      <c r="J95" s="148">
        <f t="shared" si="2"/>
        <v>-256.51</v>
      </c>
      <c r="K95" s="148">
        <v>0</v>
      </c>
      <c r="L95" s="148">
        <v>256.51</v>
      </c>
    </row>
    <row r="96" spans="2:12" s="137" customFormat="1" ht="31.5" customHeight="1" hidden="1">
      <c r="B96" s="142"/>
      <c r="C96" s="162" t="s">
        <v>213</v>
      </c>
      <c r="D96" s="141" t="s">
        <v>83</v>
      </c>
      <c r="E96" s="160" t="s">
        <v>155</v>
      </c>
      <c r="F96" s="160" t="s">
        <v>155</v>
      </c>
      <c r="G96" s="160" t="s">
        <v>286</v>
      </c>
      <c r="H96" s="160" t="s">
        <v>205</v>
      </c>
      <c r="I96" s="148">
        <v>16.19</v>
      </c>
      <c r="J96" s="148">
        <f t="shared" si="2"/>
        <v>-16.19</v>
      </c>
      <c r="K96" s="148">
        <v>0</v>
      </c>
      <c r="L96" s="148">
        <v>16.19</v>
      </c>
    </row>
    <row r="97" spans="2:12" s="137" customFormat="1" ht="15.75">
      <c r="B97" s="142"/>
      <c r="C97" s="143" t="s">
        <v>160</v>
      </c>
      <c r="D97" s="144" t="s">
        <v>83</v>
      </c>
      <c r="E97" s="166" t="s">
        <v>159</v>
      </c>
      <c r="F97" s="166" t="s">
        <v>159</v>
      </c>
      <c r="G97" s="166"/>
      <c r="H97" s="166"/>
      <c r="I97" s="170">
        <f>I104</f>
        <v>104.54</v>
      </c>
      <c r="J97" s="145">
        <f t="shared" si="2"/>
        <v>33.15999999999998</v>
      </c>
      <c r="K97" s="170">
        <f>K98</f>
        <v>137.7</v>
      </c>
      <c r="L97" s="148"/>
    </row>
    <row r="98" spans="2:12" s="137" customFormat="1" ht="47.25">
      <c r="B98" s="142"/>
      <c r="C98" s="150" t="s">
        <v>194</v>
      </c>
      <c r="D98" s="144" t="s">
        <v>83</v>
      </c>
      <c r="E98" s="166" t="s">
        <v>159</v>
      </c>
      <c r="F98" s="166" t="s">
        <v>159</v>
      </c>
      <c r="G98" s="166" t="s">
        <v>267</v>
      </c>
      <c r="H98" s="166"/>
      <c r="I98" s="170">
        <f>I99</f>
        <v>104.54</v>
      </c>
      <c r="J98" s="145">
        <f t="shared" si="2"/>
        <v>33.15999999999998</v>
      </c>
      <c r="K98" s="170">
        <f>K99</f>
        <v>137.7</v>
      </c>
      <c r="L98" s="148"/>
    </row>
    <row r="99" spans="2:12" s="137" customFormat="1" ht="47.25">
      <c r="B99" s="142"/>
      <c r="C99" s="174" t="s">
        <v>232</v>
      </c>
      <c r="D99" s="144" t="s">
        <v>83</v>
      </c>
      <c r="E99" s="166" t="s">
        <v>159</v>
      </c>
      <c r="F99" s="166" t="s">
        <v>159</v>
      </c>
      <c r="G99" s="166" t="s">
        <v>281</v>
      </c>
      <c r="H99" s="166"/>
      <c r="I99" s="170">
        <f>I100</f>
        <v>104.54</v>
      </c>
      <c r="J99" s="145">
        <f t="shared" si="2"/>
        <v>33.15999999999998</v>
      </c>
      <c r="K99" s="170">
        <f>K100</f>
        <v>137.7</v>
      </c>
      <c r="L99" s="148"/>
    </row>
    <row r="100" spans="2:12" s="137" customFormat="1" ht="63">
      <c r="B100" s="142"/>
      <c r="C100" s="175" t="s">
        <v>234</v>
      </c>
      <c r="D100" s="144" t="s">
        <v>83</v>
      </c>
      <c r="E100" s="166" t="s">
        <v>159</v>
      </c>
      <c r="F100" s="166" t="s">
        <v>159</v>
      </c>
      <c r="G100" s="166" t="s">
        <v>282</v>
      </c>
      <c r="H100" s="166"/>
      <c r="I100" s="170">
        <f>I101+I102+I103</f>
        <v>104.54</v>
      </c>
      <c r="J100" s="145">
        <f t="shared" si="2"/>
        <v>33.15999999999998</v>
      </c>
      <c r="K100" s="170">
        <f>K101+K102+K103</f>
        <v>137.7</v>
      </c>
      <c r="L100" s="148"/>
    </row>
    <row r="101" spans="2:12" s="137" customFormat="1" ht="15.75">
      <c r="B101" s="142"/>
      <c r="C101" s="207" t="s">
        <v>273</v>
      </c>
      <c r="D101" s="141" t="s">
        <v>83</v>
      </c>
      <c r="E101" s="160" t="s">
        <v>159</v>
      </c>
      <c r="F101" s="160" t="s">
        <v>159</v>
      </c>
      <c r="G101" s="160" t="s">
        <v>282</v>
      </c>
      <c r="H101" s="160" t="s">
        <v>193</v>
      </c>
      <c r="I101" s="169">
        <v>76.45</v>
      </c>
      <c r="J101" s="148">
        <f t="shared" si="2"/>
        <v>13.950000000000003</v>
      </c>
      <c r="K101" s="169">
        <v>90.4</v>
      </c>
      <c r="L101" s="148"/>
    </row>
    <row r="102" spans="2:12" s="137" customFormat="1" ht="47.25">
      <c r="B102" s="142"/>
      <c r="C102" s="153" t="s">
        <v>274</v>
      </c>
      <c r="D102" s="141" t="s">
        <v>83</v>
      </c>
      <c r="E102" s="160" t="s">
        <v>159</v>
      </c>
      <c r="F102" s="160" t="s">
        <v>159</v>
      </c>
      <c r="G102" s="160" t="s">
        <v>282</v>
      </c>
      <c r="H102" s="160" t="s">
        <v>272</v>
      </c>
      <c r="I102" s="169">
        <v>23.09</v>
      </c>
      <c r="J102" s="148">
        <f t="shared" si="2"/>
        <v>4.210000000000001</v>
      </c>
      <c r="K102" s="169">
        <v>27.3</v>
      </c>
      <c r="L102" s="148"/>
    </row>
    <row r="103" spans="2:12" s="137" customFormat="1" ht="31.5">
      <c r="B103" s="142"/>
      <c r="C103" s="147" t="s">
        <v>200</v>
      </c>
      <c r="D103" s="141" t="s">
        <v>83</v>
      </c>
      <c r="E103" s="160" t="s">
        <v>159</v>
      </c>
      <c r="F103" s="160" t="s">
        <v>159</v>
      </c>
      <c r="G103" s="160" t="s">
        <v>282</v>
      </c>
      <c r="H103" s="160" t="s">
        <v>201</v>
      </c>
      <c r="I103" s="169">
        <v>5</v>
      </c>
      <c r="J103" s="148">
        <f t="shared" si="2"/>
        <v>15</v>
      </c>
      <c r="K103" s="169">
        <v>20</v>
      </c>
      <c r="L103" s="148"/>
    </row>
    <row r="104" spans="2:12" s="137" customFormat="1" ht="47.25" customHeight="1" hidden="1">
      <c r="B104" s="142"/>
      <c r="C104" s="150" t="s">
        <v>194</v>
      </c>
      <c r="D104" s="144" t="s">
        <v>83</v>
      </c>
      <c r="E104" s="166" t="s">
        <v>159</v>
      </c>
      <c r="F104" s="166" t="s">
        <v>159</v>
      </c>
      <c r="G104" s="166" t="s">
        <v>195</v>
      </c>
      <c r="H104" s="166"/>
      <c r="I104" s="170">
        <f>I105</f>
        <v>104.54</v>
      </c>
      <c r="J104" s="148">
        <f t="shared" si="2"/>
        <v>-104.54</v>
      </c>
      <c r="K104" s="170">
        <f>K105</f>
        <v>0</v>
      </c>
      <c r="L104" s="148"/>
    </row>
    <row r="105" spans="2:12" s="137" customFormat="1" ht="47.25" customHeight="1" hidden="1">
      <c r="B105" s="142"/>
      <c r="C105" s="174" t="s">
        <v>232</v>
      </c>
      <c r="D105" s="144" t="s">
        <v>83</v>
      </c>
      <c r="E105" s="166" t="s">
        <v>159</v>
      </c>
      <c r="F105" s="166" t="s">
        <v>159</v>
      </c>
      <c r="G105" s="166" t="s">
        <v>233</v>
      </c>
      <c r="H105" s="166"/>
      <c r="I105" s="170">
        <f>I106</f>
        <v>104.54</v>
      </c>
      <c r="J105" s="148">
        <f t="shared" si="2"/>
        <v>-104.54</v>
      </c>
      <c r="K105" s="170">
        <f>K106</f>
        <v>0</v>
      </c>
      <c r="L105" s="148"/>
    </row>
    <row r="106" spans="2:12" s="137" customFormat="1" ht="63" customHeight="1" hidden="1">
      <c r="B106" s="142"/>
      <c r="C106" s="175" t="s">
        <v>234</v>
      </c>
      <c r="D106" s="144" t="s">
        <v>83</v>
      </c>
      <c r="E106" s="166" t="s">
        <v>159</v>
      </c>
      <c r="F106" s="166" t="s">
        <v>159</v>
      </c>
      <c r="G106" s="166" t="s">
        <v>285</v>
      </c>
      <c r="H106" s="166"/>
      <c r="I106" s="170">
        <f>I107+I108</f>
        <v>104.54</v>
      </c>
      <c r="J106" s="148">
        <f t="shared" si="2"/>
        <v>-104.54</v>
      </c>
      <c r="K106" s="170">
        <f>K107+K108</f>
        <v>0</v>
      </c>
      <c r="L106" s="148"/>
    </row>
    <row r="107" spans="2:12" s="137" customFormat="1" ht="31.5" customHeight="1" hidden="1">
      <c r="B107" s="142"/>
      <c r="C107" s="176" t="s">
        <v>197</v>
      </c>
      <c r="D107" s="141" t="s">
        <v>83</v>
      </c>
      <c r="E107" s="160" t="s">
        <v>159</v>
      </c>
      <c r="F107" s="160" t="s">
        <v>159</v>
      </c>
      <c r="G107" s="160" t="s">
        <v>285</v>
      </c>
      <c r="H107" s="160" t="s">
        <v>193</v>
      </c>
      <c r="I107" s="169">
        <v>99.54</v>
      </c>
      <c r="J107" s="148">
        <f t="shared" si="2"/>
        <v>-99.54</v>
      </c>
      <c r="K107" s="169">
        <v>0</v>
      </c>
      <c r="L107" s="148"/>
    </row>
    <row r="108" spans="2:12" s="137" customFormat="1" ht="31.5" customHeight="1" hidden="1">
      <c r="B108" s="142"/>
      <c r="C108" s="147" t="s">
        <v>200</v>
      </c>
      <c r="D108" s="141" t="s">
        <v>83</v>
      </c>
      <c r="E108" s="160" t="s">
        <v>159</v>
      </c>
      <c r="F108" s="160" t="s">
        <v>159</v>
      </c>
      <c r="G108" s="160" t="s">
        <v>285</v>
      </c>
      <c r="H108" s="160" t="s">
        <v>201</v>
      </c>
      <c r="I108" s="169">
        <v>5</v>
      </c>
      <c r="J108" s="148">
        <f t="shared" si="2"/>
        <v>-5</v>
      </c>
      <c r="K108" s="169">
        <v>0</v>
      </c>
      <c r="L108" s="148"/>
    </row>
    <row r="109" spans="2:12" s="137" customFormat="1" ht="15.75">
      <c r="B109" s="142"/>
      <c r="C109" s="143" t="s">
        <v>237</v>
      </c>
      <c r="D109" s="144" t="s">
        <v>83</v>
      </c>
      <c r="E109" s="144" t="s">
        <v>162</v>
      </c>
      <c r="F109" s="144" t="s">
        <v>137</v>
      </c>
      <c r="G109" s="144"/>
      <c r="H109" s="144"/>
      <c r="I109" s="145">
        <f>I110</f>
        <v>755.88</v>
      </c>
      <c r="J109" s="145">
        <f t="shared" si="2"/>
        <v>530.17</v>
      </c>
      <c r="K109" s="145">
        <f>K110</f>
        <v>1286.05</v>
      </c>
      <c r="L109" s="145">
        <f>L117</f>
        <v>506</v>
      </c>
    </row>
    <row r="110" spans="2:12" s="137" customFormat="1" ht="15.75">
      <c r="B110" s="142"/>
      <c r="C110" s="143" t="s">
        <v>238</v>
      </c>
      <c r="D110" s="144" t="s">
        <v>83</v>
      </c>
      <c r="E110" s="166" t="s">
        <v>162</v>
      </c>
      <c r="F110" s="166" t="s">
        <v>136</v>
      </c>
      <c r="G110" s="166"/>
      <c r="H110" s="166"/>
      <c r="I110" s="145">
        <f>I111</f>
        <v>755.88</v>
      </c>
      <c r="J110" s="145">
        <f t="shared" si="2"/>
        <v>530.17</v>
      </c>
      <c r="K110" s="145">
        <f>K111</f>
        <v>1286.05</v>
      </c>
      <c r="L110" s="145">
        <f>L117</f>
        <v>506</v>
      </c>
    </row>
    <row r="111" spans="2:12" s="137" customFormat="1" ht="47.25">
      <c r="B111" s="142"/>
      <c r="C111" s="150" t="s">
        <v>194</v>
      </c>
      <c r="D111" s="144" t="s">
        <v>83</v>
      </c>
      <c r="E111" s="144" t="s">
        <v>162</v>
      </c>
      <c r="F111" s="144" t="s">
        <v>136</v>
      </c>
      <c r="G111" s="144" t="s">
        <v>267</v>
      </c>
      <c r="H111" s="144"/>
      <c r="I111" s="145">
        <f>I112</f>
        <v>755.88</v>
      </c>
      <c r="J111" s="145">
        <f t="shared" si="2"/>
        <v>530.17</v>
      </c>
      <c r="K111" s="145">
        <f>K112</f>
        <v>1286.05</v>
      </c>
      <c r="L111" s="145"/>
    </row>
    <row r="112" spans="2:12" s="137" customFormat="1" ht="47.25">
      <c r="B112" s="142"/>
      <c r="C112" s="174" t="s">
        <v>232</v>
      </c>
      <c r="D112" s="144" t="s">
        <v>83</v>
      </c>
      <c r="E112" s="144" t="s">
        <v>162</v>
      </c>
      <c r="F112" s="144" t="s">
        <v>136</v>
      </c>
      <c r="G112" s="144" t="s">
        <v>281</v>
      </c>
      <c r="H112" s="144"/>
      <c r="I112" s="145">
        <f>I113</f>
        <v>755.88</v>
      </c>
      <c r="J112" s="145">
        <f t="shared" si="2"/>
        <v>530.17</v>
      </c>
      <c r="K112" s="145">
        <f>K113</f>
        <v>1286.05</v>
      </c>
      <c r="L112" s="145"/>
    </row>
    <row r="113" spans="2:12" s="137" customFormat="1" ht="47.25" customHeight="1">
      <c r="B113" s="142"/>
      <c r="C113" s="175" t="s">
        <v>239</v>
      </c>
      <c r="D113" s="144" t="s">
        <v>83</v>
      </c>
      <c r="E113" s="144" t="s">
        <v>162</v>
      </c>
      <c r="F113" s="144" t="s">
        <v>136</v>
      </c>
      <c r="G113" s="144" t="s">
        <v>287</v>
      </c>
      <c r="H113" s="144"/>
      <c r="I113" s="145">
        <f>I114+I116</f>
        <v>755.88</v>
      </c>
      <c r="J113" s="145">
        <f t="shared" si="2"/>
        <v>530.17</v>
      </c>
      <c r="K113" s="145">
        <f>K114+K115+K116</f>
        <v>1286.05</v>
      </c>
      <c r="L113" s="145"/>
    </row>
    <row r="114" spans="2:12" s="137" customFormat="1" ht="31.5">
      <c r="B114" s="142"/>
      <c r="C114" s="147" t="s">
        <v>200</v>
      </c>
      <c r="D114" s="141" t="s">
        <v>83</v>
      </c>
      <c r="E114" s="141" t="s">
        <v>162</v>
      </c>
      <c r="F114" s="141" t="s">
        <v>136</v>
      </c>
      <c r="G114" s="141" t="s">
        <v>287</v>
      </c>
      <c r="H114" s="141" t="s">
        <v>201</v>
      </c>
      <c r="I114" s="148">
        <v>752.88</v>
      </c>
      <c r="J114" s="148">
        <f t="shared" si="2"/>
        <v>520.17</v>
      </c>
      <c r="K114" s="148">
        <v>1273.05</v>
      </c>
      <c r="L114" s="145"/>
    </row>
    <row r="115" spans="2:12" s="137" customFormat="1" ht="15.75">
      <c r="B115" s="142"/>
      <c r="C115" s="147" t="s">
        <v>124</v>
      </c>
      <c r="D115" s="141" t="s">
        <v>83</v>
      </c>
      <c r="E115" s="141" t="s">
        <v>162</v>
      </c>
      <c r="F115" s="141" t="s">
        <v>136</v>
      </c>
      <c r="G115" s="141" t="s">
        <v>287</v>
      </c>
      <c r="H115" s="141" t="s">
        <v>294</v>
      </c>
      <c r="I115" s="148">
        <v>0</v>
      </c>
      <c r="J115" s="148">
        <f t="shared" si="2"/>
        <v>10</v>
      </c>
      <c r="K115" s="148">
        <v>10</v>
      </c>
      <c r="L115" s="145"/>
    </row>
    <row r="116" spans="2:12" s="137" customFormat="1" ht="31.5">
      <c r="B116" s="142"/>
      <c r="C116" s="162" t="s">
        <v>212</v>
      </c>
      <c r="D116" s="141" t="s">
        <v>83</v>
      </c>
      <c r="E116" s="160" t="s">
        <v>162</v>
      </c>
      <c r="F116" s="160" t="s">
        <v>136</v>
      </c>
      <c r="G116" s="141" t="s">
        <v>287</v>
      </c>
      <c r="H116" s="160" t="s">
        <v>203</v>
      </c>
      <c r="I116" s="148">
        <v>3</v>
      </c>
      <c r="J116" s="148">
        <f t="shared" si="2"/>
        <v>0</v>
      </c>
      <c r="K116" s="148">
        <v>3</v>
      </c>
      <c r="L116" s="145"/>
    </row>
    <row r="117" spans="2:12" s="137" customFormat="1" ht="52.5" customHeight="1" hidden="1">
      <c r="B117" s="142"/>
      <c r="C117" s="150" t="s">
        <v>194</v>
      </c>
      <c r="D117" s="144" t="s">
        <v>83</v>
      </c>
      <c r="E117" s="144" t="s">
        <v>162</v>
      </c>
      <c r="F117" s="144" t="s">
        <v>136</v>
      </c>
      <c r="G117" s="144" t="s">
        <v>195</v>
      </c>
      <c r="H117" s="144"/>
      <c r="I117" s="145">
        <f>I118</f>
        <v>506</v>
      </c>
      <c r="J117" s="148">
        <f t="shared" si="2"/>
        <v>-506</v>
      </c>
      <c r="K117" s="145">
        <f>K118</f>
        <v>0</v>
      </c>
      <c r="L117" s="145">
        <f>L118</f>
        <v>506</v>
      </c>
    </row>
    <row r="118" spans="2:12" s="137" customFormat="1" ht="57" customHeight="1" hidden="1">
      <c r="B118" s="142"/>
      <c r="C118" s="174" t="s">
        <v>232</v>
      </c>
      <c r="D118" s="144" t="s">
        <v>83</v>
      </c>
      <c r="E118" s="144" t="s">
        <v>162</v>
      </c>
      <c r="F118" s="144" t="s">
        <v>136</v>
      </c>
      <c r="G118" s="144" t="s">
        <v>233</v>
      </c>
      <c r="H118" s="144"/>
      <c r="I118" s="145">
        <f>I119</f>
        <v>506</v>
      </c>
      <c r="J118" s="148">
        <f t="shared" si="2"/>
        <v>-506</v>
      </c>
      <c r="K118" s="145">
        <f>K119</f>
        <v>0</v>
      </c>
      <c r="L118" s="145">
        <f>L119</f>
        <v>506</v>
      </c>
    </row>
    <row r="119" spans="2:12" s="137" customFormat="1" ht="67.5" customHeight="1" hidden="1">
      <c r="B119" s="142"/>
      <c r="C119" s="175" t="s">
        <v>239</v>
      </c>
      <c r="D119" s="144" t="s">
        <v>83</v>
      </c>
      <c r="E119" s="144" t="s">
        <v>162</v>
      </c>
      <c r="F119" s="144" t="s">
        <v>136</v>
      </c>
      <c r="G119" s="144" t="s">
        <v>290</v>
      </c>
      <c r="H119" s="144"/>
      <c r="I119" s="145">
        <f>I120+I121</f>
        <v>506</v>
      </c>
      <c r="J119" s="148">
        <f t="shared" si="2"/>
        <v>-506</v>
      </c>
      <c r="K119" s="145">
        <f>K120+K121</f>
        <v>0</v>
      </c>
      <c r="L119" s="145">
        <f>L120+L121</f>
        <v>506</v>
      </c>
    </row>
    <row r="120" spans="2:12" s="137" customFormat="1" ht="31.5" customHeight="1" hidden="1">
      <c r="B120" s="142"/>
      <c r="C120" s="147" t="s">
        <v>200</v>
      </c>
      <c r="D120" s="141" t="s">
        <v>83</v>
      </c>
      <c r="E120" s="141" t="s">
        <v>162</v>
      </c>
      <c r="F120" s="141" t="s">
        <v>136</v>
      </c>
      <c r="G120" s="141" t="s">
        <v>290</v>
      </c>
      <c r="H120" s="141" t="s">
        <v>201</v>
      </c>
      <c r="I120" s="148">
        <v>503</v>
      </c>
      <c r="J120" s="148">
        <f t="shared" si="2"/>
        <v>-503</v>
      </c>
      <c r="K120" s="148">
        <v>0</v>
      </c>
      <c r="L120" s="148">
        <f>23+15+465</f>
        <v>503</v>
      </c>
    </row>
    <row r="121" spans="2:12" s="137" customFormat="1" ht="31.5" customHeight="1" hidden="1">
      <c r="B121" s="142"/>
      <c r="C121" s="162" t="s">
        <v>212</v>
      </c>
      <c r="D121" s="141" t="s">
        <v>83</v>
      </c>
      <c r="E121" s="160" t="s">
        <v>162</v>
      </c>
      <c r="F121" s="160" t="s">
        <v>136</v>
      </c>
      <c r="G121" s="160" t="s">
        <v>290</v>
      </c>
      <c r="H121" s="160" t="s">
        <v>203</v>
      </c>
      <c r="I121" s="148">
        <v>3</v>
      </c>
      <c r="J121" s="148">
        <f t="shared" si="2"/>
        <v>-3</v>
      </c>
      <c r="K121" s="148">
        <v>0</v>
      </c>
      <c r="L121" s="148">
        <v>3</v>
      </c>
    </row>
    <row r="122" spans="2:12" s="137" customFormat="1" ht="15.75" customHeight="1" hidden="1">
      <c r="B122" s="142"/>
      <c r="C122" s="143" t="s">
        <v>237</v>
      </c>
      <c r="D122" s="144" t="s">
        <v>83</v>
      </c>
      <c r="E122" s="144" t="s">
        <v>162</v>
      </c>
      <c r="F122" s="144" t="s">
        <v>137</v>
      </c>
      <c r="G122" s="144" t="s">
        <v>185</v>
      </c>
      <c r="H122" s="144" t="s">
        <v>48</v>
      </c>
      <c r="I122" s="145">
        <f>I123</f>
        <v>378.15</v>
      </c>
      <c r="J122" s="148">
        <f t="shared" si="2"/>
        <v>-378.15</v>
      </c>
      <c r="K122" s="145">
        <f aca="true" t="shared" si="4" ref="K122:L124">K123</f>
        <v>0</v>
      </c>
      <c r="L122" s="145">
        <f t="shared" si="4"/>
        <v>0</v>
      </c>
    </row>
    <row r="123" spans="2:12" s="137" customFormat="1" ht="24" customHeight="1" hidden="1">
      <c r="B123" s="142"/>
      <c r="C123" s="143" t="s">
        <v>238</v>
      </c>
      <c r="D123" s="144" t="s">
        <v>83</v>
      </c>
      <c r="E123" s="166" t="s">
        <v>162</v>
      </c>
      <c r="F123" s="166" t="s">
        <v>136</v>
      </c>
      <c r="G123" s="166" t="s">
        <v>185</v>
      </c>
      <c r="H123" s="166" t="s">
        <v>48</v>
      </c>
      <c r="I123" s="145">
        <f>I124</f>
        <v>378.15</v>
      </c>
      <c r="J123" s="148">
        <f t="shared" si="2"/>
        <v>-378.15</v>
      </c>
      <c r="K123" s="145">
        <f t="shared" si="4"/>
        <v>0</v>
      </c>
      <c r="L123" s="145">
        <f t="shared" si="4"/>
        <v>0</v>
      </c>
    </row>
    <row r="124" spans="2:12" s="137" customFormat="1" ht="36" customHeight="1" hidden="1">
      <c r="B124" s="142"/>
      <c r="C124" s="143" t="s">
        <v>240</v>
      </c>
      <c r="D124" s="144" t="s">
        <v>83</v>
      </c>
      <c r="E124" s="166" t="s">
        <v>162</v>
      </c>
      <c r="F124" s="166" t="s">
        <v>136</v>
      </c>
      <c r="G124" s="166" t="s">
        <v>241</v>
      </c>
      <c r="H124" s="166" t="s">
        <v>48</v>
      </c>
      <c r="I124" s="145">
        <f>I125</f>
        <v>378.15</v>
      </c>
      <c r="J124" s="148">
        <f t="shared" si="2"/>
        <v>-378.15</v>
      </c>
      <c r="K124" s="145">
        <f t="shared" si="4"/>
        <v>0</v>
      </c>
      <c r="L124" s="145">
        <f t="shared" si="4"/>
        <v>0</v>
      </c>
    </row>
    <row r="125" spans="2:12" s="137" customFormat="1" ht="21.75" customHeight="1" hidden="1">
      <c r="B125" s="142"/>
      <c r="C125" s="147" t="s">
        <v>235</v>
      </c>
      <c r="D125" s="141" t="s">
        <v>83</v>
      </c>
      <c r="E125" s="160" t="s">
        <v>162</v>
      </c>
      <c r="F125" s="160" t="s">
        <v>136</v>
      </c>
      <c r="G125" s="160" t="s">
        <v>241</v>
      </c>
      <c r="H125" s="160" t="s">
        <v>48</v>
      </c>
      <c r="I125" s="148">
        <f>I126+I127+I128</f>
        <v>378.15</v>
      </c>
      <c r="J125" s="148">
        <f aca="true" t="shared" si="5" ref="J125:J163">K125-I125</f>
        <v>-378.15</v>
      </c>
      <c r="K125" s="148">
        <f>K126+K127+K128</f>
        <v>0</v>
      </c>
      <c r="L125" s="148">
        <f>L126+L127+L128</f>
        <v>0</v>
      </c>
    </row>
    <row r="126" spans="2:12" s="137" customFormat="1" ht="21" customHeight="1" hidden="1">
      <c r="B126" s="142"/>
      <c r="C126" s="162" t="s">
        <v>207</v>
      </c>
      <c r="D126" s="141" t="s">
        <v>83</v>
      </c>
      <c r="E126" s="160" t="s">
        <v>162</v>
      </c>
      <c r="F126" s="160" t="s">
        <v>136</v>
      </c>
      <c r="G126" s="160" t="s">
        <v>241</v>
      </c>
      <c r="H126" s="160" t="s">
        <v>193</v>
      </c>
      <c r="I126" s="148">
        <v>0</v>
      </c>
      <c r="J126" s="148">
        <f t="shared" si="5"/>
        <v>0</v>
      </c>
      <c r="K126" s="148">
        <v>0</v>
      </c>
      <c r="L126" s="148">
        <v>0</v>
      </c>
    </row>
    <row r="127" spans="2:12" s="137" customFormat="1" ht="18.75" customHeight="1" hidden="1">
      <c r="B127" s="142"/>
      <c r="C127" s="162" t="s">
        <v>211</v>
      </c>
      <c r="D127" s="141" t="s">
        <v>83</v>
      </c>
      <c r="E127" s="160" t="s">
        <v>162</v>
      </c>
      <c r="F127" s="160" t="s">
        <v>136</v>
      </c>
      <c r="G127" s="160" t="s">
        <v>241</v>
      </c>
      <c r="H127" s="160" t="s">
        <v>201</v>
      </c>
      <c r="I127" s="148">
        <v>358.18</v>
      </c>
      <c r="J127" s="148">
        <f t="shared" si="5"/>
        <v>-358.18</v>
      </c>
      <c r="K127" s="148">
        <v>0</v>
      </c>
      <c r="L127" s="148">
        <v>0</v>
      </c>
    </row>
    <row r="128" spans="2:12" s="137" customFormat="1" ht="23.25" customHeight="1" hidden="1">
      <c r="B128" s="142"/>
      <c r="C128" s="162" t="s">
        <v>212</v>
      </c>
      <c r="D128" s="141" t="s">
        <v>83</v>
      </c>
      <c r="E128" s="160" t="s">
        <v>162</v>
      </c>
      <c r="F128" s="160" t="s">
        <v>136</v>
      </c>
      <c r="G128" s="160" t="s">
        <v>241</v>
      </c>
      <c r="H128" s="160" t="s">
        <v>203</v>
      </c>
      <c r="I128" s="148">
        <v>19.97</v>
      </c>
      <c r="J128" s="148">
        <f t="shared" si="5"/>
        <v>-19.97</v>
      </c>
      <c r="K128" s="148">
        <v>0</v>
      </c>
      <c r="L128" s="148">
        <v>0</v>
      </c>
    </row>
    <row r="129" spans="2:12" s="137" customFormat="1" ht="18.75" customHeight="1" hidden="1">
      <c r="B129" s="142"/>
      <c r="C129" s="143" t="s">
        <v>237</v>
      </c>
      <c r="D129" s="144" t="s">
        <v>83</v>
      </c>
      <c r="E129" s="144" t="s">
        <v>162</v>
      </c>
      <c r="F129" s="144" t="s">
        <v>137</v>
      </c>
      <c r="G129" s="144" t="s">
        <v>185</v>
      </c>
      <c r="H129" s="144" t="s">
        <v>48</v>
      </c>
      <c r="I129" s="145">
        <f>I130</f>
        <v>28</v>
      </c>
      <c r="J129" s="148">
        <f t="shared" si="5"/>
        <v>-28</v>
      </c>
      <c r="K129" s="145">
        <f aca="true" t="shared" si="6" ref="K129:L131">K130</f>
        <v>0</v>
      </c>
      <c r="L129" s="145">
        <f t="shared" si="6"/>
        <v>0</v>
      </c>
    </row>
    <row r="130" spans="2:12" s="137" customFormat="1" ht="19.5" customHeight="1" hidden="1">
      <c r="B130" s="142"/>
      <c r="C130" s="143" t="s">
        <v>238</v>
      </c>
      <c r="D130" s="144" t="s">
        <v>83</v>
      </c>
      <c r="E130" s="166" t="s">
        <v>162</v>
      </c>
      <c r="F130" s="166" t="s">
        <v>136</v>
      </c>
      <c r="G130" s="166" t="s">
        <v>185</v>
      </c>
      <c r="H130" s="166" t="s">
        <v>48</v>
      </c>
      <c r="I130" s="145">
        <f>I131</f>
        <v>28</v>
      </c>
      <c r="J130" s="148">
        <f t="shared" si="5"/>
        <v>-28</v>
      </c>
      <c r="K130" s="145">
        <f t="shared" si="6"/>
        <v>0</v>
      </c>
      <c r="L130" s="145">
        <f t="shared" si="6"/>
        <v>0</v>
      </c>
    </row>
    <row r="131" spans="2:12" s="137" customFormat="1" ht="24" customHeight="1" hidden="1">
      <c r="B131" s="142"/>
      <c r="C131" s="143" t="s">
        <v>242</v>
      </c>
      <c r="D131" s="144" t="s">
        <v>83</v>
      </c>
      <c r="E131" s="166" t="s">
        <v>162</v>
      </c>
      <c r="F131" s="166" t="s">
        <v>136</v>
      </c>
      <c r="G131" s="166" t="s">
        <v>243</v>
      </c>
      <c r="H131" s="166" t="s">
        <v>48</v>
      </c>
      <c r="I131" s="145">
        <f>I132</f>
        <v>28</v>
      </c>
      <c r="J131" s="148">
        <f t="shared" si="5"/>
        <v>-28</v>
      </c>
      <c r="K131" s="145">
        <f t="shared" si="6"/>
        <v>0</v>
      </c>
      <c r="L131" s="145">
        <f t="shared" si="6"/>
        <v>0</v>
      </c>
    </row>
    <row r="132" spans="2:12" s="137" customFormat="1" ht="27" customHeight="1" hidden="1">
      <c r="B132" s="142"/>
      <c r="C132" s="147" t="s">
        <v>235</v>
      </c>
      <c r="D132" s="141" t="s">
        <v>83</v>
      </c>
      <c r="E132" s="160" t="s">
        <v>162</v>
      </c>
      <c r="F132" s="160" t="s">
        <v>136</v>
      </c>
      <c r="G132" s="160" t="s">
        <v>243</v>
      </c>
      <c r="H132" s="160" t="s">
        <v>48</v>
      </c>
      <c r="I132" s="148">
        <f>I133+I134</f>
        <v>28</v>
      </c>
      <c r="J132" s="148">
        <f t="shared" si="5"/>
        <v>-28</v>
      </c>
      <c r="K132" s="148">
        <f>K133+K134</f>
        <v>0</v>
      </c>
      <c r="L132" s="148">
        <f>L133+L134</f>
        <v>0</v>
      </c>
    </row>
    <row r="133" spans="2:12" s="137" customFormat="1" ht="19.5" customHeight="1" hidden="1">
      <c r="B133" s="142"/>
      <c r="C133" s="162" t="s">
        <v>207</v>
      </c>
      <c r="D133" s="141" t="s">
        <v>83</v>
      </c>
      <c r="E133" s="141" t="s">
        <v>162</v>
      </c>
      <c r="F133" s="141" t="s">
        <v>136</v>
      </c>
      <c r="G133" s="141" t="s">
        <v>243</v>
      </c>
      <c r="H133" s="141" t="s">
        <v>193</v>
      </c>
      <c r="I133" s="148">
        <v>0</v>
      </c>
      <c r="J133" s="148">
        <f t="shared" si="5"/>
        <v>0</v>
      </c>
      <c r="K133" s="148">
        <v>0</v>
      </c>
      <c r="L133" s="148">
        <v>0</v>
      </c>
    </row>
    <row r="134" spans="2:12" s="137" customFormat="1" ht="24.75" customHeight="1" hidden="1">
      <c r="B134" s="142"/>
      <c r="C134" s="162" t="s">
        <v>211</v>
      </c>
      <c r="D134" s="141" t="s">
        <v>83</v>
      </c>
      <c r="E134" s="141" t="s">
        <v>162</v>
      </c>
      <c r="F134" s="141" t="s">
        <v>136</v>
      </c>
      <c r="G134" s="141" t="s">
        <v>243</v>
      </c>
      <c r="H134" s="141" t="s">
        <v>201</v>
      </c>
      <c r="I134" s="148">
        <v>28</v>
      </c>
      <c r="J134" s="148">
        <f t="shared" si="5"/>
        <v>-28</v>
      </c>
      <c r="K134" s="148">
        <v>0</v>
      </c>
      <c r="L134" s="148">
        <v>0</v>
      </c>
    </row>
    <row r="135" spans="2:12" s="137" customFormat="1" ht="24.75" customHeight="1">
      <c r="B135" s="142"/>
      <c r="C135" s="143" t="s">
        <v>165</v>
      </c>
      <c r="D135" s="144" t="s">
        <v>83</v>
      </c>
      <c r="E135" s="144" t="s">
        <v>143</v>
      </c>
      <c r="F135" s="144" t="s">
        <v>137</v>
      </c>
      <c r="G135" s="144"/>
      <c r="H135" s="144"/>
      <c r="I135" s="145">
        <f>I136+I145</f>
        <v>1034.98</v>
      </c>
      <c r="J135" s="145">
        <f t="shared" si="5"/>
        <v>76.3599999999999</v>
      </c>
      <c r="K135" s="145">
        <f>K136+K145</f>
        <v>1111.34</v>
      </c>
      <c r="L135" s="145">
        <f>L136+L145</f>
        <v>816.68</v>
      </c>
    </row>
    <row r="136" spans="2:12" s="137" customFormat="1" ht="24.75" customHeight="1">
      <c r="B136" s="142"/>
      <c r="C136" s="143" t="s">
        <v>244</v>
      </c>
      <c r="D136" s="144" t="s">
        <v>83</v>
      </c>
      <c r="E136" s="144" t="s">
        <v>143</v>
      </c>
      <c r="F136" s="144" t="s">
        <v>136</v>
      </c>
      <c r="G136" s="166"/>
      <c r="H136" s="166"/>
      <c r="I136" s="145">
        <f>I141</f>
        <v>105</v>
      </c>
      <c r="J136" s="145">
        <f t="shared" si="5"/>
        <v>-105</v>
      </c>
      <c r="K136" s="145">
        <f>K137</f>
        <v>0</v>
      </c>
      <c r="L136" s="145">
        <f>L141</f>
        <v>105</v>
      </c>
    </row>
    <row r="137" spans="2:12" s="137" customFormat="1" ht="47.25">
      <c r="B137" s="142"/>
      <c r="C137" s="150" t="s">
        <v>194</v>
      </c>
      <c r="D137" s="144" t="s">
        <v>83</v>
      </c>
      <c r="E137" s="166" t="s">
        <v>143</v>
      </c>
      <c r="F137" s="166" t="s">
        <v>136</v>
      </c>
      <c r="G137" s="177" t="s">
        <v>267</v>
      </c>
      <c r="H137" s="166"/>
      <c r="I137" s="145">
        <f>I138</f>
        <v>105</v>
      </c>
      <c r="J137" s="145">
        <f t="shared" si="5"/>
        <v>-105</v>
      </c>
      <c r="K137" s="145">
        <f>K138</f>
        <v>0</v>
      </c>
      <c r="L137" s="145"/>
    </row>
    <row r="138" spans="2:12" s="137" customFormat="1" ht="47.25">
      <c r="B138" s="142"/>
      <c r="C138" s="174" t="s">
        <v>232</v>
      </c>
      <c r="D138" s="144" t="s">
        <v>83</v>
      </c>
      <c r="E138" s="166" t="s">
        <v>143</v>
      </c>
      <c r="F138" s="166" t="s">
        <v>136</v>
      </c>
      <c r="G138" s="178" t="s">
        <v>281</v>
      </c>
      <c r="H138" s="166"/>
      <c r="I138" s="145">
        <f>I139</f>
        <v>105</v>
      </c>
      <c r="J138" s="145">
        <f t="shared" si="5"/>
        <v>-105</v>
      </c>
      <c r="K138" s="145">
        <f>K139</f>
        <v>0</v>
      </c>
      <c r="L138" s="145"/>
    </row>
    <row r="139" spans="2:12" s="137" customFormat="1" ht="63">
      <c r="B139" s="142"/>
      <c r="C139" s="175" t="s">
        <v>245</v>
      </c>
      <c r="D139" s="144" t="s">
        <v>83</v>
      </c>
      <c r="E139" s="166" t="s">
        <v>143</v>
      </c>
      <c r="F139" s="166" t="s">
        <v>136</v>
      </c>
      <c r="G139" s="178" t="s">
        <v>288</v>
      </c>
      <c r="H139" s="166"/>
      <c r="I139" s="145">
        <f>I140</f>
        <v>105</v>
      </c>
      <c r="J139" s="145">
        <f t="shared" si="5"/>
        <v>-105</v>
      </c>
      <c r="K139" s="145">
        <f>K140</f>
        <v>0</v>
      </c>
      <c r="L139" s="145"/>
    </row>
    <row r="140" spans="2:12" s="137" customFormat="1" ht="31.5">
      <c r="B140" s="142"/>
      <c r="C140" s="147" t="s">
        <v>200</v>
      </c>
      <c r="D140" s="141" t="s">
        <v>83</v>
      </c>
      <c r="E140" s="141" t="s">
        <v>143</v>
      </c>
      <c r="F140" s="141" t="s">
        <v>136</v>
      </c>
      <c r="G140" s="141" t="s">
        <v>288</v>
      </c>
      <c r="H140" s="141" t="s">
        <v>201</v>
      </c>
      <c r="I140" s="148">
        <v>105</v>
      </c>
      <c r="J140" s="148">
        <f t="shared" si="5"/>
        <v>-105</v>
      </c>
      <c r="K140" s="148">
        <v>0</v>
      </c>
      <c r="L140" s="145"/>
    </row>
    <row r="141" spans="2:12" s="137" customFormat="1" ht="33" customHeight="1" hidden="1">
      <c r="B141" s="142"/>
      <c r="C141" s="150" t="s">
        <v>194</v>
      </c>
      <c r="D141" s="144" t="s">
        <v>83</v>
      </c>
      <c r="E141" s="166" t="s">
        <v>143</v>
      </c>
      <c r="F141" s="166" t="s">
        <v>136</v>
      </c>
      <c r="G141" s="177" t="s">
        <v>195</v>
      </c>
      <c r="H141" s="166"/>
      <c r="I141" s="145">
        <f>I142</f>
        <v>105</v>
      </c>
      <c r="J141" s="148">
        <f t="shared" si="5"/>
        <v>-105</v>
      </c>
      <c r="K141" s="145">
        <f aca="true" t="shared" si="7" ref="K141:L143">K142</f>
        <v>0</v>
      </c>
      <c r="L141" s="145">
        <f t="shared" si="7"/>
        <v>105</v>
      </c>
    </row>
    <row r="142" spans="2:12" s="137" customFormat="1" ht="54.75" customHeight="1" hidden="1">
      <c r="B142" s="142"/>
      <c r="C142" s="174" t="s">
        <v>232</v>
      </c>
      <c r="D142" s="144" t="s">
        <v>83</v>
      </c>
      <c r="E142" s="166" t="s">
        <v>143</v>
      </c>
      <c r="F142" s="166" t="s">
        <v>136</v>
      </c>
      <c r="G142" s="178" t="s">
        <v>233</v>
      </c>
      <c r="H142" s="166"/>
      <c r="I142" s="145">
        <f>I143</f>
        <v>105</v>
      </c>
      <c r="J142" s="148">
        <f t="shared" si="5"/>
        <v>-105</v>
      </c>
      <c r="K142" s="145">
        <f t="shared" si="7"/>
        <v>0</v>
      </c>
      <c r="L142" s="145">
        <f t="shared" si="7"/>
        <v>105</v>
      </c>
    </row>
    <row r="143" spans="2:12" s="137" customFormat="1" ht="48" customHeight="1" hidden="1">
      <c r="B143" s="142"/>
      <c r="C143" s="175" t="s">
        <v>245</v>
      </c>
      <c r="D143" s="144" t="s">
        <v>83</v>
      </c>
      <c r="E143" s="166" t="s">
        <v>143</v>
      </c>
      <c r="F143" s="166" t="s">
        <v>136</v>
      </c>
      <c r="G143" s="178" t="s">
        <v>289</v>
      </c>
      <c r="H143" s="166"/>
      <c r="I143" s="145">
        <f>I144</f>
        <v>105</v>
      </c>
      <c r="J143" s="148">
        <f t="shared" si="5"/>
        <v>-105</v>
      </c>
      <c r="K143" s="145">
        <f t="shared" si="7"/>
        <v>0</v>
      </c>
      <c r="L143" s="145">
        <f t="shared" si="7"/>
        <v>105</v>
      </c>
    </row>
    <row r="144" spans="2:12" s="137" customFormat="1" ht="30.75" customHeight="1" hidden="1">
      <c r="B144" s="142"/>
      <c r="C144" s="147" t="s">
        <v>200</v>
      </c>
      <c r="D144" s="141" t="s">
        <v>83</v>
      </c>
      <c r="E144" s="141" t="s">
        <v>143</v>
      </c>
      <c r="F144" s="141" t="s">
        <v>136</v>
      </c>
      <c r="G144" s="141" t="s">
        <v>289</v>
      </c>
      <c r="H144" s="141" t="s">
        <v>201</v>
      </c>
      <c r="I144" s="148">
        <v>105</v>
      </c>
      <c r="J144" s="148">
        <f t="shared" si="5"/>
        <v>-105</v>
      </c>
      <c r="K144" s="148">
        <v>0</v>
      </c>
      <c r="L144" s="148">
        <v>105</v>
      </c>
    </row>
    <row r="145" spans="2:12" s="137" customFormat="1" ht="24.75" customHeight="1">
      <c r="B145" s="142"/>
      <c r="C145" s="143" t="s">
        <v>166</v>
      </c>
      <c r="D145" s="144" t="s">
        <v>83</v>
      </c>
      <c r="E145" s="166" t="s">
        <v>143</v>
      </c>
      <c r="F145" s="166" t="s">
        <v>155</v>
      </c>
      <c r="G145" s="166"/>
      <c r="H145" s="166"/>
      <c r="I145" s="145">
        <f>I146</f>
        <v>929.98</v>
      </c>
      <c r="J145" s="145">
        <f t="shared" si="5"/>
        <v>181.3599999999999</v>
      </c>
      <c r="K145" s="145">
        <f>K146</f>
        <v>1111.34</v>
      </c>
      <c r="L145" s="145">
        <f>L151</f>
        <v>711.68</v>
      </c>
    </row>
    <row r="146" spans="2:12" s="137" customFormat="1" ht="47.25">
      <c r="B146" s="142"/>
      <c r="C146" s="150" t="s">
        <v>194</v>
      </c>
      <c r="D146" s="144" t="s">
        <v>83</v>
      </c>
      <c r="E146" s="166" t="s">
        <v>143</v>
      </c>
      <c r="F146" s="166" t="s">
        <v>155</v>
      </c>
      <c r="G146" s="177" t="s">
        <v>267</v>
      </c>
      <c r="H146" s="166"/>
      <c r="I146" s="145">
        <f>I147</f>
        <v>929.98</v>
      </c>
      <c r="J146" s="145">
        <f t="shared" si="5"/>
        <v>181.3599999999999</v>
      </c>
      <c r="K146" s="145">
        <f>K147</f>
        <v>1111.34</v>
      </c>
      <c r="L146" s="145"/>
    </row>
    <row r="147" spans="2:12" s="137" customFormat="1" ht="47.25">
      <c r="B147" s="142"/>
      <c r="C147" s="174" t="s">
        <v>232</v>
      </c>
      <c r="D147" s="144" t="s">
        <v>83</v>
      </c>
      <c r="E147" s="166" t="s">
        <v>143</v>
      </c>
      <c r="F147" s="166" t="s">
        <v>155</v>
      </c>
      <c r="G147" s="178" t="s">
        <v>281</v>
      </c>
      <c r="H147" s="166"/>
      <c r="I147" s="145">
        <f>I148</f>
        <v>929.98</v>
      </c>
      <c r="J147" s="145">
        <f t="shared" si="5"/>
        <v>181.3599999999999</v>
      </c>
      <c r="K147" s="145">
        <f>K148</f>
        <v>1111.34</v>
      </c>
      <c r="L147" s="145"/>
    </row>
    <row r="148" spans="2:12" s="137" customFormat="1" ht="63">
      <c r="B148" s="142"/>
      <c r="C148" s="175" t="s">
        <v>245</v>
      </c>
      <c r="D148" s="144" t="s">
        <v>83</v>
      </c>
      <c r="E148" s="166" t="s">
        <v>143</v>
      </c>
      <c r="F148" s="166" t="s">
        <v>155</v>
      </c>
      <c r="G148" s="178" t="s">
        <v>288</v>
      </c>
      <c r="H148" s="166"/>
      <c r="I148" s="145">
        <f>I149+I150</f>
        <v>929.98</v>
      </c>
      <c r="J148" s="145">
        <f t="shared" si="5"/>
        <v>181.3599999999999</v>
      </c>
      <c r="K148" s="145">
        <f>K149+K150</f>
        <v>1111.34</v>
      </c>
      <c r="L148" s="145"/>
    </row>
    <row r="149" spans="2:12" s="137" customFormat="1" ht="15.75">
      <c r="B149" s="142"/>
      <c r="C149" s="207" t="s">
        <v>273</v>
      </c>
      <c r="D149" s="141" t="s">
        <v>83</v>
      </c>
      <c r="E149" s="160" t="s">
        <v>143</v>
      </c>
      <c r="F149" s="160" t="s">
        <v>155</v>
      </c>
      <c r="G149" s="209" t="s">
        <v>288</v>
      </c>
      <c r="H149" s="160" t="s">
        <v>193</v>
      </c>
      <c r="I149" s="148">
        <v>714.27</v>
      </c>
      <c r="J149" s="148">
        <f t="shared" si="5"/>
        <v>139.28999999999996</v>
      </c>
      <c r="K149" s="148">
        <v>853.56</v>
      </c>
      <c r="L149" s="145"/>
    </row>
    <row r="150" spans="2:12" s="137" customFormat="1" ht="47.25">
      <c r="B150" s="142"/>
      <c r="C150" s="153" t="s">
        <v>274</v>
      </c>
      <c r="D150" s="141" t="s">
        <v>83</v>
      </c>
      <c r="E150" s="160" t="s">
        <v>143</v>
      </c>
      <c r="F150" s="160" t="s">
        <v>155</v>
      </c>
      <c r="G150" s="209" t="s">
        <v>288</v>
      </c>
      <c r="H150" s="160" t="s">
        <v>272</v>
      </c>
      <c r="I150" s="148">
        <v>215.71</v>
      </c>
      <c r="J150" s="148">
        <f t="shared" si="5"/>
        <v>42.069999999999965</v>
      </c>
      <c r="K150" s="148">
        <v>257.78</v>
      </c>
      <c r="L150" s="145"/>
    </row>
    <row r="151" spans="2:12" s="137" customFormat="1" ht="60.75" customHeight="1" hidden="1">
      <c r="B151" s="142"/>
      <c r="C151" s="150" t="s">
        <v>194</v>
      </c>
      <c r="D151" s="144" t="s">
        <v>83</v>
      </c>
      <c r="E151" s="166" t="s">
        <v>143</v>
      </c>
      <c r="F151" s="166" t="s">
        <v>155</v>
      </c>
      <c r="G151" s="177" t="s">
        <v>195</v>
      </c>
      <c r="H151" s="166"/>
      <c r="I151" s="145">
        <f>I152</f>
        <v>0</v>
      </c>
      <c r="J151" s="148">
        <f t="shared" si="5"/>
        <v>0</v>
      </c>
      <c r="K151" s="145">
        <f aca="true" t="shared" si="8" ref="K151:L153">K152</f>
        <v>0</v>
      </c>
      <c r="L151" s="145">
        <f t="shared" si="8"/>
        <v>711.68</v>
      </c>
    </row>
    <row r="152" spans="2:12" s="137" customFormat="1" ht="49.5" customHeight="1" hidden="1">
      <c r="B152" s="142"/>
      <c r="C152" s="174" t="s">
        <v>232</v>
      </c>
      <c r="D152" s="144" t="s">
        <v>83</v>
      </c>
      <c r="E152" s="166" t="s">
        <v>143</v>
      </c>
      <c r="F152" s="166" t="s">
        <v>155</v>
      </c>
      <c r="G152" s="178" t="s">
        <v>233</v>
      </c>
      <c r="H152" s="166"/>
      <c r="I152" s="145">
        <f>I153</f>
        <v>0</v>
      </c>
      <c r="J152" s="148">
        <f t="shared" si="5"/>
        <v>0</v>
      </c>
      <c r="K152" s="145">
        <f t="shared" si="8"/>
        <v>0</v>
      </c>
      <c r="L152" s="145">
        <f t="shared" si="8"/>
        <v>711.68</v>
      </c>
    </row>
    <row r="153" spans="2:12" s="137" customFormat="1" ht="71.25" customHeight="1" hidden="1">
      <c r="B153" s="142"/>
      <c r="C153" s="175" t="s">
        <v>245</v>
      </c>
      <c r="D153" s="144" t="s">
        <v>83</v>
      </c>
      <c r="E153" s="166" t="s">
        <v>143</v>
      </c>
      <c r="F153" s="166" t="s">
        <v>155</v>
      </c>
      <c r="G153" s="178" t="s">
        <v>246</v>
      </c>
      <c r="H153" s="166"/>
      <c r="I153" s="145">
        <f>I154</f>
        <v>0</v>
      </c>
      <c r="J153" s="148">
        <f t="shared" si="5"/>
        <v>0</v>
      </c>
      <c r="K153" s="145">
        <f t="shared" si="8"/>
        <v>0</v>
      </c>
      <c r="L153" s="145">
        <f t="shared" si="8"/>
        <v>711.68</v>
      </c>
    </row>
    <row r="154" spans="2:12" s="137" customFormat="1" ht="37.5" customHeight="1" hidden="1">
      <c r="B154" s="142"/>
      <c r="C154" s="176" t="s">
        <v>197</v>
      </c>
      <c r="D154" s="141" t="s">
        <v>83</v>
      </c>
      <c r="E154" s="160" t="s">
        <v>143</v>
      </c>
      <c r="F154" s="160" t="s">
        <v>155</v>
      </c>
      <c r="G154" s="179" t="s">
        <v>289</v>
      </c>
      <c r="H154" s="160" t="s">
        <v>193</v>
      </c>
      <c r="I154" s="148">
        <v>0</v>
      </c>
      <c r="J154" s="148">
        <f t="shared" si="5"/>
        <v>0</v>
      </c>
      <c r="K154" s="148">
        <v>0</v>
      </c>
      <c r="L154" s="148">
        <v>711.68</v>
      </c>
    </row>
    <row r="155" spans="2:12" s="137" customFormat="1" ht="15.75" customHeight="1" hidden="1">
      <c r="B155" s="142"/>
      <c r="C155" s="143" t="s">
        <v>165</v>
      </c>
      <c r="D155" s="144" t="s">
        <v>83</v>
      </c>
      <c r="E155" s="144" t="s">
        <v>143</v>
      </c>
      <c r="F155" s="144" t="s">
        <v>137</v>
      </c>
      <c r="G155" s="144" t="s">
        <v>185</v>
      </c>
      <c r="H155" s="144" t="s">
        <v>48</v>
      </c>
      <c r="I155" s="145">
        <f>I159</f>
        <v>1766.68</v>
      </c>
      <c r="J155" s="148">
        <f t="shared" si="5"/>
        <v>-1766.68</v>
      </c>
      <c r="K155" s="145">
        <f>K159+K156</f>
        <v>0</v>
      </c>
      <c r="L155" s="145">
        <f>L159+L156</f>
        <v>0</v>
      </c>
    </row>
    <row r="156" spans="2:12" s="137" customFormat="1" ht="15.75" customHeight="1" hidden="1">
      <c r="B156" s="142"/>
      <c r="C156" s="143" t="s">
        <v>247</v>
      </c>
      <c r="D156" s="144" t="s">
        <v>83</v>
      </c>
      <c r="E156" s="166" t="s">
        <v>143</v>
      </c>
      <c r="F156" s="166" t="s">
        <v>136</v>
      </c>
      <c r="G156" s="166" t="s">
        <v>248</v>
      </c>
      <c r="H156" s="166" t="s">
        <v>48</v>
      </c>
      <c r="I156" s="145">
        <f>I157</f>
        <v>0</v>
      </c>
      <c r="J156" s="148">
        <f t="shared" si="5"/>
        <v>0</v>
      </c>
      <c r="K156" s="145">
        <f>K157</f>
        <v>0</v>
      </c>
      <c r="L156" s="145">
        <f>L157</f>
        <v>0</v>
      </c>
    </row>
    <row r="157" spans="2:12" s="137" customFormat="1" ht="42.75" customHeight="1" hidden="1">
      <c r="B157" s="142"/>
      <c r="C157" s="147" t="s">
        <v>235</v>
      </c>
      <c r="D157" s="141" t="s">
        <v>83</v>
      </c>
      <c r="E157" s="160" t="s">
        <v>143</v>
      </c>
      <c r="F157" s="160" t="s">
        <v>136</v>
      </c>
      <c r="G157" s="160" t="s">
        <v>248</v>
      </c>
      <c r="H157" s="160" t="s">
        <v>48</v>
      </c>
      <c r="I157" s="148">
        <f>I158</f>
        <v>0</v>
      </c>
      <c r="J157" s="148">
        <f t="shared" si="5"/>
        <v>0</v>
      </c>
      <c r="K157" s="148">
        <f>K158</f>
        <v>0</v>
      </c>
      <c r="L157" s="148">
        <f>L158</f>
        <v>0</v>
      </c>
    </row>
    <row r="158" spans="2:12" s="137" customFormat="1" ht="33" customHeight="1" hidden="1">
      <c r="B158" s="142"/>
      <c r="C158" s="162" t="s">
        <v>211</v>
      </c>
      <c r="D158" s="141" t="s">
        <v>83</v>
      </c>
      <c r="E158" s="160" t="s">
        <v>143</v>
      </c>
      <c r="F158" s="160" t="s">
        <v>136</v>
      </c>
      <c r="G158" s="160" t="s">
        <v>248</v>
      </c>
      <c r="H158" s="160" t="s">
        <v>201</v>
      </c>
      <c r="I158" s="148">
        <v>0</v>
      </c>
      <c r="J158" s="148">
        <f t="shared" si="5"/>
        <v>0</v>
      </c>
      <c r="K158" s="148">
        <v>0</v>
      </c>
      <c r="L158" s="148">
        <v>0</v>
      </c>
    </row>
    <row r="159" spans="2:12" s="137" customFormat="1" ht="28.5" customHeight="1" hidden="1">
      <c r="B159" s="142"/>
      <c r="C159" s="143" t="s">
        <v>166</v>
      </c>
      <c r="D159" s="144" t="s">
        <v>83</v>
      </c>
      <c r="E159" s="166" t="s">
        <v>143</v>
      </c>
      <c r="F159" s="166" t="s">
        <v>155</v>
      </c>
      <c r="G159" s="166" t="s">
        <v>185</v>
      </c>
      <c r="H159" s="166" t="s">
        <v>48</v>
      </c>
      <c r="I159" s="145">
        <f>I160</f>
        <v>1766.68</v>
      </c>
      <c r="J159" s="148">
        <f t="shared" si="5"/>
        <v>-1766.68</v>
      </c>
      <c r="K159" s="145">
        <f>K160</f>
        <v>0</v>
      </c>
      <c r="L159" s="145">
        <f>L160</f>
        <v>0</v>
      </c>
    </row>
    <row r="160" spans="2:12" s="137" customFormat="1" ht="15.75" customHeight="1" hidden="1">
      <c r="B160" s="142"/>
      <c r="C160" s="147" t="s">
        <v>235</v>
      </c>
      <c r="D160" s="141" t="s">
        <v>83</v>
      </c>
      <c r="E160" s="160" t="s">
        <v>143</v>
      </c>
      <c r="F160" s="160" t="s">
        <v>155</v>
      </c>
      <c r="G160" s="160" t="s">
        <v>249</v>
      </c>
      <c r="H160" s="160" t="s">
        <v>48</v>
      </c>
      <c r="I160" s="148">
        <f>I161</f>
        <v>1766.68</v>
      </c>
      <c r="J160" s="148">
        <f t="shared" si="5"/>
        <v>-1766.68</v>
      </c>
      <c r="K160" s="148">
        <v>0</v>
      </c>
      <c r="L160" s="148">
        <v>0</v>
      </c>
    </row>
    <row r="161" spans="2:12" s="137" customFormat="1" ht="24" customHeight="1" hidden="1">
      <c r="B161" s="142"/>
      <c r="C161" s="162" t="s">
        <v>207</v>
      </c>
      <c r="D161" s="141" t="s">
        <v>83</v>
      </c>
      <c r="E161" s="141" t="s">
        <v>143</v>
      </c>
      <c r="F161" s="141" t="s">
        <v>155</v>
      </c>
      <c r="G161" s="141" t="s">
        <v>249</v>
      </c>
      <c r="H161" s="141" t="s">
        <v>193</v>
      </c>
      <c r="I161" s="148">
        <v>1766.68</v>
      </c>
      <c r="J161" s="148">
        <f t="shared" si="5"/>
        <v>-1766.68</v>
      </c>
      <c r="K161" s="148">
        <v>0</v>
      </c>
      <c r="L161" s="148">
        <v>0</v>
      </c>
    </row>
    <row r="162" spans="2:13" s="137" customFormat="1" ht="24" customHeight="1" hidden="1">
      <c r="B162" s="142"/>
      <c r="C162" s="180" t="s">
        <v>167</v>
      </c>
      <c r="D162" s="144" t="s">
        <v>250</v>
      </c>
      <c r="E162" s="144" t="s">
        <v>168</v>
      </c>
      <c r="F162" s="144" t="s">
        <v>168</v>
      </c>
      <c r="G162" s="144" t="s">
        <v>251</v>
      </c>
      <c r="H162" s="144"/>
      <c r="I162" s="145">
        <v>0</v>
      </c>
      <c r="J162" s="148">
        <f t="shared" si="5"/>
        <v>0</v>
      </c>
      <c r="K162" s="145">
        <v>0</v>
      </c>
      <c r="L162" s="145">
        <v>218.3</v>
      </c>
      <c r="M162" s="181"/>
    </row>
    <row r="163" spans="2:12" s="137" customFormat="1" ht="39.75" customHeight="1">
      <c r="B163" s="142"/>
      <c r="C163" s="143" t="s">
        <v>169</v>
      </c>
      <c r="D163" s="144"/>
      <c r="E163" s="144"/>
      <c r="F163" s="144"/>
      <c r="G163" s="144"/>
      <c r="H163" s="144"/>
      <c r="I163" s="145">
        <f>I8+I54+I71+I109+I135+I97+I65</f>
        <v>4283.19</v>
      </c>
      <c r="J163" s="145">
        <f t="shared" si="5"/>
        <v>942.9100000000008</v>
      </c>
      <c r="K163" s="145">
        <f>K8+K54+K71+K109+K135+K97+K65+K60</f>
        <v>5226.1</v>
      </c>
      <c r="L163" s="145" t="e">
        <f>L8+L54+#REF!+L71+L109+L135+L162</f>
        <v>#REF!</v>
      </c>
    </row>
    <row r="164" spans="2:12" ht="17.25" customHeight="1">
      <c r="B164" s="182"/>
      <c r="C164" s="183"/>
      <c r="D164" s="184"/>
      <c r="E164" s="184"/>
      <c r="F164" s="184"/>
      <c r="G164" s="184"/>
      <c r="H164" s="184"/>
      <c r="I164" s="184"/>
      <c r="J164" s="184"/>
      <c r="K164" s="184"/>
      <c r="L164" s="188"/>
    </row>
    <row r="165" spans="2:12" s="185" customFormat="1" ht="17.25" customHeight="1">
      <c r="B165" s="182"/>
      <c r="C165" s="183"/>
      <c r="D165" s="184"/>
      <c r="E165" s="184"/>
      <c r="F165" s="184"/>
      <c r="G165" s="184"/>
      <c r="H165" s="184"/>
      <c r="I165" s="184"/>
      <c r="J165" s="184"/>
      <c r="K165" s="184"/>
      <c r="L165" s="188"/>
    </row>
    <row r="166" ht="12.75"/>
    <row r="167" ht="12.75"/>
    <row r="168" spans="2:13" ht="182.25" customHeight="1">
      <c r="B168" s="249" t="s">
        <v>252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186"/>
    </row>
  </sheetData>
  <sheetProtection selectLockedCells="1" selectUnlockedCells="1"/>
  <mergeCells count="12">
    <mergeCell ref="H1:L1"/>
    <mergeCell ref="B3:L3"/>
    <mergeCell ref="H4:L4"/>
    <mergeCell ref="C5:C6"/>
    <mergeCell ref="D5:D6"/>
    <mergeCell ref="E5:E6"/>
    <mergeCell ref="F5:F6"/>
    <mergeCell ref="G5:G6"/>
    <mergeCell ref="K5:K6"/>
    <mergeCell ref="H5:H6"/>
    <mergeCell ref="L5:L6"/>
    <mergeCell ref="B168:L168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72"/>
  <sheetViews>
    <sheetView view="pageBreakPreview" zoomScale="60" zoomScalePageLayoutView="0" workbookViewId="0" topLeftCell="A26">
      <selection activeCell="S72" sqref="S72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16.421875" style="135" hidden="1" customWidth="1"/>
    <col min="5" max="6" width="16.140625" style="135" hidden="1" customWidth="1"/>
    <col min="7" max="7" width="15.00390625" style="135" customWidth="1"/>
    <col min="8" max="8" width="8.8515625" style="135" customWidth="1"/>
    <col min="9" max="10" width="16.421875" style="135" hidden="1" customWidth="1"/>
    <col min="11" max="11" width="16.421875" style="135" customWidth="1"/>
    <col min="12" max="12" width="16.140625" style="135" customWidth="1"/>
    <col min="13" max="13" width="13.8515625" style="132" customWidth="1"/>
    <col min="14" max="16384" width="9.140625" style="132" customWidth="1"/>
  </cols>
  <sheetData>
    <row r="1" spans="8:12" ht="75" customHeight="1">
      <c r="H1" s="250" t="s">
        <v>317</v>
      </c>
      <c r="I1" s="250"/>
      <c r="J1" s="250"/>
      <c r="K1" s="250"/>
      <c r="L1" s="250"/>
    </row>
    <row r="2" spans="8:12" ht="21.75" customHeight="1">
      <c r="H2" s="136"/>
      <c r="I2" s="136"/>
      <c r="J2" s="136"/>
      <c r="K2" s="136"/>
      <c r="L2" s="136"/>
    </row>
    <row r="3" spans="2:12" s="42" customFormat="1" ht="82.5" customHeight="1">
      <c r="B3" s="251" t="s">
        <v>314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2:12" s="137" customFormat="1" ht="15.75">
      <c r="B4" s="138"/>
      <c r="C4" s="138"/>
      <c r="D4" s="138"/>
      <c r="E4" s="138"/>
      <c r="F4" s="138"/>
      <c r="G4" s="139"/>
      <c r="H4" s="252" t="s">
        <v>43</v>
      </c>
      <c r="I4" s="252"/>
      <c r="J4" s="252"/>
      <c r="K4" s="252"/>
      <c r="L4" s="252"/>
    </row>
    <row r="5" spans="2:12" s="137" customFormat="1" ht="12.75" customHeight="1">
      <c r="B5" s="187"/>
      <c r="C5" s="248" t="s">
        <v>173</v>
      </c>
      <c r="D5" s="245" t="s">
        <v>174</v>
      </c>
      <c r="E5" s="245" t="s">
        <v>175</v>
      </c>
      <c r="F5" s="245" t="s">
        <v>176</v>
      </c>
      <c r="G5" s="245" t="s">
        <v>177</v>
      </c>
      <c r="H5" s="245" t="s">
        <v>178</v>
      </c>
      <c r="I5" s="253" t="s">
        <v>304</v>
      </c>
      <c r="J5" s="254"/>
      <c r="K5" s="246"/>
      <c r="L5" s="248" t="s">
        <v>305</v>
      </c>
    </row>
    <row r="6" spans="2:12" s="140" customFormat="1" ht="76.5" customHeight="1">
      <c r="B6" s="142" t="s">
        <v>172</v>
      </c>
      <c r="C6" s="248"/>
      <c r="D6" s="245"/>
      <c r="E6" s="245"/>
      <c r="F6" s="245"/>
      <c r="G6" s="245"/>
      <c r="H6" s="245"/>
      <c r="I6" s="255"/>
      <c r="J6" s="256"/>
      <c r="K6" s="247"/>
      <c r="L6" s="248"/>
    </row>
    <row r="7" spans="2:12" s="137" customFormat="1" ht="15.75">
      <c r="B7" s="142">
        <v>1</v>
      </c>
      <c r="C7" s="142">
        <v>2</v>
      </c>
      <c r="D7" s="141" t="s">
        <v>179</v>
      </c>
      <c r="E7" s="141" t="s">
        <v>180</v>
      </c>
      <c r="F7" s="141" t="s">
        <v>181</v>
      </c>
      <c r="G7" s="141" t="s">
        <v>182</v>
      </c>
      <c r="H7" s="141" t="s">
        <v>183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184</v>
      </c>
      <c r="D8" s="144" t="s">
        <v>83</v>
      </c>
      <c r="E8" s="144" t="s">
        <v>136</v>
      </c>
      <c r="F8" s="144" t="s">
        <v>137</v>
      </c>
      <c r="G8" s="144"/>
      <c r="H8" s="144"/>
      <c r="I8" s="145">
        <f>I9+I19+I44</f>
        <v>1655.85</v>
      </c>
      <c r="J8" s="145">
        <f>K8-I8</f>
        <v>153.30000000000018</v>
      </c>
      <c r="K8" s="145">
        <f>K9+K19+K44</f>
        <v>1809.15</v>
      </c>
      <c r="L8" s="145">
        <f>L9+L19+L44</f>
        <v>1809.15</v>
      </c>
    </row>
    <row r="9" spans="2:12" s="137" customFormat="1" ht="31.5">
      <c r="B9" s="142"/>
      <c r="C9" s="146" t="s">
        <v>138</v>
      </c>
      <c r="D9" s="144" t="s">
        <v>83</v>
      </c>
      <c r="E9" s="144" t="s">
        <v>136</v>
      </c>
      <c r="F9" s="144" t="s">
        <v>139</v>
      </c>
      <c r="G9" s="144"/>
      <c r="H9" s="144"/>
      <c r="I9" s="145">
        <f>I10</f>
        <v>421.53999999999996</v>
      </c>
      <c r="J9" s="145"/>
      <c r="K9" s="145">
        <f aca="true" t="shared" si="0" ref="K9:L11">K10</f>
        <v>421.53999999999996</v>
      </c>
      <c r="L9" s="145">
        <f t="shared" si="0"/>
        <v>421.53999999999996</v>
      </c>
    </row>
    <row r="10" spans="2:12" s="137" customFormat="1" ht="15.75">
      <c r="B10" s="142"/>
      <c r="C10" s="197" t="s">
        <v>186</v>
      </c>
      <c r="D10" s="194" t="s">
        <v>83</v>
      </c>
      <c r="E10" s="194" t="s">
        <v>136</v>
      </c>
      <c r="F10" s="194" t="s">
        <v>139</v>
      </c>
      <c r="G10" s="194" t="s">
        <v>264</v>
      </c>
      <c r="H10" s="194"/>
      <c r="I10" s="145">
        <f>I11</f>
        <v>421.53999999999996</v>
      </c>
      <c r="J10" s="145"/>
      <c r="K10" s="145">
        <f t="shared" si="0"/>
        <v>421.53999999999996</v>
      </c>
      <c r="L10" s="145">
        <f t="shared" si="0"/>
        <v>421.53999999999996</v>
      </c>
    </row>
    <row r="11" spans="2:12" s="137" customFormat="1" ht="31.5">
      <c r="B11" s="142"/>
      <c r="C11" s="195" t="s">
        <v>188</v>
      </c>
      <c r="D11" s="193" t="s">
        <v>83</v>
      </c>
      <c r="E11" s="193" t="s">
        <v>136</v>
      </c>
      <c r="F11" s="193" t="s">
        <v>139</v>
      </c>
      <c r="G11" s="193" t="s">
        <v>265</v>
      </c>
      <c r="H11" s="193"/>
      <c r="I11" s="148">
        <f>I12</f>
        <v>421.53999999999996</v>
      </c>
      <c r="J11" s="148"/>
      <c r="K11" s="148">
        <f t="shared" si="0"/>
        <v>421.53999999999996</v>
      </c>
      <c r="L11" s="148">
        <f t="shared" si="0"/>
        <v>421.53999999999996</v>
      </c>
    </row>
    <row r="12" spans="2:12" s="137" customFormat="1" ht="31.5">
      <c r="B12" s="142"/>
      <c r="C12" s="196" t="s">
        <v>190</v>
      </c>
      <c r="D12" s="193" t="s">
        <v>83</v>
      </c>
      <c r="E12" s="193" t="s">
        <v>136</v>
      </c>
      <c r="F12" s="193" t="s">
        <v>139</v>
      </c>
      <c r="G12" s="193" t="s">
        <v>266</v>
      </c>
      <c r="H12" s="193"/>
      <c r="I12" s="148">
        <f>I13+I14</f>
        <v>421.53999999999996</v>
      </c>
      <c r="J12" s="148"/>
      <c r="K12" s="148">
        <f>K13+K14</f>
        <v>421.53999999999996</v>
      </c>
      <c r="L12" s="148">
        <f>L13+L14</f>
        <v>421.53999999999996</v>
      </c>
    </row>
    <row r="13" spans="2:12" s="137" customFormat="1" ht="15.75">
      <c r="B13" s="142"/>
      <c r="C13" s="153" t="s">
        <v>273</v>
      </c>
      <c r="D13" s="193" t="s">
        <v>83</v>
      </c>
      <c r="E13" s="193" t="s">
        <v>136</v>
      </c>
      <c r="F13" s="193" t="s">
        <v>139</v>
      </c>
      <c r="G13" s="193" t="s">
        <v>266</v>
      </c>
      <c r="H13" s="193" t="s">
        <v>193</v>
      </c>
      <c r="I13" s="148">
        <v>323.76</v>
      </c>
      <c r="J13" s="148"/>
      <c r="K13" s="148">
        <v>323.76</v>
      </c>
      <c r="L13" s="148">
        <v>323.76</v>
      </c>
    </row>
    <row r="14" spans="2:12" s="137" customFormat="1" ht="47.25">
      <c r="B14" s="142"/>
      <c r="C14" s="153" t="s">
        <v>274</v>
      </c>
      <c r="D14" s="193" t="s">
        <v>83</v>
      </c>
      <c r="E14" s="193" t="s">
        <v>136</v>
      </c>
      <c r="F14" s="193" t="s">
        <v>139</v>
      </c>
      <c r="G14" s="193" t="s">
        <v>266</v>
      </c>
      <c r="H14" s="193" t="s">
        <v>272</v>
      </c>
      <c r="I14" s="148">
        <v>97.78</v>
      </c>
      <c r="J14" s="148"/>
      <c r="K14" s="148">
        <v>97.78</v>
      </c>
      <c r="L14" s="148">
        <v>97.78</v>
      </c>
    </row>
    <row r="15" spans="2:12" s="137" customFormat="1" ht="15.75" customHeight="1" hidden="1">
      <c r="B15" s="142"/>
      <c r="C15" s="143" t="s">
        <v>186</v>
      </c>
      <c r="D15" s="144" t="s">
        <v>83</v>
      </c>
      <c r="E15" s="144" t="s">
        <v>136</v>
      </c>
      <c r="F15" s="144" t="s">
        <v>139</v>
      </c>
      <c r="G15" s="144" t="s">
        <v>187</v>
      </c>
      <c r="H15" s="144"/>
      <c r="I15" s="145">
        <f>I16</f>
        <v>357.67</v>
      </c>
      <c r="J15" s="148">
        <f aca="true" t="shared" si="1" ref="J15:J64">K15-I15</f>
        <v>-357.67</v>
      </c>
      <c r="K15" s="145">
        <f aca="true" t="shared" si="2" ref="K15:L17">K16</f>
        <v>0</v>
      </c>
      <c r="L15" s="145">
        <f t="shared" si="2"/>
        <v>0</v>
      </c>
    </row>
    <row r="16" spans="2:12" s="137" customFormat="1" ht="31.5" customHeight="1" hidden="1">
      <c r="B16" s="142"/>
      <c r="C16" s="143" t="s">
        <v>188</v>
      </c>
      <c r="D16" s="144" t="s">
        <v>83</v>
      </c>
      <c r="E16" s="144" t="s">
        <v>136</v>
      </c>
      <c r="F16" s="144" t="s">
        <v>139</v>
      </c>
      <c r="G16" s="144" t="s">
        <v>189</v>
      </c>
      <c r="H16" s="144"/>
      <c r="I16" s="145">
        <f>I17</f>
        <v>357.67</v>
      </c>
      <c r="J16" s="148">
        <f t="shared" si="1"/>
        <v>-357.67</v>
      </c>
      <c r="K16" s="145">
        <f t="shared" si="2"/>
        <v>0</v>
      </c>
      <c r="L16" s="145">
        <f t="shared" si="2"/>
        <v>0</v>
      </c>
    </row>
    <row r="17" spans="2:12" s="137" customFormat="1" ht="31.5" customHeight="1" hidden="1">
      <c r="B17" s="142"/>
      <c r="C17" s="147" t="s">
        <v>190</v>
      </c>
      <c r="D17" s="141" t="s">
        <v>83</v>
      </c>
      <c r="E17" s="141" t="s">
        <v>136</v>
      </c>
      <c r="F17" s="141" t="s">
        <v>139</v>
      </c>
      <c r="G17" s="141" t="s">
        <v>191</v>
      </c>
      <c r="H17" s="141"/>
      <c r="I17" s="148">
        <f>I18</f>
        <v>357.67</v>
      </c>
      <c r="J17" s="148">
        <f t="shared" si="1"/>
        <v>-357.67</v>
      </c>
      <c r="K17" s="148">
        <f t="shared" si="2"/>
        <v>0</v>
      </c>
      <c r="L17" s="148">
        <f t="shared" si="2"/>
        <v>0</v>
      </c>
    </row>
    <row r="18" spans="2:12" s="137" customFormat="1" ht="31.5" customHeight="1" hidden="1">
      <c r="B18" s="142"/>
      <c r="C18" s="149" t="s">
        <v>192</v>
      </c>
      <c r="D18" s="141" t="s">
        <v>83</v>
      </c>
      <c r="E18" s="141" t="s">
        <v>136</v>
      </c>
      <c r="F18" s="141" t="s">
        <v>139</v>
      </c>
      <c r="G18" s="141" t="s">
        <v>191</v>
      </c>
      <c r="H18" s="141" t="s">
        <v>193</v>
      </c>
      <c r="I18" s="148">
        <v>357.67</v>
      </c>
      <c r="J18" s="148">
        <f t="shared" si="1"/>
        <v>-357.67</v>
      </c>
      <c r="K18" s="148">
        <v>0</v>
      </c>
      <c r="L18" s="148">
        <v>0</v>
      </c>
    </row>
    <row r="19" spans="2:12" s="137" customFormat="1" ht="47.25">
      <c r="B19" s="142"/>
      <c r="C19" s="198" t="s">
        <v>140</v>
      </c>
      <c r="D19" s="144" t="s">
        <v>83</v>
      </c>
      <c r="E19" s="144" t="s">
        <v>136</v>
      </c>
      <c r="F19" s="144" t="s">
        <v>141</v>
      </c>
      <c r="G19" s="144"/>
      <c r="H19" s="144"/>
      <c r="I19" s="145">
        <f>I20</f>
        <v>1224.31</v>
      </c>
      <c r="J19" s="145">
        <f t="shared" si="1"/>
        <v>153.30000000000018</v>
      </c>
      <c r="K19" s="145">
        <f>K20</f>
        <v>1377.6100000000001</v>
      </c>
      <c r="L19" s="145">
        <f>L20</f>
        <v>1377.6100000000001</v>
      </c>
    </row>
    <row r="20" spans="2:12" s="137" customFormat="1" ht="47.25">
      <c r="B20" s="142"/>
      <c r="C20" s="150" t="s">
        <v>194</v>
      </c>
      <c r="D20" s="144" t="s">
        <v>83</v>
      </c>
      <c r="E20" s="144" t="s">
        <v>136</v>
      </c>
      <c r="F20" s="144" t="s">
        <v>141</v>
      </c>
      <c r="G20" s="144" t="s">
        <v>267</v>
      </c>
      <c r="H20" s="144"/>
      <c r="I20" s="145">
        <f>I21</f>
        <v>1224.31</v>
      </c>
      <c r="J20" s="145">
        <f t="shared" si="1"/>
        <v>153.30000000000018</v>
      </c>
      <c r="K20" s="145">
        <f>K21</f>
        <v>1377.6100000000001</v>
      </c>
      <c r="L20" s="145">
        <f>L21</f>
        <v>1377.6100000000001</v>
      </c>
    </row>
    <row r="21" spans="2:12" s="137" customFormat="1" ht="31.5">
      <c r="B21" s="142"/>
      <c r="C21" s="152" t="s">
        <v>255</v>
      </c>
      <c r="D21" s="144" t="s">
        <v>83</v>
      </c>
      <c r="E21" s="144" t="s">
        <v>136</v>
      </c>
      <c r="F21" s="144" t="s">
        <v>141</v>
      </c>
      <c r="G21" s="144" t="s">
        <v>268</v>
      </c>
      <c r="H21" s="144"/>
      <c r="I21" s="145">
        <f>I22+I25</f>
        <v>1224.31</v>
      </c>
      <c r="J21" s="145">
        <f t="shared" si="1"/>
        <v>153.30000000000018</v>
      </c>
      <c r="K21" s="145">
        <f>K22+K25</f>
        <v>1377.6100000000001</v>
      </c>
      <c r="L21" s="145">
        <f>L22+L25</f>
        <v>1377.6100000000001</v>
      </c>
    </row>
    <row r="22" spans="2:12" s="137" customFormat="1" ht="31.5">
      <c r="B22" s="142"/>
      <c r="C22" s="199" t="s">
        <v>271</v>
      </c>
      <c r="D22" s="141" t="s">
        <v>83</v>
      </c>
      <c r="E22" s="141" t="s">
        <v>136</v>
      </c>
      <c r="F22" s="141" t="s">
        <v>141</v>
      </c>
      <c r="G22" s="141" t="s">
        <v>269</v>
      </c>
      <c r="H22" s="141"/>
      <c r="I22" s="148">
        <f>I23+I24</f>
        <v>629.05</v>
      </c>
      <c r="J22" s="148">
        <f t="shared" si="1"/>
        <v>285.5400000000001</v>
      </c>
      <c r="K22" s="148">
        <f>K23+K24</f>
        <v>914.59</v>
      </c>
      <c r="L22" s="148">
        <f>L23+L24</f>
        <v>914.59</v>
      </c>
    </row>
    <row r="23" spans="2:12" s="137" customFormat="1" ht="15.75">
      <c r="B23" s="142"/>
      <c r="C23" s="153" t="s">
        <v>273</v>
      </c>
      <c r="D23" s="141" t="s">
        <v>83</v>
      </c>
      <c r="E23" s="141" t="s">
        <v>136</v>
      </c>
      <c r="F23" s="141" t="s">
        <v>141</v>
      </c>
      <c r="G23" s="141" t="s">
        <v>269</v>
      </c>
      <c r="H23" s="141" t="s">
        <v>193</v>
      </c>
      <c r="I23" s="148">
        <v>483.14</v>
      </c>
      <c r="J23" s="148">
        <f t="shared" si="1"/>
        <v>219.31000000000006</v>
      </c>
      <c r="K23" s="148">
        <v>702.45</v>
      </c>
      <c r="L23" s="148">
        <v>702.45</v>
      </c>
    </row>
    <row r="24" spans="2:12" s="137" customFormat="1" ht="47.25">
      <c r="B24" s="142"/>
      <c r="C24" s="153" t="s">
        <v>274</v>
      </c>
      <c r="D24" s="141" t="s">
        <v>83</v>
      </c>
      <c r="E24" s="141" t="s">
        <v>136</v>
      </c>
      <c r="F24" s="141" t="s">
        <v>141</v>
      </c>
      <c r="G24" s="141" t="s">
        <v>269</v>
      </c>
      <c r="H24" s="141" t="s">
        <v>272</v>
      </c>
      <c r="I24" s="148">
        <v>145.91</v>
      </c>
      <c r="J24" s="148">
        <f t="shared" si="1"/>
        <v>66.22999999999999</v>
      </c>
      <c r="K24" s="148">
        <v>212.14</v>
      </c>
      <c r="L24" s="148">
        <v>212.14</v>
      </c>
    </row>
    <row r="25" spans="2:12" s="137" customFormat="1" ht="15.75">
      <c r="B25" s="142"/>
      <c r="C25" s="154" t="s">
        <v>275</v>
      </c>
      <c r="D25" s="141" t="s">
        <v>83</v>
      </c>
      <c r="E25" s="141" t="s">
        <v>136</v>
      </c>
      <c r="F25" s="141" t="s">
        <v>141</v>
      </c>
      <c r="G25" s="141" t="s">
        <v>270</v>
      </c>
      <c r="H25" s="141"/>
      <c r="I25" s="148">
        <f>I26+I27+I28+I29</f>
        <v>595.26</v>
      </c>
      <c r="J25" s="148">
        <f t="shared" si="1"/>
        <v>-132.24</v>
      </c>
      <c r="K25" s="148">
        <f>K26+K27+K28+K29</f>
        <v>463.02</v>
      </c>
      <c r="L25" s="148">
        <f>L26+L27+L28+L29</f>
        <v>463.02</v>
      </c>
    </row>
    <row r="26" spans="2:12" s="137" customFormat="1" ht="31.5">
      <c r="B26" s="142"/>
      <c r="C26" s="154" t="s">
        <v>198</v>
      </c>
      <c r="D26" s="141" t="s">
        <v>83</v>
      </c>
      <c r="E26" s="141" t="s">
        <v>136</v>
      </c>
      <c r="F26" s="141" t="s">
        <v>141</v>
      </c>
      <c r="G26" s="141" t="s">
        <v>270</v>
      </c>
      <c r="H26" s="141" t="s">
        <v>199</v>
      </c>
      <c r="I26" s="148">
        <v>94</v>
      </c>
      <c r="J26" s="148"/>
      <c r="K26" s="148">
        <v>102.6</v>
      </c>
      <c r="L26" s="148">
        <v>102.6</v>
      </c>
    </row>
    <row r="27" spans="2:12" s="137" customFormat="1" ht="31.5">
      <c r="B27" s="142"/>
      <c r="C27" s="154" t="s">
        <v>200</v>
      </c>
      <c r="D27" s="141" t="s">
        <v>83</v>
      </c>
      <c r="E27" s="141" t="s">
        <v>136</v>
      </c>
      <c r="F27" s="141" t="s">
        <v>141</v>
      </c>
      <c r="G27" s="141" t="s">
        <v>270</v>
      </c>
      <c r="H27" s="141" t="s">
        <v>201</v>
      </c>
      <c r="I27" s="148">
        <v>488.26</v>
      </c>
      <c r="J27" s="148">
        <f t="shared" si="1"/>
        <v>-140.83999999999997</v>
      </c>
      <c r="K27" s="148">
        <v>347.42</v>
      </c>
      <c r="L27" s="148">
        <v>347.42</v>
      </c>
    </row>
    <row r="28" spans="2:12" s="137" customFormat="1" ht="15.75">
      <c r="B28" s="142"/>
      <c r="C28" s="154" t="s">
        <v>202</v>
      </c>
      <c r="D28" s="141" t="s">
        <v>83</v>
      </c>
      <c r="E28" s="141" t="s">
        <v>136</v>
      </c>
      <c r="F28" s="141" t="s">
        <v>141</v>
      </c>
      <c r="G28" s="141" t="s">
        <v>270</v>
      </c>
      <c r="H28" s="141" t="s">
        <v>203</v>
      </c>
      <c r="I28" s="148">
        <v>6</v>
      </c>
      <c r="J28" s="148"/>
      <c r="K28" s="148">
        <v>6</v>
      </c>
      <c r="L28" s="148">
        <v>6</v>
      </c>
    </row>
    <row r="29" spans="2:12" s="137" customFormat="1" ht="15.75">
      <c r="B29" s="142"/>
      <c r="C29" s="154" t="s">
        <v>204</v>
      </c>
      <c r="D29" s="141" t="s">
        <v>83</v>
      </c>
      <c r="E29" s="141" t="s">
        <v>136</v>
      </c>
      <c r="F29" s="141" t="s">
        <v>141</v>
      </c>
      <c r="G29" s="141" t="s">
        <v>270</v>
      </c>
      <c r="H29" s="141" t="s">
        <v>205</v>
      </c>
      <c r="I29" s="148">
        <v>7</v>
      </c>
      <c r="J29" s="148"/>
      <c r="K29" s="148">
        <v>7</v>
      </c>
      <c r="L29" s="148">
        <v>7</v>
      </c>
    </row>
    <row r="30" spans="2:14" s="137" customFormat="1" ht="57" customHeight="1" hidden="1">
      <c r="B30" s="142"/>
      <c r="C30" s="150" t="s">
        <v>194</v>
      </c>
      <c r="D30" s="144" t="s">
        <v>83</v>
      </c>
      <c r="E30" s="144" t="s">
        <v>136</v>
      </c>
      <c r="F30" s="144" t="s">
        <v>141</v>
      </c>
      <c r="G30" s="144" t="s">
        <v>195</v>
      </c>
      <c r="H30" s="144"/>
      <c r="I30" s="145">
        <f>I31</f>
        <v>1554.44</v>
      </c>
      <c r="J30" s="148">
        <f t="shared" si="1"/>
        <v>-1554.44</v>
      </c>
      <c r="K30" s="145">
        <f>K31</f>
        <v>0</v>
      </c>
      <c r="L30" s="145">
        <f>L31</f>
        <v>0</v>
      </c>
      <c r="M30" s="151"/>
      <c r="N30" s="151"/>
    </row>
    <row r="31" spans="2:12" s="137" customFormat="1" ht="31.5" customHeight="1" hidden="1">
      <c r="B31" s="142"/>
      <c r="C31" s="152" t="s">
        <v>255</v>
      </c>
      <c r="D31" s="144" t="s">
        <v>83</v>
      </c>
      <c r="E31" s="144" t="s">
        <v>136</v>
      </c>
      <c r="F31" s="144" t="s">
        <v>141</v>
      </c>
      <c r="G31" s="144" t="s">
        <v>196</v>
      </c>
      <c r="H31" s="144"/>
      <c r="I31" s="145">
        <f>I32+I33+I34+I35+I36</f>
        <v>1554.44</v>
      </c>
      <c r="J31" s="148">
        <f t="shared" si="1"/>
        <v>-1554.44</v>
      </c>
      <c r="K31" s="145">
        <f>K32+K33+K34+K35+K36</f>
        <v>0</v>
      </c>
      <c r="L31" s="145">
        <f>L32+L33+L34+L35+L36</f>
        <v>0</v>
      </c>
    </row>
    <row r="32" spans="2:12" s="137" customFormat="1" ht="31.5" customHeight="1" hidden="1">
      <c r="B32" s="142"/>
      <c r="C32" s="153" t="s">
        <v>197</v>
      </c>
      <c r="D32" s="141" t="s">
        <v>83</v>
      </c>
      <c r="E32" s="141" t="s">
        <v>136</v>
      </c>
      <c r="F32" s="141" t="s">
        <v>141</v>
      </c>
      <c r="G32" s="141" t="s">
        <v>196</v>
      </c>
      <c r="H32" s="141" t="s">
        <v>193</v>
      </c>
      <c r="I32" s="148">
        <v>1146.66</v>
      </c>
      <c r="J32" s="148">
        <f t="shared" si="1"/>
        <v>-1146.66</v>
      </c>
      <c r="K32" s="148">
        <v>0</v>
      </c>
      <c r="L32" s="148">
        <v>0</v>
      </c>
    </row>
    <row r="33" spans="2:12" s="137" customFormat="1" ht="31.5" customHeight="1" hidden="1">
      <c r="B33" s="142"/>
      <c r="C33" s="154" t="s">
        <v>198</v>
      </c>
      <c r="D33" s="141" t="s">
        <v>83</v>
      </c>
      <c r="E33" s="141" t="s">
        <v>136</v>
      </c>
      <c r="F33" s="141" t="s">
        <v>141</v>
      </c>
      <c r="G33" s="141" t="s">
        <v>196</v>
      </c>
      <c r="H33" s="141" t="s">
        <v>199</v>
      </c>
      <c r="I33" s="148">
        <v>94</v>
      </c>
      <c r="J33" s="148">
        <f t="shared" si="1"/>
        <v>-94</v>
      </c>
      <c r="K33" s="148">
        <v>0</v>
      </c>
      <c r="L33" s="148">
        <v>0</v>
      </c>
    </row>
    <row r="34" spans="2:19" s="137" customFormat="1" ht="31.5" customHeight="1" hidden="1">
      <c r="B34" s="142"/>
      <c r="C34" s="154" t="s">
        <v>200</v>
      </c>
      <c r="D34" s="141" t="s">
        <v>83</v>
      </c>
      <c r="E34" s="141" t="s">
        <v>136</v>
      </c>
      <c r="F34" s="141" t="s">
        <v>141</v>
      </c>
      <c r="G34" s="141" t="s">
        <v>196</v>
      </c>
      <c r="H34" s="141" t="s">
        <v>201</v>
      </c>
      <c r="I34" s="148">
        <v>300.78</v>
      </c>
      <c r="J34" s="148">
        <f t="shared" si="1"/>
        <v>-300.78</v>
      </c>
      <c r="K34" s="148">
        <v>0</v>
      </c>
      <c r="L34" s="148">
        <v>0</v>
      </c>
      <c r="N34" s="155"/>
      <c r="O34" s="156"/>
      <c r="P34" s="156"/>
      <c r="Q34" s="156"/>
      <c r="R34" s="156"/>
      <c r="S34" s="156"/>
    </row>
    <row r="35" spans="2:19" s="137" customFormat="1" ht="15.75" customHeight="1" hidden="1">
      <c r="B35" s="142"/>
      <c r="C35" s="154" t="s">
        <v>202</v>
      </c>
      <c r="D35" s="141" t="s">
        <v>83</v>
      </c>
      <c r="E35" s="141" t="s">
        <v>136</v>
      </c>
      <c r="F35" s="141" t="s">
        <v>141</v>
      </c>
      <c r="G35" s="141" t="s">
        <v>196</v>
      </c>
      <c r="H35" s="141" t="s">
        <v>203</v>
      </c>
      <c r="I35" s="148">
        <v>6</v>
      </c>
      <c r="J35" s="148">
        <f t="shared" si="1"/>
        <v>-6</v>
      </c>
      <c r="K35" s="148">
        <v>0</v>
      </c>
      <c r="L35" s="148">
        <v>0</v>
      </c>
      <c r="N35" s="157"/>
      <c r="O35" s="158"/>
      <c r="P35" s="158"/>
      <c r="Q35" s="158"/>
      <c r="R35" s="158"/>
      <c r="S35" s="158"/>
    </row>
    <row r="36" spans="2:19" s="137" customFormat="1" ht="15.75" customHeight="1" hidden="1">
      <c r="B36" s="142"/>
      <c r="C36" s="154" t="s">
        <v>204</v>
      </c>
      <c r="D36" s="141" t="s">
        <v>83</v>
      </c>
      <c r="E36" s="141" t="s">
        <v>136</v>
      </c>
      <c r="F36" s="141" t="s">
        <v>141</v>
      </c>
      <c r="G36" s="141" t="s">
        <v>196</v>
      </c>
      <c r="H36" s="141" t="s">
        <v>205</v>
      </c>
      <c r="I36" s="148">
        <v>7</v>
      </c>
      <c r="J36" s="148">
        <f t="shared" si="1"/>
        <v>-7</v>
      </c>
      <c r="K36" s="148">
        <v>0</v>
      </c>
      <c r="L36" s="148">
        <v>0</v>
      </c>
      <c r="N36" s="157"/>
      <c r="O36" s="158"/>
      <c r="P36" s="158"/>
      <c r="Q36" s="158"/>
      <c r="R36" s="158"/>
      <c r="S36" s="158"/>
    </row>
    <row r="37" spans="2:19" s="137" customFormat="1" ht="47.25" customHeight="1" hidden="1">
      <c r="B37" s="142"/>
      <c r="C37" s="159" t="s">
        <v>206</v>
      </c>
      <c r="D37" s="141" t="s">
        <v>83</v>
      </c>
      <c r="E37" s="160" t="s">
        <v>136</v>
      </c>
      <c r="F37" s="160" t="s">
        <v>141</v>
      </c>
      <c r="G37" s="160" t="s">
        <v>185</v>
      </c>
      <c r="H37" s="160" t="s">
        <v>48</v>
      </c>
      <c r="I37" s="148">
        <f>I38+I39+I40+I41+I42+I43</f>
        <v>2186.3</v>
      </c>
      <c r="J37" s="148">
        <f t="shared" si="1"/>
        <v>-2186.3</v>
      </c>
      <c r="K37" s="148">
        <f>K39+K40+K41+K42+K43+K38</f>
        <v>0</v>
      </c>
      <c r="L37" s="148">
        <f>L39+L40+L41+L42+L43+L38</f>
        <v>0</v>
      </c>
      <c r="N37" s="161"/>
      <c r="O37" s="158"/>
      <c r="P37" s="158"/>
      <c r="Q37" s="158"/>
      <c r="R37" s="158"/>
      <c r="S37" s="158"/>
    </row>
    <row r="38" spans="2:19" s="137" customFormat="1" ht="31.5" customHeight="1" hidden="1">
      <c r="B38" s="142"/>
      <c r="C38" s="162" t="s">
        <v>207</v>
      </c>
      <c r="D38" s="141" t="s">
        <v>83</v>
      </c>
      <c r="E38" s="160" t="s">
        <v>136</v>
      </c>
      <c r="F38" s="160" t="s">
        <v>141</v>
      </c>
      <c r="G38" s="160" t="s">
        <v>208</v>
      </c>
      <c r="H38" s="160" t="s">
        <v>193</v>
      </c>
      <c r="I38" s="148">
        <v>399.56</v>
      </c>
      <c r="J38" s="148">
        <f t="shared" si="1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customHeight="1" hidden="1">
      <c r="B39" s="142"/>
      <c r="C39" s="162" t="s">
        <v>207</v>
      </c>
      <c r="D39" s="141" t="s">
        <v>83</v>
      </c>
      <c r="E39" s="160" t="s">
        <v>136</v>
      </c>
      <c r="F39" s="160" t="s">
        <v>141</v>
      </c>
      <c r="G39" s="160" t="s">
        <v>209</v>
      </c>
      <c r="H39" s="160" t="s">
        <v>193</v>
      </c>
      <c r="I39" s="148">
        <v>1502.2</v>
      </c>
      <c r="J39" s="148">
        <f t="shared" si="1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47.25" customHeight="1" hidden="1">
      <c r="B40" s="142"/>
      <c r="C40" s="162" t="s">
        <v>210</v>
      </c>
      <c r="D40" s="141" t="s">
        <v>83</v>
      </c>
      <c r="E40" s="160" t="s">
        <v>136</v>
      </c>
      <c r="F40" s="160" t="s">
        <v>141</v>
      </c>
      <c r="G40" s="160" t="s">
        <v>209</v>
      </c>
      <c r="H40" s="164" t="s">
        <v>199</v>
      </c>
      <c r="I40" s="148">
        <v>71</v>
      </c>
      <c r="J40" s="148">
        <f t="shared" si="1"/>
        <v>-71</v>
      </c>
      <c r="K40" s="148">
        <v>0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31.5" customHeight="1" hidden="1">
      <c r="B41" s="142"/>
      <c r="C41" s="162" t="s">
        <v>211</v>
      </c>
      <c r="D41" s="141" t="s">
        <v>83</v>
      </c>
      <c r="E41" s="160" t="s">
        <v>136</v>
      </c>
      <c r="F41" s="160" t="s">
        <v>141</v>
      </c>
      <c r="G41" s="160" t="s">
        <v>209</v>
      </c>
      <c r="H41" s="164" t="s">
        <v>201</v>
      </c>
      <c r="I41" s="148">
        <v>187</v>
      </c>
      <c r="J41" s="148">
        <f t="shared" si="1"/>
        <v>-187</v>
      </c>
      <c r="K41" s="148">
        <v>0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1.5" customHeight="1" hidden="1">
      <c r="B42" s="142"/>
      <c r="C42" s="162" t="s">
        <v>212</v>
      </c>
      <c r="D42" s="141" t="s">
        <v>83</v>
      </c>
      <c r="E42" s="160" t="s">
        <v>136</v>
      </c>
      <c r="F42" s="160" t="s">
        <v>141</v>
      </c>
      <c r="G42" s="160" t="s">
        <v>209</v>
      </c>
      <c r="H42" s="164" t="s">
        <v>203</v>
      </c>
      <c r="I42" s="148">
        <v>19.34</v>
      </c>
      <c r="J42" s="148">
        <f t="shared" si="1"/>
        <v>-19.34</v>
      </c>
      <c r="K42" s="148">
        <v>0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1.5" customHeight="1" hidden="1">
      <c r="B43" s="142"/>
      <c r="C43" s="162" t="s">
        <v>213</v>
      </c>
      <c r="D43" s="141" t="s">
        <v>83</v>
      </c>
      <c r="E43" s="160" t="s">
        <v>136</v>
      </c>
      <c r="F43" s="160" t="s">
        <v>141</v>
      </c>
      <c r="G43" s="160" t="s">
        <v>209</v>
      </c>
      <c r="H43" s="164" t="s">
        <v>205</v>
      </c>
      <c r="I43" s="148">
        <v>7.2</v>
      </c>
      <c r="J43" s="148">
        <f t="shared" si="1"/>
        <v>-7.2</v>
      </c>
      <c r="K43" s="148">
        <v>0</v>
      </c>
      <c r="L43" s="148">
        <v>0</v>
      </c>
      <c r="N43" s="165"/>
      <c r="O43" s="165"/>
      <c r="P43" s="165"/>
      <c r="Q43" s="165"/>
      <c r="R43" s="165"/>
      <c r="S43" s="165"/>
    </row>
    <row r="44" spans="2:19" s="137" customFormat="1" ht="15.75">
      <c r="B44" s="142"/>
      <c r="C44" s="143" t="s">
        <v>214</v>
      </c>
      <c r="D44" s="144" t="s">
        <v>83</v>
      </c>
      <c r="E44" s="166" t="s">
        <v>136</v>
      </c>
      <c r="F44" s="166" t="s">
        <v>143</v>
      </c>
      <c r="G44" s="166"/>
      <c r="H44" s="166"/>
      <c r="I44" s="145">
        <f>I48</f>
        <v>10</v>
      </c>
      <c r="J44" s="145"/>
      <c r="K44" s="145">
        <f aca="true" t="shared" si="3" ref="K44:L46">K45</f>
        <v>10</v>
      </c>
      <c r="L44" s="145">
        <f t="shared" si="3"/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2" t="s">
        <v>186</v>
      </c>
      <c r="D45" s="193" t="s">
        <v>83</v>
      </c>
      <c r="E45" s="193" t="s">
        <v>136</v>
      </c>
      <c r="F45" s="193" t="s">
        <v>143</v>
      </c>
      <c r="G45" s="193" t="s">
        <v>264</v>
      </c>
      <c r="H45" s="193"/>
      <c r="I45" s="148">
        <f>I46</f>
        <v>10</v>
      </c>
      <c r="J45" s="148"/>
      <c r="K45" s="148">
        <f t="shared" si="3"/>
        <v>10</v>
      </c>
      <c r="L45" s="148">
        <f t="shared" si="3"/>
        <v>10</v>
      </c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0" t="s">
        <v>217</v>
      </c>
      <c r="D46" s="193" t="s">
        <v>83</v>
      </c>
      <c r="E46" s="193" t="s">
        <v>136</v>
      </c>
      <c r="F46" s="193" t="s">
        <v>143</v>
      </c>
      <c r="G46" s="193" t="s">
        <v>276</v>
      </c>
      <c r="H46" s="193"/>
      <c r="I46" s="148">
        <f>I47</f>
        <v>10</v>
      </c>
      <c r="J46" s="148"/>
      <c r="K46" s="148">
        <f t="shared" si="3"/>
        <v>10</v>
      </c>
      <c r="L46" s="148">
        <f t="shared" si="3"/>
        <v>10</v>
      </c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1" t="s">
        <v>218</v>
      </c>
      <c r="D47" s="193" t="s">
        <v>83</v>
      </c>
      <c r="E47" s="193" t="s">
        <v>136</v>
      </c>
      <c r="F47" s="193" t="s">
        <v>143</v>
      </c>
      <c r="G47" s="193" t="s">
        <v>276</v>
      </c>
      <c r="H47" s="193" t="s">
        <v>219</v>
      </c>
      <c r="I47" s="148">
        <v>10</v>
      </c>
      <c r="J47" s="148"/>
      <c r="K47" s="148">
        <v>10</v>
      </c>
      <c r="L47" s="148">
        <v>10</v>
      </c>
      <c r="N47" s="165"/>
      <c r="O47" s="165"/>
      <c r="P47" s="165"/>
      <c r="Q47" s="165"/>
      <c r="R47" s="165"/>
      <c r="S47" s="165"/>
    </row>
    <row r="48" spans="2:19" s="137" customFormat="1" ht="15.75" customHeight="1" hidden="1">
      <c r="B48" s="142"/>
      <c r="C48" s="42" t="s">
        <v>186</v>
      </c>
      <c r="D48" s="141" t="s">
        <v>83</v>
      </c>
      <c r="E48" s="160" t="s">
        <v>136</v>
      </c>
      <c r="F48" s="160" t="s">
        <v>143</v>
      </c>
      <c r="G48" s="160" t="s">
        <v>187</v>
      </c>
      <c r="H48" s="160"/>
      <c r="I48" s="148">
        <f>I49</f>
        <v>10</v>
      </c>
      <c r="J48" s="148"/>
      <c r="K48" s="148">
        <f>K49</f>
        <v>0</v>
      </c>
      <c r="L48" s="148">
        <f>L49</f>
        <v>0</v>
      </c>
      <c r="N48" s="165"/>
      <c r="O48" s="165"/>
      <c r="P48" s="165"/>
      <c r="Q48" s="165"/>
      <c r="R48" s="165"/>
      <c r="S48" s="165"/>
    </row>
    <row r="49" spans="2:19" s="137" customFormat="1" ht="31.5" customHeight="1" hidden="1">
      <c r="B49" s="142"/>
      <c r="C49" s="167" t="s">
        <v>215</v>
      </c>
      <c r="D49" s="141" t="s">
        <v>83</v>
      </c>
      <c r="E49" s="160" t="s">
        <v>136</v>
      </c>
      <c r="F49" s="160" t="s">
        <v>143</v>
      </c>
      <c r="G49" s="160" t="s">
        <v>216</v>
      </c>
      <c r="H49" s="160"/>
      <c r="I49" s="148">
        <f>I50</f>
        <v>10</v>
      </c>
      <c r="J49" s="148"/>
      <c r="K49" s="148">
        <f>K51</f>
        <v>0</v>
      </c>
      <c r="L49" s="148">
        <f>L51</f>
        <v>0</v>
      </c>
      <c r="N49" s="165"/>
      <c r="O49" s="165"/>
      <c r="P49" s="165"/>
      <c r="Q49" s="165"/>
      <c r="R49" s="165"/>
      <c r="S49" s="165"/>
    </row>
    <row r="50" spans="2:19" s="137" customFormat="1" ht="15.75" customHeight="1" hidden="1">
      <c r="B50" s="142"/>
      <c r="C50" s="168" t="s">
        <v>217</v>
      </c>
      <c r="D50" s="141" t="s">
        <v>83</v>
      </c>
      <c r="E50" s="160" t="s">
        <v>136</v>
      </c>
      <c r="F50" s="160" t="s">
        <v>143</v>
      </c>
      <c r="G50" s="160" t="s">
        <v>216</v>
      </c>
      <c r="H50" s="160"/>
      <c r="I50" s="169">
        <f>I51</f>
        <v>10</v>
      </c>
      <c r="J50" s="148"/>
      <c r="K50" s="169">
        <f>K51</f>
        <v>0</v>
      </c>
      <c r="L50" s="169">
        <f>L51</f>
        <v>0</v>
      </c>
      <c r="N50" s="165"/>
      <c r="O50" s="165"/>
      <c r="P50" s="165"/>
      <c r="Q50" s="165"/>
      <c r="R50" s="165"/>
      <c r="S50" s="165"/>
    </row>
    <row r="51" spans="2:19" s="137" customFormat="1" ht="15.75" customHeight="1" hidden="1">
      <c r="B51" s="142"/>
      <c r="C51" s="154" t="s">
        <v>218</v>
      </c>
      <c r="D51" s="141" t="s">
        <v>83</v>
      </c>
      <c r="E51" s="160" t="s">
        <v>136</v>
      </c>
      <c r="F51" s="160" t="s">
        <v>143</v>
      </c>
      <c r="G51" s="160" t="s">
        <v>216</v>
      </c>
      <c r="H51" s="160" t="s">
        <v>219</v>
      </c>
      <c r="I51" s="169">
        <v>10</v>
      </c>
      <c r="J51" s="148"/>
      <c r="K51" s="169">
        <v>0</v>
      </c>
      <c r="L51" s="169">
        <v>0</v>
      </c>
      <c r="N51" s="165"/>
      <c r="O51" s="165"/>
      <c r="P51" s="165"/>
      <c r="Q51" s="165"/>
      <c r="R51" s="165"/>
      <c r="S51" s="165"/>
    </row>
    <row r="52" spans="2:19" s="137" customFormat="1" ht="15.75" customHeight="1" hidden="1">
      <c r="B52" s="142"/>
      <c r="C52" s="143" t="s">
        <v>214</v>
      </c>
      <c r="D52" s="144" t="s">
        <v>83</v>
      </c>
      <c r="E52" s="166" t="s">
        <v>136</v>
      </c>
      <c r="F52" s="166" t="s">
        <v>143</v>
      </c>
      <c r="G52" s="166" t="s">
        <v>185</v>
      </c>
      <c r="H52" s="166" t="s">
        <v>48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customHeight="1" hidden="1">
      <c r="B53" s="142"/>
      <c r="C53" s="162" t="s">
        <v>218</v>
      </c>
      <c r="D53" s="141" t="s">
        <v>83</v>
      </c>
      <c r="E53" s="160" t="s">
        <v>136</v>
      </c>
      <c r="F53" s="160" t="s">
        <v>143</v>
      </c>
      <c r="G53" s="160" t="s">
        <v>220</v>
      </c>
      <c r="H53" s="160" t="s">
        <v>219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145</v>
      </c>
      <c r="D54" s="144" t="s">
        <v>83</v>
      </c>
      <c r="E54" s="166" t="s">
        <v>139</v>
      </c>
      <c r="F54" s="166" t="s">
        <v>146</v>
      </c>
      <c r="G54" s="166"/>
      <c r="H54" s="166"/>
      <c r="I54" s="145">
        <f>I55</f>
        <v>63.7</v>
      </c>
      <c r="J54" s="145"/>
      <c r="K54" s="145">
        <f aca="true" t="shared" si="4" ref="K54:L56">K55</f>
        <v>60.900000000000006</v>
      </c>
      <c r="L54" s="145">
        <f t="shared" si="4"/>
        <v>60.900000000000006</v>
      </c>
    </row>
    <row r="55" spans="2:12" s="137" customFormat="1" ht="47.25">
      <c r="B55" s="142"/>
      <c r="C55" s="204" t="s">
        <v>194</v>
      </c>
      <c r="D55" s="144" t="s">
        <v>83</v>
      </c>
      <c r="E55" s="144" t="s">
        <v>139</v>
      </c>
      <c r="F55" s="144" t="s">
        <v>146</v>
      </c>
      <c r="G55" s="144" t="s">
        <v>267</v>
      </c>
      <c r="H55" s="166"/>
      <c r="I55" s="145">
        <f>I56</f>
        <v>63.7</v>
      </c>
      <c r="J55" s="145"/>
      <c r="K55" s="145">
        <f t="shared" si="4"/>
        <v>60.900000000000006</v>
      </c>
      <c r="L55" s="145">
        <f t="shared" si="4"/>
        <v>60.900000000000006</v>
      </c>
    </row>
    <row r="56" spans="2:12" s="137" customFormat="1" ht="47.25">
      <c r="B56" s="202"/>
      <c r="C56" s="205" t="s">
        <v>277</v>
      </c>
      <c r="D56" s="203" t="s">
        <v>83</v>
      </c>
      <c r="E56" s="144" t="s">
        <v>139</v>
      </c>
      <c r="F56" s="144" t="s">
        <v>146</v>
      </c>
      <c r="G56" s="144" t="s">
        <v>278</v>
      </c>
      <c r="H56" s="160"/>
      <c r="I56" s="145">
        <f>I57</f>
        <v>63.7</v>
      </c>
      <c r="J56" s="145"/>
      <c r="K56" s="145">
        <f t="shared" si="4"/>
        <v>60.900000000000006</v>
      </c>
      <c r="L56" s="145">
        <f t="shared" si="4"/>
        <v>60.900000000000006</v>
      </c>
    </row>
    <row r="57" spans="2:12" s="137" customFormat="1" ht="31.5">
      <c r="B57" s="202"/>
      <c r="C57" s="205" t="s">
        <v>279</v>
      </c>
      <c r="D57" s="203" t="s">
        <v>83</v>
      </c>
      <c r="E57" s="144" t="s">
        <v>139</v>
      </c>
      <c r="F57" s="144" t="s">
        <v>146</v>
      </c>
      <c r="G57" s="144" t="s">
        <v>280</v>
      </c>
      <c r="H57" s="160"/>
      <c r="I57" s="145">
        <f>I58+I59</f>
        <v>63.7</v>
      </c>
      <c r="J57" s="145"/>
      <c r="K57" s="145">
        <f>K58+K59+K60</f>
        <v>60.900000000000006</v>
      </c>
      <c r="L57" s="145">
        <f>L58+L59+L60</f>
        <v>60.900000000000006</v>
      </c>
    </row>
    <row r="58" spans="2:12" s="137" customFormat="1" ht="15.75">
      <c r="B58" s="202"/>
      <c r="C58" s="153" t="s">
        <v>273</v>
      </c>
      <c r="D58" s="206" t="s">
        <v>83</v>
      </c>
      <c r="E58" s="141" t="s">
        <v>139</v>
      </c>
      <c r="F58" s="141" t="s">
        <v>146</v>
      </c>
      <c r="G58" s="141" t="s">
        <v>280</v>
      </c>
      <c r="H58" s="160" t="s">
        <v>193</v>
      </c>
      <c r="I58" s="148">
        <v>48.92</v>
      </c>
      <c r="J58" s="148">
        <f t="shared" si="1"/>
        <v>-2.219999999999999</v>
      </c>
      <c r="K58" s="148">
        <v>46.7</v>
      </c>
      <c r="L58" s="148">
        <v>46.7</v>
      </c>
    </row>
    <row r="59" spans="2:12" s="137" customFormat="1" ht="58.5" customHeight="1">
      <c r="B59" s="202"/>
      <c r="C59" s="153" t="s">
        <v>274</v>
      </c>
      <c r="D59" s="206" t="s">
        <v>83</v>
      </c>
      <c r="E59" s="141" t="s">
        <v>139</v>
      </c>
      <c r="F59" s="141" t="s">
        <v>146</v>
      </c>
      <c r="G59" s="141" t="s">
        <v>280</v>
      </c>
      <c r="H59" s="160" t="s">
        <v>272</v>
      </c>
      <c r="I59" s="148">
        <v>14.78</v>
      </c>
      <c r="J59" s="148">
        <f t="shared" si="1"/>
        <v>-0.5800000000000001</v>
      </c>
      <c r="K59" s="148">
        <v>14.2</v>
      </c>
      <c r="L59" s="148">
        <v>14.2</v>
      </c>
    </row>
    <row r="60" spans="2:12" s="137" customFormat="1" ht="31.5" customHeight="1" hidden="1">
      <c r="B60" s="202"/>
      <c r="C60" s="154" t="s">
        <v>200</v>
      </c>
      <c r="D60" s="206" t="s">
        <v>83</v>
      </c>
      <c r="E60" s="141" t="s">
        <v>139</v>
      </c>
      <c r="F60" s="141" t="s">
        <v>146</v>
      </c>
      <c r="G60" s="141" t="s">
        <v>280</v>
      </c>
      <c r="H60" s="160" t="s">
        <v>201</v>
      </c>
      <c r="I60" s="148">
        <v>0</v>
      </c>
      <c r="J60" s="148">
        <f t="shared" si="1"/>
        <v>0</v>
      </c>
      <c r="K60" s="148">
        <v>0</v>
      </c>
      <c r="L60" s="148">
        <v>0</v>
      </c>
    </row>
    <row r="61" spans="2:12" s="137" customFormat="1" ht="15.75" customHeight="1" hidden="1">
      <c r="B61" s="142"/>
      <c r="C61" s="42" t="s">
        <v>186</v>
      </c>
      <c r="D61" s="141" t="s">
        <v>83</v>
      </c>
      <c r="E61" s="160" t="s">
        <v>139</v>
      </c>
      <c r="F61" s="160" t="s">
        <v>146</v>
      </c>
      <c r="G61" s="160" t="s">
        <v>187</v>
      </c>
      <c r="H61" s="160"/>
      <c r="I61" s="148">
        <f>I62</f>
        <v>60.602999999999994</v>
      </c>
      <c r="J61" s="148">
        <f t="shared" si="1"/>
        <v>-60.602999999999994</v>
      </c>
      <c r="K61" s="148">
        <f>K62</f>
        <v>0</v>
      </c>
      <c r="L61" s="148">
        <f>L62</f>
        <v>0</v>
      </c>
    </row>
    <row r="62" spans="2:12" s="137" customFormat="1" ht="31.5" customHeight="1" hidden="1">
      <c r="B62" s="142"/>
      <c r="C62" s="168" t="s">
        <v>221</v>
      </c>
      <c r="D62" s="141" t="s">
        <v>83</v>
      </c>
      <c r="E62" s="160" t="s">
        <v>139</v>
      </c>
      <c r="F62" s="160" t="s">
        <v>146</v>
      </c>
      <c r="G62" s="160" t="s">
        <v>222</v>
      </c>
      <c r="H62" s="160"/>
      <c r="I62" s="148">
        <f>I63+I64</f>
        <v>60.602999999999994</v>
      </c>
      <c r="J62" s="148">
        <f t="shared" si="1"/>
        <v>-60.602999999999994</v>
      </c>
      <c r="K62" s="148">
        <f>K63+K64</f>
        <v>0</v>
      </c>
      <c r="L62" s="148">
        <f>L63+L64</f>
        <v>0</v>
      </c>
    </row>
    <row r="63" spans="2:12" s="137" customFormat="1" ht="31.5" customHeight="1" hidden="1">
      <c r="B63" s="142"/>
      <c r="C63" s="171" t="s">
        <v>197</v>
      </c>
      <c r="D63" s="141" t="s">
        <v>83</v>
      </c>
      <c r="E63" s="160" t="s">
        <v>139</v>
      </c>
      <c r="F63" s="160" t="s">
        <v>146</v>
      </c>
      <c r="G63" s="160" t="s">
        <v>222</v>
      </c>
      <c r="H63" s="160" t="s">
        <v>193</v>
      </c>
      <c r="I63" s="148">
        <v>52.62</v>
      </c>
      <c r="J63" s="148">
        <f t="shared" si="1"/>
        <v>-52.62</v>
      </c>
      <c r="K63" s="148">
        <v>0</v>
      </c>
      <c r="L63" s="148">
        <v>0</v>
      </c>
    </row>
    <row r="64" spans="2:12" s="137" customFormat="1" ht="31.5" customHeight="1" hidden="1">
      <c r="B64" s="142"/>
      <c r="C64" s="154" t="s">
        <v>200</v>
      </c>
      <c r="D64" s="141" t="s">
        <v>83</v>
      </c>
      <c r="E64" s="160" t="s">
        <v>139</v>
      </c>
      <c r="F64" s="160" t="s">
        <v>146</v>
      </c>
      <c r="G64" s="160" t="s">
        <v>222</v>
      </c>
      <c r="H64" s="160" t="s">
        <v>201</v>
      </c>
      <c r="I64" s="148">
        <v>7.983</v>
      </c>
      <c r="J64" s="148">
        <f t="shared" si="1"/>
        <v>-7.983</v>
      </c>
      <c r="K64" s="148">
        <v>0</v>
      </c>
      <c r="L64" s="148">
        <v>0</v>
      </c>
    </row>
    <row r="65" spans="2:12" s="137" customFormat="1" ht="42.75" customHeight="1">
      <c r="B65" s="142"/>
      <c r="C65" s="109" t="s">
        <v>147</v>
      </c>
      <c r="D65" s="141"/>
      <c r="E65" s="166" t="s">
        <v>146</v>
      </c>
      <c r="F65" s="166" t="s">
        <v>149</v>
      </c>
      <c r="G65" s="166"/>
      <c r="H65" s="166"/>
      <c r="I65" s="170">
        <v>355</v>
      </c>
      <c r="J65" s="145">
        <f aca="true" t="shared" si="5" ref="J65:J128">K65-I65</f>
        <v>-293</v>
      </c>
      <c r="K65" s="170">
        <f aca="true" t="shared" si="6" ref="K65:L68">K66</f>
        <v>62</v>
      </c>
      <c r="L65" s="170">
        <f t="shared" si="6"/>
        <v>62</v>
      </c>
    </row>
    <row r="66" spans="2:12" s="137" customFormat="1" ht="50.25" customHeight="1">
      <c r="B66" s="142"/>
      <c r="C66" s="204" t="s">
        <v>194</v>
      </c>
      <c r="D66" s="144" t="s">
        <v>83</v>
      </c>
      <c r="E66" s="144" t="s">
        <v>146</v>
      </c>
      <c r="F66" s="144" t="s">
        <v>149</v>
      </c>
      <c r="G66" s="166" t="s">
        <v>267</v>
      </c>
      <c r="H66" s="166"/>
      <c r="I66" s="145">
        <f>I67</f>
        <v>107.79</v>
      </c>
      <c r="J66" s="148">
        <f t="shared" si="5"/>
        <v>-45.790000000000006</v>
      </c>
      <c r="K66" s="145">
        <f t="shared" si="6"/>
        <v>62</v>
      </c>
      <c r="L66" s="145">
        <f t="shared" si="6"/>
        <v>62</v>
      </c>
    </row>
    <row r="67" spans="2:12" s="137" customFormat="1" ht="55.5" customHeight="1">
      <c r="B67" s="142"/>
      <c r="C67" s="143" t="s">
        <v>228</v>
      </c>
      <c r="D67" s="203" t="s">
        <v>83</v>
      </c>
      <c r="E67" s="144" t="s">
        <v>146</v>
      </c>
      <c r="F67" s="144" t="s">
        <v>149</v>
      </c>
      <c r="G67" s="166" t="s">
        <v>284</v>
      </c>
      <c r="H67" s="166"/>
      <c r="I67" s="148">
        <v>107.79</v>
      </c>
      <c r="J67" s="148">
        <f t="shared" si="5"/>
        <v>-45.790000000000006</v>
      </c>
      <c r="K67" s="148">
        <f t="shared" si="6"/>
        <v>62</v>
      </c>
      <c r="L67" s="148">
        <f t="shared" si="6"/>
        <v>62</v>
      </c>
    </row>
    <row r="68" spans="2:12" s="137" customFormat="1" ht="41.25" customHeight="1">
      <c r="B68" s="142"/>
      <c r="C68" s="205" t="s">
        <v>311</v>
      </c>
      <c r="D68" s="203" t="s">
        <v>83</v>
      </c>
      <c r="E68" s="144" t="s">
        <v>146</v>
      </c>
      <c r="F68" s="144" t="s">
        <v>149</v>
      </c>
      <c r="G68" s="166" t="s">
        <v>283</v>
      </c>
      <c r="H68" s="166"/>
      <c r="I68" s="148">
        <v>100.79</v>
      </c>
      <c r="J68" s="148">
        <f t="shared" si="5"/>
        <v>-38.790000000000006</v>
      </c>
      <c r="K68" s="148">
        <f t="shared" si="6"/>
        <v>62</v>
      </c>
      <c r="L68" s="148">
        <f t="shared" si="6"/>
        <v>62</v>
      </c>
    </row>
    <row r="69" spans="2:12" s="137" customFormat="1" ht="44.25" customHeight="1">
      <c r="B69" s="142"/>
      <c r="C69" s="162" t="s">
        <v>211</v>
      </c>
      <c r="D69" s="141"/>
      <c r="E69" s="160" t="s">
        <v>146</v>
      </c>
      <c r="F69" s="160" t="s">
        <v>149</v>
      </c>
      <c r="G69" s="160" t="s">
        <v>283</v>
      </c>
      <c r="H69" s="160" t="s">
        <v>201</v>
      </c>
      <c r="I69" s="148">
        <v>7</v>
      </c>
      <c r="J69" s="148">
        <f t="shared" si="5"/>
        <v>55</v>
      </c>
      <c r="K69" s="148">
        <v>62</v>
      </c>
      <c r="L69" s="148">
        <v>62</v>
      </c>
    </row>
    <row r="70" spans="2:12" s="137" customFormat="1" ht="28.5" customHeight="1">
      <c r="B70" s="142"/>
      <c r="C70" s="143" t="s">
        <v>295</v>
      </c>
      <c r="D70" s="144" t="s">
        <v>83</v>
      </c>
      <c r="E70" s="144" t="s">
        <v>141</v>
      </c>
      <c r="F70" s="144" t="s">
        <v>137</v>
      </c>
      <c r="G70" s="166"/>
      <c r="H70" s="166"/>
      <c r="I70" s="145">
        <f>I71</f>
        <v>0</v>
      </c>
      <c r="J70" s="145">
        <f t="shared" si="5"/>
        <v>1</v>
      </c>
      <c r="K70" s="145">
        <f aca="true" t="shared" si="7" ref="K70:L74">K71</f>
        <v>1</v>
      </c>
      <c r="L70" s="145">
        <f t="shared" si="7"/>
        <v>1</v>
      </c>
    </row>
    <row r="71" spans="2:12" s="137" customFormat="1" ht="28.5" customHeight="1">
      <c r="B71" s="142"/>
      <c r="C71" s="172" t="s">
        <v>291</v>
      </c>
      <c r="D71" s="144" t="s">
        <v>83</v>
      </c>
      <c r="E71" s="166" t="s">
        <v>141</v>
      </c>
      <c r="F71" s="166" t="s">
        <v>292</v>
      </c>
      <c r="G71" s="166"/>
      <c r="H71" s="166"/>
      <c r="I71" s="145">
        <f>I72</f>
        <v>0</v>
      </c>
      <c r="J71" s="145">
        <f t="shared" si="5"/>
        <v>1</v>
      </c>
      <c r="K71" s="145">
        <f t="shared" si="7"/>
        <v>1</v>
      </c>
      <c r="L71" s="145">
        <f t="shared" si="7"/>
        <v>1</v>
      </c>
    </row>
    <row r="72" spans="2:12" s="137" customFormat="1" ht="40.5" customHeight="1">
      <c r="B72" s="142"/>
      <c r="C72" s="204" t="s">
        <v>194</v>
      </c>
      <c r="D72" s="144" t="s">
        <v>83</v>
      </c>
      <c r="E72" s="144" t="s">
        <v>141</v>
      </c>
      <c r="F72" s="144" t="s">
        <v>292</v>
      </c>
      <c r="G72" s="144" t="s">
        <v>267</v>
      </c>
      <c r="H72" s="166"/>
      <c r="I72" s="145">
        <f>I73</f>
        <v>0</v>
      </c>
      <c r="J72" s="145">
        <f t="shared" si="5"/>
        <v>1</v>
      </c>
      <c r="K72" s="145">
        <f t="shared" si="7"/>
        <v>1</v>
      </c>
      <c r="L72" s="145">
        <f t="shared" si="7"/>
        <v>1</v>
      </c>
    </row>
    <row r="73" spans="2:12" s="137" customFormat="1" ht="51.75" customHeight="1">
      <c r="B73" s="142"/>
      <c r="C73" s="205" t="s">
        <v>277</v>
      </c>
      <c r="D73" s="203" t="s">
        <v>83</v>
      </c>
      <c r="E73" s="144" t="s">
        <v>141</v>
      </c>
      <c r="F73" s="144" t="s">
        <v>292</v>
      </c>
      <c r="G73" s="144" t="s">
        <v>278</v>
      </c>
      <c r="H73" s="166"/>
      <c r="I73" s="145">
        <f>I74</f>
        <v>0</v>
      </c>
      <c r="J73" s="145">
        <f t="shared" si="5"/>
        <v>1</v>
      </c>
      <c r="K73" s="145">
        <f t="shared" si="7"/>
        <v>1</v>
      </c>
      <c r="L73" s="145">
        <f t="shared" si="7"/>
        <v>1</v>
      </c>
    </row>
    <row r="74" spans="2:12" s="137" customFormat="1" ht="65.25" customHeight="1">
      <c r="B74" s="142"/>
      <c r="C74" s="172" t="s">
        <v>297</v>
      </c>
      <c r="D74" s="144" t="s">
        <v>83</v>
      </c>
      <c r="E74" s="144" t="s">
        <v>141</v>
      </c>
      <c r="F74" s="144" t="s">
        <v>292</v>
      </c>
      <c r="G74" s="144" t="s">
        <v>296</v>
      </c>
      <c r="H74" s="144"/>
      <c r="I74" s="145">
        <f>I75</f>
        <v>0</v>
      </c>
      <c r="J74" s="145">
        <f t="shared" si="5"/>
        <v>1</v>
      </c>
      <c r="K74" s="145">
        <f t="shared" si="7"/>
        <v>1</v>
      </c>
      <c r="L74" s="145">
        <f t="shared" si="7"/>
        <v>1</v>
      </c>
    </row>
    <row r="75" spans="2:12" s="137" customFormat="1" ht="45" customHeight="1">
      <c r="B75" s="142"/>
      <c r="C75" s="147" t="s">
        <v>124</v>
      </c>
      <c r="D75" s="141" t="s">
        <v>83</v>
      </c>
      <c r="E75" s="141" t="s">
        <v>141</v>
      </c>
      <c r="F75" s="141" t="s">
        <v>292</v>
      </c>
      <c r="G75" s="141" t="s">
        <v>296</v>
      </c>
      <c r="H75" s="141" t="s">
        <v>294</v>
      </c>
      <c r="I75" s="148">
        <v>0</v>
      </c>
      <c r="J75" s="148">
        <f t="shared" si="5"/>
        <v>1</v>
      </c>
      <c r="K75" s="148">
        <v>1</v>
      </c>
      <c r="L75" s="148">
        <v>1</v>
      </c>
    </row>
    <row r="76" spans="2:12" s="137" customFormat="1" ht="15.75">
      <c r="B76" s="142"/>
      <c r="C76" s="143" t="s">
        <v>236</v>
      </c>
      <c r="D76" s="144" t="s">
        <v>83</v>
      </c>
      <c r="E76" s="144" t="s">
        <v>155</v>
      </c>
      <c r="F76" s="144" t="s">
        <v>137</v>
      </c>
      <c r="G76" s="144"/>
      <c r="H76" s="144"/>
      <c r="I76" s="145">
        <f>I77+I86</f>
        <v>668.24</v>
      </c>
      <c r="J76" s="145">
        <f t="shared" si="5"/>
        <v>-193.27999999999997</v>
      </c>
      <c r="K76" s="145">
        <f>K77+K86</f>
        <v>474.96000000000004</v>
      </c>
      <c r="L76" s="145">
        <f>L77+L86</f>
        <v>474.96000000000004</v>
      </c>
    </row>
    <row r="77" spans="2:12" s="137" customFormat="1" ht="20.25" customHeight="1">
      <c r="B77" s="142"/>
      <c r="C77" s="143" t="s">
        <v>293</v>
      </c>
      <c r="D77" s="144" t="s">
        <v>83</v>
      </c>
      <c r="E77" s="144" t="s">
        <v>155</v>
      </c>
      <c r="F77" s="144" t="s">
        <v>146</v>
      </c>
      <c r="G77" s="144"/>
      <c r="H77" s="144"/>
      <c r="I77" s="145">
        <f>I82</f>
        <v>0</v>
      </c>
      <c r="J77" s="145">
        <f t="shared" si="5"/>
        <v>140</v>
      </c>
      <c r="K77" s="145">
        <f>K82</f>
        <v>140</v>
      </c>
      <c r="L77" s="145">
        <f>L82</f>
        <v>140</v>
      </c>
    </row>
    <row r="78" spans="2:12" s="137" customFormat="1" ht="36.75" customHeight="1" hidden="1">
      <c r="B78" s="142"/>
      <c r="C78" s="150" t="s">
        <v>194</v>
      </c>
      <c r="D78" s="144" t="s">
        <v>83</v>
      </c>
      <c r="E78" s="144" t="s">
        <v>155</v>
      </c>
      <c r="F78" s="144" t="s">
        <v>139</v>
      </c>
      <c r="G78" s="144" t="s">
        <v>267</v>
      </c>
      <c r="H78" s="144"/>
      <c r="I78" s="145">
        <f>I79</f>
        <v>0</v>
      </c>
      <c r="J78" s="145">
        <f t="shared" si="5"/>
        <v>0</v>
      </c>
      <c r="K78" s="145">
        <f aca="true" t="shared" si="8" ref="K78:L80">K79</f>
        <v>0</v>
      </c>
      <c r="L78" s="145">
        <f t="shared" si="8"/>
        <v>0</v>
      </c>
    </row>
    <row r="79" spans="2:12" s="137" customFormat="1" ht="49.5" customHeight="1" hidden="1">
      <c r="B79" s="142"/>
      <c r="C79" s="143" t="s">
        <v>228</v>
      </c>
      <c r="D79" s="144" t="s">
        <v>83</v>
      </c>
      <c r="E79" s="144" t="s">
        <v>155</v>
      </c>
      <c r="F79" s="144" t="s">
        <v>139</v>
      </c>
      <c r="G79" s="144" t="s">
        <v>284</v>
      </c>
      <c r="H79" s="144"/>
      <c r="I79" s="145">
        <f>I80</f>
        <v>0</v>
      </c>
      <c r="J79" s="145">
        <f t="shared" si="5"/>
        <v>0</v>
      </c>
      <c r="K79" s="145">
        <f t="shared" si="8"/>
        <v>0</v>
      </c>
      <c r="L79" s="145">
        <f t="shared" si="8"/>
        <v>0</v>
      </c>
    </row>
    <row r="80" spans="2:12" s="137" customFormat="1" ht="20.25" customHeight="1" hidden="1">
      <c r="B80" s="142"/>
      <c r="C80" s="143" t="s">
        <v>230</v>
      </c>
      <c r="D80" s="144" t="s">
        <v>83</v>
      </c>
      <c r="E80" s="144" t="s">
        <v>155</v>
      </c>
      <c r="F80" s="144" t="s">
        <v>139</v>
      </c>
      <c r="G80" s="144" t="s">
        <v>283</v>
      </c>
      <c r="H80" s="144"/>
      <c r="I80" s="145">
        <f>I81</f>
        <v>0</v>
      </c>
      <c r="J80" s="145">
        <f t="shared" si="5"/>
        <v>0</v>
      </c>
      <c r="K80" s="145">
        <f t="shared" si="8"/>
        <v>0</v>
      </c>
      <c r="L80" s="145">
        <f t="shared" si="8"/>
        <v>0</v>
      </c>
    </row>
    <row r="81" spans="2:12" s="137" customFormat="1" ht="20.25" customHeight="1" hidden="1">
      <c r="B81" s="142"/>
      <c r="C81" s="162" t="s">
        <v>211</v>
      </c>
      <c r="D81" s="141" t="s">
        <v>83</v>
      </c>
      <c r="E81" s="141" t="s">
        <v>155</v>
      </c>
      <c r="F81" s="141" t="s">
        <v>139</v>
      </c>
      <c r="G81" s="141" t="s">
        <v>283</v>
      </c>
      <c r="H81" s="141" t="s">
        <v>201</v>
      </c>
      <c r="I81" s="148">
        <v>0</v>
      </c>
      <c r="J81" s="145">
        <f t="shared" si="5"/>
        <v>0</v>
      </c>
      <c r="K81" s="148">
        <v>0</v>
      </c>
      <c r="L81" s="148">
        <v>0</v>
      </c>
    </row>
    <row r="82" spans="2:12" s="137" customFormat="1" ht="42.75" customHeight="1">
      <c r="B82" s="142"/>
      <c r="C82" s="150" t="s">
        <v>194</v>
      </c>
      <c r="D82" s="144" t="s">
        <v>83</v>
      </c>
      <c r="E82" s="144" t="s">
        <v>155</v>
      </c>
      <c r="F82" s="144" t="s">
        <v>146</v>
      </c>
      <c r="G82" s="166" t="s">
        <v>267</v>
      </c>
      <c r="H82" s="144"/>
      <c r="I82" s="145">
        <f>I83</f>
        <v>0</v>
      </c>
      <c r="J82" s="145">
        <f t="shared" si="5"/>
        <v>140</v>
      </c>
      <c r="K82" s="145">
        <f aca="true" t="shared" si="9" ref="K82:L84">K83</f>
        <v>140</v>
      </c>
      <c r="L82" s="145">
        <f t="shared" si="9"/>
        <v>140</v>
      </c>
    </row>
    <row r="83" spans="2:12" s="137" customFormat="1" ht="51" customHeight="1">
      <c r="B83" s="142"/>
      <c r="C83" s="143" t="s">
        <v>228</v>
      </c>
      <c r="D83" s="144" t="s">
        <v>83</v>
      </c>
      <c r="E83" s="144" t="s">
        <v>155</v>
      </c>
      <c r="F83" s="144" t="s">
        <v>146</v>
      </c>
      <c r="G83" s="166" t="s">
        <v>284</v>
      </c>
      <c r="H83" s="144"/>
      <c r="I83" s="145">
        <f>I84</f>
        <v>0</v>
      </c>
      <c r="J83" s="145">
        <f t="shared" si="5"/>
        <v>140</v>
      </c>
      <c r="K83" s="145">
        <f t="shared" si="9"/>
        <v>140</v>
      </c>
      <c r="L83" s="145">
        <f t="shared" si="9"/>
        <v>140</v>
      </c>
    </row>
    <row r="84" spans="2:12" s="137" customFormat="1" ht="20.25" customHeight="1">
      <c r="B84" s="142"/>
      <c r="C84" s="143" t="s">
        <v>230</v>
      </c>
      <c r="D84" s="144" t="s">
        <v>83</v>
      </c>
      <c r="E84" s="144" t="s">
        <v>155</v>
      </c>
      <c r="F84" s="144" t="s">
        <v>146</v>
      </c>
      <c r="G84" s="166" t="s">
        <v>283</v>
      </c>
      <c r="H84" s="144"/>
      <c r="I84" s="145">
        <f>I85</f>
        <v>0</v>
      </c>
      <c r="J84" s="145">
        <f t="shared" si="5"/>
        <v>140</v>
      </c>
      <c r="K84" s="145">
        <f t="shared" si="9"/>
        <v>140</v>
      </c>
      <c r="L84" s="145">
        <f t="shared" si="9"/>
        <v>140</v>
      </c>
    </row>
    <row r="85" spans="2:12" s="137" customFormat="1" ht="48.75" customHeight="1">
      <c r="B85" s="142"/>
      <c r="C85" s="162" t="s">
        <v>211</v>
      </c>
      <c r="D85" s="141" t="s">
        <v>83</v>
      </c>
      <c r="E85" s="141" t="s">
        <v>155</v>
      </c>
      <c r="F85" s="141" t="s">
        <v>146</v>
      </c>
      <c r="G85" s="160" t="s">
        <v>283</v>
      </c>
      <c r="H85" s="141" t="s">
        <v>201</v>
      </c>
      <c r="I85" s="148">
        <v>0</v>
      </c>
      <c r="J85" s="148">
        <f t="shared" si="5"/>
        <v>140</v>
      </c>
      <c r="K85" s="148">
        <v>140</v>
      </c>
      <c r="L85" s="148">
        <v>140</v>
      </c>
    </row>
    <row r="86" spans="2:12" s="137" customFormat="1" ht="31.5">
      <c r="B86" s="142"/>
      <c r="C86" s="143" t="s">
        <v>157</v>
      </c>
      <c r="D86" s="144" t="s">
        <v>83</v>
      </c>
      <c r="E86" s="166" t="s">
        <v>155</v>
      </c>
      <c r="F86" s="166" t="s">
        <v>155</v>
      </c>
      <c r="G86" s="166"/>
      <c r="H86" s="166"/>
      <c r="I86" s="145">
        <f>I94</f>
        <v>668.24</v>
      </c>
      <c r="J86" s="145">
        <f t="shared" si="5"/>
        <v>-333.28</v>
      </c>
      <c r="K86" s="145">
        <f aca="true" t="shared" si="10" ref="K86:L88">K87</f>
        <v>334.96000000000004</v>
      </c>
      <c r="L86" s="145">
        <f t="shared" si="10"/>
        <v>334.96000000000004</v>
      </c>
    </row>
    <row r="87" spans="2:12" s="137" customFormat="1" ht="47.25">
      <c r="B87" s="142"/>
      <c r="C87" s="150" t="s">
        <v>194</v>
      </c>
      <c r="D87" s="144" t="s">
        <v>83</v>
      </c>
      <c r="E87" s="144" t="s">
        <v>155</v>
      </c>
      <c r="F87" s="144" t="s">
        <v>155</v>
      </c>
      <c r="G87" s="166" t="s">
        <v>267</v>
      </c>
      <c r="H87" s="144"/>
      <c r="I87" s="145">
        <f>I88</f>
        <v>668.24</v>
      </c>
      <c r="J87" s="145">
        <f t="shared" si="5"/>
        <v>-333.28</v>
      </c>
      <c r="K87" s="145">
        <f t="shared" si="10"/>
        <v>334.96000000000004</v>
      </c>
      <c r="L87" s="145">
        <f t="shared" si="10"/>
        <v>334.96000000000004</v>
      </c>
    </row>
    <row r="88" spans="2:12" s="137" customFormat="1" ht="47.25">
      <c r="B88" s="142"/>
      <c r="C88" s="143" t="s">
        <v>228</v>
      </c>
      <c r="D88" s="144" t="s">
        <v>83</v>
      </c>
      <c r="E88" s="144" t="s">
        <v>155</v>
      </c>
      <c r="F88" s="144" t="s">
        <v>155</v>
      </c>
      <c r="G88" s="166" t="s">
        <v>284</v>
      </c>
      <c r="H88" s="144"/>
      <c r="I88" s="145">
        <f>I89</f>
        <v>668.24</v>
      </c>
      <c r="J88" s="145">
        <f t="shared" si="5"/>
        <v>-333.28</v>
      </c>
      <c r="K88" s="145">
        <f t="shared" si="10"/>
        <v>334.96000000000004</v>
      </c>
      <c r="L88" s="145">
        <f t="shared" si="10"/>
        <v>334.96000000000004</v>
      </c>
    </row>
    <row r="89" spans="2:12" s="137" customFormat="1" ht="15.75">
      <c r="B89" s="142"/>
      <c r="C89" s="143" t="s">
        <v>230</v>
      </c>
      <c r="D89" s="144" t="s">
        <v>83</v>
      </c>
      <c r="E89" s="144" t="s">
        <v>155</v>
      </c>
      <c r="F89" s="144" t="s">
        <v>155</v>
      </c>
      <c r="G89" s="166" t="s">
        <v>283</v>
      </c>
      <c r="H89" s="144"/>
      <c r="I89" s="145">
        <f>I90+I91+I92+I93</f>
        <v>668.24</v>
      </c>
      <c r="J89" s="145">
        <f t="shared" si="5"/>
        <v>-333.28</v>
      </c>
      <c r="K89" s="145">
        <f>K90+K91+K92+K93</f>
        <v>334.96000000000004</v>
      </c>
      <c r="L89" s="145">
        <f>L90+L91+L92+L93</f>
        <v>334.96000000000004</v>
      </c>
    </row>
    <row r="90" spans="2:12" s="137" customFormat="1" ht="15.75">
      <c r="B90" s="142"/>
      <c r="C90" s="207" t="s">
        <v>273</v>
      </c>
      <c r="D90" s="141" t="s">
        <v>83</v>
      </c>
      <c r="E90" s="160" t="s">
        <v>155</v>
      </c>
      <c r="F90" s="160" t="s">
        <v>155</v>
      </c>
      <c r="G90" s="160" t="s">
        <v>283</v>
      </c>
      <c r="H90" s="160" t="s">
        <v>193</v>
      </c>
      <c r="I90" s="148">
        <v>303.79</v>
      </c>
      <c r="J90" s="148">
        <f t="shared" si="5"/>
        <v>-123.33000000000001</v>
      </c>
      <c r="K90" s="148">
        <v>180.46</v>
      </c>
      <c r="L90" s="148">
        <v>180.46</v>
      </c>
    </row>
    <row r="91" spans="2:13" s="137" customFormat="1" ht="47.25">
      <c r="B91" s="142"/>
      <c r="C91" s="153" t="s">
        <v>274</v>
      </c>
      <c r="D91" s="141" t="s">
        <v>83</v>
      </c>
      <c r="E91" s="160" t="s">
        <v>155</v>
      </c>
      <c r="F91" s="160" t="s">
        <v>155</v>
      </c>
      <c r="G91" s="160" t="s">
        <v>283</v>
      </c>
      <c r="H91" s="160" t="s">
        <v>272</v>
      </c>
      <c r="I91" s="148">
        <v>91.75</v>
      </c>
      <c r="J91" s="148">
        <f t="shared" si="5"/>
        <v>-37.25</v>
      </c>
      <c r="K91" s="148">
        <v>54.5</v>
      </c>
      <c r="L91" s="148">
        <v>54.5</v>
      </c>
      <c r="M91" s="151"/>
    </row>
    <row r="92" spans="2:12" s="137" customFormat="1" ht="31.5">
      <c r="B92" s="142"/>
      <c r="C92" s="208" t="s">
        <v>212</v>
      </c>
      <c r="D92" s="141" t="s">
        <v>83</v>
      </c>
      <c r="E92" s="160" t="s">
        <v>155</v>
      </c>
      <c r="F92" s="160" t="s">
        <v>155</v>
      </c>
      <c r="G92" s="160" t="s">
        <v>283</v>
      </c>
      <c r="H92" s="160" t="s">
        <v>203</v>
      </c>
      <c r="I92" s="148">
        <v>256.51</v>
      </c>
      <c r="J92" s="148">
        <f t="shared" si="5"/>
        <v>-186.51</v>
      </c>
      <c r="K92" s="148">
        <v>70</v>
      </c>
      <c r="L92" s="148">
        <v>70</v>
      </c>
    </row>
    <row r="93" spans="2:12" s="137" customFormat="1" ht="27" customHeight="1">
      <c r="B93" s="142"/>
      <c r="C93" s="208" t="s">
        <v>213</v>
      </c>
      <c r="D93" s="141" t="s">
        <v>83</v>
      </c>
      <c r="E93" s="160" t="s">
        <v>155</v>
      </c>
      <c r="F93" s="160" t="s">
        <v>155</v>
      </c>
      <c r="G93" s="160" t="s">
        <v>283</v>
      </c>
      <c r="H93" s="160" t="s">
        <v>205</v>
      </c>
      <c r="I93" s="148">
        <v>16.19</v>
      </c>
      <c r="J93" s="148">
        <f t="shared" si="5"/>
        <v>13.809999999999999</v>
      </c>
      <c r="K93" s="148">
        <v>30</v>
      </c>
      <c r="L93" s="148">
        <v>30</v>
      </c>
    </row>
    <row r="94" spans="2:12" s="137" customFormat="1" ht="47.25" customHeight="1" hidden="1">
      <c r="B94" s="142"/>
      <c r="C94" s="150" t="s">
        <v>194</v>
      </c>
      <c r="D94" s="144" t="s">
        <v>83</v>
      </c>
      <c r="E94" s="144" t="s">
        <v>155</v>
      </c>
      <c r="F94" s="144" t="s">
        <v>155</v>
      </c>
      <c r="G94" s="166" t="s">
        <v>195</v>
      </c>
      <c r="H94" s="144"/>
      <c r="I94" s="145">
        <f>I95</f>
        <v>668.24</v>
      </c>
      <c r="J94" s="148">
        <f t="shared" si="5"/>
        <v>-668.24</v>
      </c>
      <c r="K94" s="145">
        <f>K95</f>
        <v>0</v>
      </c>
      <c r="L94" s="145">
        <f>L95</f>
        <v>0</v>
      </c>
    </row>
    <row r="95" spans="2:12" s="137" customFormat="1" ht="47.25" customHeight="1" hidden="1">
      <c r="B95" s="142"/>
      <c r="C95" s="143" t="s">
        <v>228</v>
      </c>
      <c r="D95" s="144" t="s">
        <v>83</v>
      </c>
      <c r="E95" s="144" t="s">
        <v>155</v>
      </c>
      <c r="F95" s="144" t="s">
        <v>155</v>
      </c>
      <c r="G95" s="166" t="s">
        <v>229</v>
      </c>
      <c r="H95" s="144"/>
      <c r="I95" s="145">
        <f>I96</f>
        <v>668.24</v>
      </c>
      <c r="J95" s="148">
        <f t="shared" si="5"/>
        <v>-668.24</v>
      </c>
      <c r="K95" s="145">
        <f>K96</f>
        <v>0</v>
      </c>
      <c r="L95" s="145">
        <f>L96</f>
        <v>0</v>
      </c>
    </row>
    <row r="96" spans="2:12" s="137" customFormat="1" ht="15.75" customHeight="1" hidden="1">
      <c r="B96" s="142"/>
      <c r="C96" s="143" t="s">
        <v>230</v>
      </c>
      <c r="D96" s="144" t="s">
        <v>83</v>
      </c>
      <c r="E96" s="144" t="s">
        <v>155</v>
      </c>
      <c r="F96" s="144" t="s">
        <v>155</v>
      </c>
      <c r="G96" s="166" t="s">
        <v>286</v>
      </c>
      <c r="H96" s="144"/>
      <c r="I96" s="145">
        <f>I97+I98+I99+I100</f>
        <v>668.24</v>
      </c>
      <c r="J96" s="148">
        <f t="shared" si="5"/>
        <v>-668.24</v>
      </c>
      <c r="K96" s="145">
        <f>K97+K98+K99+K100</f>
        <v>0</v>
      </c>
      <c r="L96" s="145">
        <f>L97+L98+L99+L100</f>
        <v>0</v>
      </c>
    </row>
    <row r="97" spans="2:12" s="137" customFormat="1" ht="31.5" customHeight="1" hidden="1">
      <c r="B97" s="142"/>
      <c r="C97" s="176" t="s">
        <v>197</v>
      </c>
      <c r="D97" s="141" t="s">
        <v>83</v>
      </c>
      <c r="E97" s="160" t="s">
        <v>155</v>
      </c>
      <c r="F97" s="160" t="s">
        <v>155</v>
      </c>
      <c r="G97" s="160" t="s">
        <v>286</v>
      </c>
      <c r="H97" s="160" t="s">
        <v>193</v>
      </c>
      <c r="I97" s="148">
        <v>395.54</v>
      </c>
      <c r="J97" s="148">
        <f t="shared" si="5"/>
        <v>-395.54</v>
      </c>
      <c r="K97" s="148">
        <v>0</v>
      </c>
      <c r="L97" s="148">
        <v>0</v>
      </c>
    </row>
    <row r="98" spans="2:12" s="137" customFormat="1" ht="31.5" customHeight="1" hidden="1">
      <c r="B98" s="142"/>
      <c r="C98" s="162" t="s">
        <v>211</v>
      </c>
      <c r="D98" s="141" t="s">
        <v>83</v>
      </c>
      <c r="E98" s="160" t="s">
        <v>155</v>
      </c>
      <c r="F98" s="160" t="s">
        <v>155</v>
      </c>
      <c r="G98" s="160" t="s">
        <v>231</v>
      </c>
      <c r="H98" s="160" t="s">
        <v>201</v>
      </c>
      <c r="I98" s="148">
        <v>0</v>
      </c>
      <c r="J98" s="148">
        <f t="shared" si="5"/>
        <v>0</v>
      </c>
      <c r="K98" s="148">
        <v>0</v>
      </c>
      <c r="L98" s="148">
        <v>0</v>
      </c>
    </row>
    <row r="99" spans="2:12" s="137" customFormat="1" ht="31.5" customHeight="1" hidden="1">
      <c r="B99" s="142"/>
      <c r="C99" s="162" t="s">
        <v>212</v>
      </c>
      <c r="D99" s="141" t="s">
        <v>83</v>
      </c>
      <c r="E99" s="160" t="s">
        <v>155</v>
      </c>
      <c r="F99" s="160" t="s">
        <v>155</v>
      </c>
      <c r="G99" s="160" t="s">
        <v>286</v>
      </c>
      <c r="H99" s="160" t="s">
        <v>203</v>
      </c>
      <c r="I99" s="148">
        <v>256.51</v>
      </c>
      <c r="J99" s="148">
        <f t="shared" si="5"/>
        <v>-256.51</v>
      </c>
      <c r="K99" s="148">
        <v>0</v>
      </c>
      <c r="L99" s="148">
        <v>0</v>
      </c>
    </row>
    <row r="100" spans="2:12" s="137" customFormat="1" ht="31.5" customHeight="1" hidden="1">
      <c r="B100" s="142"/>
      <c r="C100" s="162" t="s">
        <v>213</v>
      </c>
      <c r="D100" s="141" t="s">
        <v>83</v>
      </c>
      <c r="E100" s="160" t="s">
        <v>155</v>
      </c>
      <c r="F100" s="160" t="s">
        <v>155</v>
      </c>
      <c r="G100" s="160" t="s">
        <v>286</v>
      </c>
      <c r="H100" s="160" t="s">
        <v>205</v>
      </c>
      <c r="I100" s="148">
        <v>16.19</v>
      </c>
      <c r="J100" s="148">
        <f t="shared" si="5"/>
        <v>-16.19</v>
      </c>
      <c r="K100" s="148">
        <v>0</v>
      </c>
      <c r="L100" s="148">
        <v>0</v>
      </c>
    </row>
    <row r="101" spans="2:12" s="137" customFormat="1" ht="15.75">
      <c r="B101" s="142"/>
      <c r="C101" s="143" t="s">
        <v>160</v>
      </c>
      <c r="D101" s="144" t="s">
        <v>83</v>
      </c>
      <c r="E101" s="166" t="s">
        <v>159</v>
      </c>
      <c r="F101" s="166" t="s">
        <v>159</v>
      </c>
      <c r="G101" s="166"/>
      <c r="H101" s="166"/>
      <c r="I101" s="170">
        <f>I108</f>
        <v>104.54</v>
      </c>
      <c r="J101" s="145">
        <f t="shared" si="5"/>
        <v>33.15999999999998</v>
      </c>
      <c r="K101" s="170">
        <f aca="true" t="shared" si="11" ref="K101:L103">K102</f>
        <v>137.7</v>
      </c>
      <c r="L101" s="170">
        <f t="shared" si="11"/>
        <v>137.7</v>
      </c>
    </row>
    <row r="102" spans="2:12" s="137" customFormat="1" ht="47.25">
      <c r="B102" s="142"/>
      <c r="C102" s="150" t="s">
        <v>194</v>
      </c>
      <c r="D102" s="144" t="s">
        <v>83</v>
      </c>
      <c r="E102" s="166" t="s">
        <v>159</v>
      </c>
      <c r="F102" s="166" t="s">
        <v>159</v>
      </c>
      <c r="G102" s="166" t="s">
        <v>267</v>
      </c>
      <c r="H102" s="166"/>
      <c r="I102" s="170">
        <f>I103</f>
        <v>104.54</v>
      </c>
      <c r="J102" s="145">
        <f t="shared" si="5"/>
        <v>33.15999999999998</v>
      </c>
      <c r="K102" s="170">
        <f t="shared" si="11"/>
        <v>137.7</v>
      </c>
      <c r="L102" s="170">
        <f t="shared" si="11"/>
        <v>137.7</v>
      </c>
    </row>
    <row r="103" spans="2:12" s="137" customFormat="1" ht="47.25">
      <c r="B103" s="142"/>
      <c r="C103" s="174" t="s">
        <v>232</v>
      </c>
      <c r="D103" s="144" t="s">
        <v>83</v>
      </c>
      <c r="E103" s="166" t="s">
        <v>159</v>
      </c>
      <c r="F103" s="166" t="s">
        <v>159</v>
      </c>
      <c r="G103" s="166" t="s">
        <v>281</v>
      </c>
      <c r="H103" s="166"/>
      <c r="I103" s="170">
        <f>I104</f>
        <v>104.54</v>
      </c>
      <c r="J103" s="145">
        <f t="shared" si="5"/>
        <v>33.15999999999998</v>
      </c>
      <c r="K103" s="170">
        <f t="shared" si="11"/>
        <v>137.7</v>
      </c>
      <c r="L103" s="170">
        <f t="shared" si="11"/>
        <v>137.7</v>
      </c>
    </row>
    <row r="104" spans="2:12" s="137" customFormat="1" ht="63">
      <c r="B104" s="142"/>
      <c r="C104" s="175" t="s">
        <v>234</v>
      </c>
      <c r="D104" s="144" t="s">
        <v>83</v>
      </c>
      <c r="E104" s="166" t="s">
        <v>159</v>
      </c>
      <c r="F104" s="166" t="s">
        <v>159</v>
      </c>
      <c r="G104" s="166" t="s">
        <v>282</v>
      </c>
      <c r="H104" s="166"/>
      <c r="I104" s="170">
        <f>I105+I106+I107</f>
        <v>104.54</v>
      </c>
      <c r="J104" s="145">
        <f t="shared" si="5"/>
        <v>33.15999999999998</v>
      </c>
      <c r="K104" s="170">
        <f>K105+K106+K107</f>
        <v>137.7</v>
      </c>
      <c r="L104" s="170">
        <f>L105+L106+L107</f>
        <v>137.7</v>
      </c>
    </row>
    <row r="105" spans="2:12" s="137" customFormat="1" ht="15.75">
      <c r="B105" s="142"/>
      <c r="C105" s="207" t="s">
        <v>273</v>
      </c>
      <c r="D105" s="141" t="s">
        <v>83</v>
      </c>
      <c r="E105" s="160" t="s">
        <v>159</v>
      </c>
      <c r="F105" s="160" t="s">
        <v>159</v>
      </c>
      <c r="G105" s="160" t="s">
        <v>282</v>
      </c>
      <c r="H105" s="160" t="s">
        <v>193</v>
      </c>
      <c r="I105" s="169">
        <v>76.45</v>
      </c>
      <c r="J105" s="148">
        <f t="shared" si="5"/>
        <v>13.950000000000003</v>
      </c>
      <c r="K105" s="169">
        <v>90.4</v>
      </c>
      <c r="L105" s="169">
        <v>90.4</v>
      </c>
    </row>
    <row r="106" spans="2:12" s="137" customFormat="1" ht="47.25">
      <c r="B106" s="142"/>
      <c r="C106" s="153" t="s">
        <v>274</v>
      </c>
      <c r="D106" s="141" t="s">
        <v>83</v>
      </c>
      <c r="E106" s="160" t="s">
        <v>159</v>
      </c>
      <c r="F106" s="160" t="s">
        <v>159</v>
      </c>
      <c r="G106" s="160" t="s">
        <v>282</v>
      </c>
      <c r="H106" s="160" t="s">
        <v>272</v>
      </c>
      <c r="I106" s="169">
        <v>23.09</v>
      </c>
      <c r="J106" s="148">
        <f t="shared" si="5"/>
        <v>4.210000000000001</v>
      </c>
      <c r="K106" s="169">
        <v>27.3</v>
      </c>
      <c r="L106" s="169">
        <v>27.3</v>
      </c>
    </row>
    <row r="107" spans="2:12" s="137" customFormat="1" ht="31.5">
      <c r="B107" s="142"/>
      <c r="C107" s="147" t="s">
        <v>200</v>
      </c>
      <c r="D107" s="141" t="s">
        <v>83</v>
      </c>
      <c r="E107" s="160" t="s">
        <v>159</v>
      </c>
      <c r="F107" s="160" t="s">
        <v>159</v>
      </c>
      <c r="G107" s="160" t="s">
        <v>282</v>
      </c>
      <c r="H107" s="160" t="s">
        <v>201</v>
      </c>
      <c r="I107" s="169">
        <v>5</v>
      </c>
      <c r="J107" s="148">
        <f t="shared" si="5"/>
        <v>15</v>
      </c>
      <c r="K107" s="169">
        <v>20</v>
      </c>
      <c r="L107" s="169">
        <v>20</v>
      </c>
    </row>
    <row r="108" spans="2:12" s="137" customFormat="1" ht="47.25" customHeight="1" hidden="1">
      <c r="B108" s="142"/>
      <c r="C108" s="150" t="s">
        <v>194</v>
      </c>
      <c r="D108" s="144" t="s">
        <v>83</v>
      </c>
      <c r="E108" s="166" t="s">
        <v>159</v>
      </c>
      <c r="F108" s="166" t="s">
        <v>159</v>
      </c>
      <c r="G108" s="166" t="s">
        <v>195</v>
      </c>
      <c r="H108" s="166"/>
      <c r="I108" s="170">
        <f>I109</f>
        <v>104.54</v>
      </c>
      <c r="J108" s="148">
        <f t="shared" si="5"/>
        <v>-104.54</v>
      </c>
      <c r="K108" s="170">
        <f>K109</f>
        <v>0</v>
      </c>
      <c r="L108" s="170">
        <f>L109</f>
        <v>0</v>
      </c>
    </row>
    <row r="109" spans="2:12" s="137" customFormat="1" ht="47.25" customHeight="1" hidden="1">
      <c r="B109" s="142"/>
      <c r="C109" s="174" t="s">
        <v>232</v>
      </c>
      <c r="D109" s="144" t="s">
        <v>83</v>
      </c>
      <c r="E109" s="166" t="s">
        <v>159</v>
      </c>
      <c r="F109" s="166" t="s">
        <v>159</v>
      </c>
      <c r="G109" s="166" t="s">
        <v>233</v>
      </c>
      <c r="H109" s="166"/>
      <c r="I109" s="170">
        <f>I110</f>
        <v>104.54</v>
      </c>
      <c r="J109" s="148">
        <f t="shared" si="5"/>
        <v>-104.54</v>
      </c>
      <c r="K109" s="170">
        <f>K110</f>
        <v>0</v>
      </c>
      <c r="L109" s="170">
        <f>L110</f>
        <v>0</v>
      </c>
    </row>
    <row r="110" spans="2:12" s="137" customFormat="1" ht="63" customHeight="1" hidden="1">
      <c r="B110" s="142"/>
      <c r="C110" s="175" t="s">
        <v>234</v>
      </c>
      <c r="D110" s="144" t="s">
        <v>83</v>
      </c>
      <c r="E110" s="166" t="s">
        <v>159</v>
      </c>
      <c r="F110" s="166" t="s">
        <v>159</v>
      </c>
      <c r="G110" s="166" t="s">
        <v>285</v>
      </c>
      <c r="H110" s="166"/>
      <c r="I110" s="170">
        <f>I111+I112</f>
        <v>104.54</v>
      </c>
      <c r="J110" s="148">
        <f t="shared" si="5"/>
        <v>-104.54</v>
      </c>
      <c r="K110" s="170">
        <f>K111+K112</f>
        <v>0</v>
      </c>
      <c r="L110" s="170">
        <f>L111+L112</f>
        <v>0</v>
      </c>
    </row>
    <row r="111" spans="2:12" s="137" customFormat="1" ht="31.5" customHeight="1" hidden="1">
      <c r="B111" s="142"/>
      <c r="C111" s="176" t="s">
        <v>197</v>
      </c>
      <c r="D111" s="141" t="s">
        <v>83</v>
      </c>
      <c r="E111" s="160" t="s">
        <v>159</v>
      </c>
      <c r="F111" s="160" t="s">
        <v>159</v>
      </c>
      <c r="G111" s="160" t="s">
        <v>285</v>
      </c>
      <c r="H111" s="160" t="s">
        <v>193</v>
      </c>
      <c r="I111" s="169">
        <v>99.54</v>
      </c>
      <c r="J111" s="148">
        <f t="shared" si="5"/>
        <v>-99.54</v>
      </c>
      <c r="K111" s="169">
        <v>0</v>
      </c>
      <c r="L111" s="169">
        <v>0</v>
      </c>
    </row>
    <row r="112" spans="2:12" s="137" customFormat="1" ht="31.5" customHeight="1" hidden="1">
      <c r="B112" s="142"/>
      <c r="C112" s="147" t="s">
        <v>200</v>
      </c>
      <c r="D112" s="141" t="s">
        <v>83</v>
      </c>
      <c r="E112" s="160" t="s">
        <v>159</v>
      </c>
      <c r="F112" s="160" t="s">
        <v>159</v>
      </c>
      <c r="G112" s="160" t="s">
        <v>285</v>
      </c>
      <c r="H112" s="160" t="s">
        <v>201</v>
      </c>
      <c r="I112" s="169">
        <v>5</v>
      </c>
      <c r="J112" s="148">
        <f t="shared" si="5"/>
        <v>-5</v>
      </c>
      <c r="K112" s="169">
        <v>0</v>
      </c>
      <c r="L112" s="169">
        <v>0</v>
      </c>
    </row>
    <row r="113" spans="2:12" s="137" customFormat="1" ht="15.75">
      <c r="B113" s="142"/>
      <c r="C113" s="143" t="s">
        <v>237</v>
      </c>
      <c r="D113" s="144" t="s">
        <v>83</v>
      </c>
      <c r="E113" s="144" t="s">
        <v>162</v>
      </c>
      <c r="F113" s="144" t="s">
        <v>137</v>
      </c>
      <c r="G113" s="144"/>
      <c r="H113" s="144"/>
      <c r="I113" s="145">
        <f>I114</f>
        <v>755.88</v>
      </c>
      <c r="J113" s="145">
        <f t="shared" si="5"/>
        <v>754.0400000000001</v>
      </c>
      <c r="K113" s="145">
        <f aca="true" t="shared" si="12" ref="K113:L116">K114</f>
        <v>1509.92</v>
      </c>
      <c r="L113" s="145">
        <f t="shared" si="12"/>
        <v>1487.29</v>
      </c>
    </row>
    <row r="114" spans="2:12" s="137" customFormat="1" ht="15.75">
      <c r="B114" s="142"/>
      <c r="C114" s="143" t="s">
        <v>238</v>
      </c>
      <c r="D114" s="144" t="s">
        <v>83</v>
      </c>
      <c r="E114" s="166" t="s">
        <v>162</v>
      </c>
      <c r="F114" s="166" t="s">
        <v>136</v>
      </c>
      <c r="G114" s="166"/>
      <c r="H114" s="166"/>
      <c r="I114" s="145">
        <f>I115</f>
        <v>755.88</v>
      </c>
      <c r="J114" s="145">
        <f t="shared" si="5"/>
        <v>754.0400000000001</v>
      </c>
      <c r="K114" s="145">
        <f t="shared" si="12"/>
        <v>1509.92</v>
      </c>
      <c r="L114" s="145">
        <f t="shared" si="12"/>
        <v>1487.29</v>
      </c>
    </row>
    <row r="115" spans="2:12" s="137" customFormat="1" ht="47.25">
      <c r="B115" s="142"/>
      <c r="C115" s="150" t="s">
        <v>194</v>
      </c>
      <c r="D115" s="144" t="s">
        <v>83</v>
      </c>
      <c r="E115" s="144" t="s">
        <v>162</v>
      </c>
      <c r="F115" s="144" t="s">
        <v>136</v>
      </c>
      <c r="G115" s="144" t="s">
        <v>267</v>
      </c>
      <c r="H115" s="144"/>
      <c r="I115" s="145">
        <f>I116</f>
        <v>755.88</v>
      </c>
      <c r="J115" s="145">
        <f t="shared" si="5"/>
        <v>754.0400000000001</v>
      </c>
      <c r="K115" s="145">
        <f t="shared" si="12"/>
        <v>1509.92</v>
      </c>
      <c r="L115" s="145">
        <f t="shared" si="12"/>
        <v>1487.29</v>
      </c>
    </row>
    <row r="116" spans="2:12" s="137" customFormat="1" ht="47.25">
      <c r="B116" s="142"/>
      <c r="C116" s="174" t="s">
        <v>232</v>
      </c>
      <c r="D116" s="144" t="s">
        <v>83</v>
      </c>
      <c r="E116" s="144" t="s">
        <v>162</v>
      </c>
      <c r="F116" s="144" t="s">
        <v>136</v>
      </c>
      <c r="G116" s="144" t="s">
        <v>281</v>
      </c>
      <c r="H116" s="144"/>
      <c r="I116" s="145">
        <f>I117</f>
        <v>755.88</v>
      </c>
      <c r="J116" s="145">
        <f t="shared" si="5"/>
        <v>754.0400000000001</v>
      </c>
      <c r="K116" s="145">
        <f t="shared" si="12"/>
        <v>1509.92</v>
      </c>
      <c r="L116" s="145">
        <f t="shared" si="12"/>
        <v>1487.29</v>
      </c>
    </row>
    <row r="117" spans="2:12" s="137" customFormat="1" ht="47.25" customHeight="1">
      <c r="B117" s="142"/>
      <c r="C117" s="175" t="s">
        <v>239</v>
      </c>
      <c r="D117" s="144" t="s">
        <v>83</v>
      </c>
      <c r="E117" s="144" t="s">
        <v>162</v>
      </c>
      <c r="F117" s="144" t="s">
        <v>136</v>
      </c>
      <c r="G117" s="144" t="s">
        <v>287</v>
      </c>
      <c r="H117" s="144"/>
      <c r="I117" s="145">
        <f>I118+I120</f>
        <v>755.88</v>
      </c>
      <c r="J117" s="145">
        <f t="shared" si="5"/>
        <v>754.0400000000001</v>
      </c>
      <c r="K117" s="145">
        <f>K118+K119+K120</f>
        <v>1509.92</v>
      </c>
      <c r="L117" s="145">
        <f>L118+L119+L120</f>
        <v>1487.29</v>
      </c>
    </row>
    <row r="118" spans="2:12" s="137" customFormat="1" ht="31.5">
      <c r="B118" s="142"/>
      <c r="C118" s="147" t="s">
        <v>200</v>
      </c>
      <c r="D118" s="141" t="s">
        <v>83</v>
      </c>
      <c r="E118" s="141" t="s">
        <v>162</v>
      </c>
      <c r="F118" s="141" t="s">
        <v>136</v>
      </c>
      <c r="G118" s="141" t="s">
        <v>287</v>
      </c>
      <c r="H118" s="141" t="s">
        <v>201</v>
      </c>
      <c r="I118" s="148">
        <v>752.88</v>
      </c>
      <c r="J118" s="148">
        <f t="shared" si="5"/>
        <v>744.0400000000001</v>
      </c>
      <c r="K118" s="148">
        <f>1273.05+223.87</f>
        <v>1496.92</v>
      </c>
      <c r="L118" s="148">
        <f>1273.05+201.24</f>
        <v>1474.29</v>
      </c>
    </row>
    <row r="119" spans="2:12" s="137" customFormat="1" ht="15.75">
      <c r="B119" s="142"/>
      <c r="C119" s="147" t="s">
        <v>124</v>
      </c>
      <c r="D119" s="141" t="s">
        <v>83</v>
      </c>
      <c r="E119" s="141" t="s">
        <v>162</v>
      </c>
      <c r="F119" s="141" t="s">
        <v>136</v>
      </c>
      <c r="G119" s="141" t="s">
        <v>287</v>
      </c>
      <c r="H119" s="141" t="s">
        <v>294</v>
      </c>
      <c r="I119" s="148">
        <v>0</v>
      </c>
      <c r="J119" s="148">
        <f t="shared" si="5"/>
        <v>10</v>
      </c>
      <c r="K119" s="148">
        <v>10</v>
      </c>
      <c r="L119" s="148">
        <v>10</v>
      </c>
    </row>
    <row r="120" spans="2:12" s="137" customFormat="1" ht="31.5">
      <c r="B120" s="142"/>
      <c r="C120" s="162" t="s">
        <v>212</v>
      </c>
      <c r="D120" s="141" t="s">
        <v>83</v>
      </c>
      <c r="E120" s="160" t="s">
        <v>162</v>
      </c>
      <c r="F120" s="160" t="s">
        <v>136</v>
      </c>
      <c r="G120" s="141" t="s">
        <v>287</v>
      </c>
      <c r="H120" s="160" t="s">
        <v>203</v>
      </c>
      <c r="I120" s="148">
        <v>3</v>
      </c>
      <c r="J120" s="148">
        <f t="shared" si="5"/>
        <v>0</v>
      </c>
      <c r="K120" s="148">
        <v>3</v>
      </c>
      <c r="L120" s="148">
        <v>3</v>
      </c>
    </row>
    <row r="121" spans="2:12" s="137" customFormat="1" ht="52.5" customHeight="1" hidden="1">
      <c r="B121" s="142"/>
      <c r="C121" s="150" t="s">
        <v>194</v>
      </c>
      <c r="D121" s="144" t="s">
        <v>83</v>
      </c>
      <c r="E121" s="144" t="s">
        <v>162</v>
      </c>
      <c r="F121" s="144" t="s">
        <v>136</v>
      </c>
      <c r="G121" s="144" t="s">
        <v>195</v>
      </c>
      <c r="H121" s="144"/>
      <c r="I121" s="145">
        <f>I122</f>
        <v>506</v>
      </c>
      <c r="J121" s="148">
        <f t="shared" si="5"/>
        <v>-506</v>
      </c>
      <c r="K121" s="145">
        <f>K122</f>
        <v>0</v>
      </c>
      <c r="L121" s="145">
        <f>L122</f>
        <v>0</v>
      </c>
    </row>
    <row r="122" spans="2:12" s="137" customFormat="1" ht="57" customHeight="1" hidden="1">
      <c r="B122" s="142"/>
      <c r="C122" s="174" t="s">
        <v>232</v>
      </c>
      <c r="D122" s="144" t="s">
        <v>83</v>
      </c>
      <c r="E122" s="144" t="s">
        <v>162</v>
      </c>
      <c r="F122" s="144" t="s">
        <v>136</v>
      </c>
      <c r="G122" s="144" t="s">
        <v>233</v>
      </c>
      <c r="H122" s="144"/>
      <c r="I122" s="145">
        <f>I123</f>
        <v>506</v>
      </c>
      <c r="J122" s="148">
        <f t="shared" si="5"/>
        <v>-506</v>
      </c>
      <c r="K122" s="145">
        <f>K123</f>
        <v>0</v>
      </c>
      <c r="L122" s="145">
        <f>L123</f>
        <v>0</v>
      </c>
    </row>
    <row r="123" spans="2:12" s="137" customFormat="1" ht="67.5" customHeight="1" hidden="1">
      <c r="B123" s="142"/>
      <c r="C123" s="175" t="s">
        <v>239</v>
      </c>
      <c r="D123" s="144" t="s">
        <v>83</v>
      </c>
      <c r="E123" s="144" t="s">
        <v>162</v>
      </c>
      <c r="F123" s="144" t="s">
        <v>136</v>
      </c>
      <c r="G123" s="144" t="s">
        <v>290</v>
      </c>
      <c r="H123" s="144"/>
      <c r="I123" s="145">
        <f>I124+I125</f>
        <v>506</v>
      </c>
      <c r="J123" s="148">
        <f t="shared" si="5"/>
        <v>-506</v>
      </c>
      <c r="K123" s="145">
        <f>K124+K125</f>
        <v>0</v>
      </c>
      <c r="L123" s="145">
        <f>L124+L125</f>
        <v>0</v>
      </c>
    </row>
    <row r="124" spans="2:12" s="137" customFormat="1" ht="31.5" customHeight="1" hidden="1">
      <c r="B124" s="142"/>
      <c r="C124" s="147" t="s">
        <v>200</v>
      </c>
      <c r="D124" s="141" t="s">
        <v>83</v>
      </c>
      <c r="E124" s="141" t="s">
        <v>162</v>
      </c>
      <c r="F124" s="141" t="s">
        <v>136</v>
      </c>
      <c r="G124" s="141" t="s">
        <v>290</v>
      </c>
      <c r="H124" s="141" t="s">
        <v>201</v>
      </c>
      <c r="I124" s="148">
        <v>503</v>
      </c>
      <c r="J124" s="148">
        <f t="shared" si="5"/>
        <v>-503</v>
      </c>
      <c r="K124" s="148">
        <v>0</v>
      </c>
      <c r="L124" s="148">
        <v>0</v>
      </c>
    </row>
    <row r="125" spans="2:12" s="137" customFormat="1" ht="31.5" customHeight="1" hidden="1">
      <c r="B125" s="142"/>
      <c r="C125" s="162" t="s">
        <v>212</v>
      </c>
      <c r="D125" s="141" t="s">
        <v>83</v>
      </c>
      <c r="E125" s="160" t="s">
        <v>162</v>
      </c>
      <c r="F125" s="160" t="s">
        <v>136</v>
      </c>
      <c r="G125" s="160" t="s">
        <v>290</v>
      </c>
      <c r="H125" s="160" t="s">
        <v>203</v>
      </c>
      <c r="I125" s="148">
        <v>3</v>
      </c>
      <c r="J125" s="148">
        <f t="shared" si="5"/>
        <v>-3</v>
      </c>
      <c r="K125" s="148">
        <v>0</v>
      </c>
      <c r="L125" s="148">
        <v>0</v>
      </c>
    </row>
    <row r="126" spans="2:12" s="137" customFormat="1" ht="15.75" customHeight="1" hidden="1">
      <c r="B126" s="142"/>
      <c r="C126" s="143" t="s">
        <v>237</v>
      </c>
      <c r="D126" s="144" t="s">
        <v>83</v>
      </c>
      <c r="E126" s="144" t="s">
        <v>162</v>
      </c>
      <c r="F126" s="144" t="s">
        <v>137</v>
      </c>
      <c r="G126" s="144" t="s">
        <v>185</v>
      </c>
      <c r="H126" s="144" t="s">
        <v>48</v>
      </c>
      <c r="I126" s="145">
        <f>I127</f>
        <v>378.15</v>
      </c>
      <c r="J126" s="148">
        <f t="shared" si="5"/>
        <v>-378.15</v>
      </c>
      <c r="K126" s="145">
        <f aca="true" t="shared" si="13" ref="K126:L128">K127</f>
        <v>0</v>
      </c>
      <c r="L126" s="145">
        <f t="shared" si="13"/>
        <v>0</v>
      </c>
    </row>
    <row r="127" spans="2:12" s="137" customFormat="1" ht="24" customHeight="1" hidden="1">
      <c r="B127" s="142"/>
      <c r="C127" s="143" t="s">
        <v>238</v>
      </c>
      <c r="D127" s="144" t="s">
        <v>83</v>
      </c>
      <c r="E127" s="166" t="s">
        <v>162</v>
      </c>
      <c r="F127" s="166" t="s">
        <v>136</v>
      </c>
      <c r="G127" s="166" t="s">
        <v>185</v>
      </c>
      <c r="H127" s="166" t="s">
        <v>48</v>
      </c>
      <c r="I127" s="145">
        <f>I128</f>
        <v>378.15</v>
      </c>
      <c r="J127" s="148">
        <f t="shared" si="5"/>
        <v>-378.15</v>
      </c>
      <c r="K127" s="145">
        <f t="shared" si="13"/>
        <v>0</v>
      </c>
      <c r="L127" s="145">
        <f t="shared" si="13"/>
        <v>0</v>
      </c>
    </row>
    <row r="128" spans="2:12" s="137" customFormat="1" ht="36" customHeight="1" hidden="1">
      <c r="B128" s="142"/>
      <c r="C128" s="143" t="s">
        <v>240</v>
      </c>
      <c r="D128" s="144" t="s">
        <v>83</v>
      </c>
      <c r="E128" s="166" t="s">
        <v>162</v>
      </c>
      <c r="F128" s="166" t="s">
        <v>136</v>
      </c>
      <c r="G128" s="166" t="s">
        <v>241</v>
      </c>
      <c r="H128" s="166" t="s">
        <v>48</v>
      </c>
      <c r="I128" s="145">
        <f>I129</f>
        <v>378.15</v>
      </c>
      <c r="J128" s="148">
        <f t="shared" si="5"/>
        <v>-378.15</v>
      </c>
      <c r="K128" s="145">
        <f t="shared" si="13"/>
        <v>0</v>
      </c>
      <c r="L128" s="145">
        <f t="shared" si="13"/>
        <v>0</v>
      </c>
    </row>
    <row r="129" spans="2:12" s="137" customFormat="1" ht="21.75" customHeight="1" hidden="1">
      <c r="B129" s="142"/>
      <c r="C129" s="147" t="s">
        <v>235</v>
      </c>
      <c r="D129" s="141" t="s">
        <v>83</v>
      </c>
      <c r="E129" s="160" t="s">
        <v>162</v>
      </c>
      <c r="F129" s="160" t="s">
        <v>136</v>
      </c>
      <c r="G129" s="160" t="s">
        <v>241</v>
      </c>
      <c r="H129" s="160" t="s">
        <v>48</v>
      </c>
      <c r="I129" s="148">
        <f>I130+I131+I132</f>
        <v>378.15</v>
      </c>
      <c r="J129" s="148">
        <f aca="true" t="shared" si="14" ref="J129:J167">K129-I129</f>
        <v>-378.15</v>
      </c>
      <c r="K129" s="148">
        <f>K130+K131+K132</f>
        <v>0</v>
      </c>
      <c r="L129" s="148">
        <f>L130+L131+L132</f>
        <v>0</v>
      </c>
    </row>
    <row r="130" spans="2:12" s="137" customFormat="1" ht="21" customHeight="1" hidden="1">
      <c r="B130" s="142"/>
      <c r="C130" s="162" t="s">
        <v>207</v>
      </c>
      <c r="D130" s="141" t="s">
        <v>83</v>
      </c>
      <c r="E130" s="160" t="s">
        <v>162</v>
      </c>
      <c r="F130" s="160" t="s">
        <v>136</v>
      </c>
      <c r="G130" s="160" t="s">
        <v>241</v>
      </c>
      <c r="H130" s="160" t="s">
        <v>193</v>
      </c>
      <c r="I130" s="148">
        <v>0</v>
      </c>
      <c r="J130" s="148">
        <f t="shared" si="14"/>
        <v>0</v>
      </c>
      <c r="K130" s="148">
        <v>0</v>
      </c>
      <c r="L130" s="148">
        <v>0</v>
      </c>
    </row>
    <row r="131" spans="2:12" s="137" customFormat="1" ht="18.75" customHeight="1" hidden="1">
      <c r="B131" s="142"/>
      <c r="C131" s="162" t="s">
        <v>211</v>
      </c>
      <c r="D131" s="141" t="s">
        <v>83</v>
      </c>
      <c r="E131" s="160" t="s">
        <v>162</v>
      </c>
      <c r="F131" s="160" t="s">
        <v>136</v>
      </c>
      <c r="G131" s="160" t="s">
        <v>241</v>
      </c>
      <c r="H131" s="160" t="s">
        <v>201</v>
      </c>
      <c r="I131" s="148">
        <v>358.18</v>
      </c>
      <c r="J131" s="148">
        <f t="shared" si="14"/>
        <v>-358.18</v>
      </c>
      <c r="K131" s="148">
        <v>0</v>
      </c>
      <c r="L131" s="148">
        <v>0</v>
      </c>
    </row>
    <row r="132" spans="2:12" s="137" customFormat="1" ht="23.25" customHeight="1" hidden="1">
      <c r="B132" s="142"/>
      <c r="C132" s="162" t="s">
        <v>212</v>
      </c>
      <c r="D132" s="141" t="s">
        <v>83</v>
      </c>
      <c r="E132" s="160" t="s">
        <v>162</v>
      </c>
      <c r="F132" s="160" t="s">
        <v>136</v>
      </c>
      <c r="G132" s="160" t="s">
        <v>241</v>
      </c>
      <c r="H132" s="160" t="s">
        <v>203</v>
      </c>
      <c r="I132" s="148">
        <v>19.97</v>
      </c>
      <c r="J132" s="148">
        <f t="shared" si="14"/>
        <v>-19.97</v>
      </c>
      <c r="K132" s="148">
        <v>0</v>
      </c>
      <c r="L132" s="148">
        <v>0</v>
      </c>
    </row>
    <row r="133" spans="2:12" s="137" customFormat="1" ht="18.75" customHeight="1" hidden="1">
      <c r="B133" s="142"/>
      <c r="C133" s="143" t="s">
        <v>237</v>
      </c>
      <c r="D133" s="144" t="s">
        <v>83</v>
      </c>
      <c r="E133" s="144" t="s">
        <v>162</v>
      </c>
      <c r="F133" s="144" t="s">
        <v>137</v>
      </c>
      <c r="G133" s="144" t="s">
        <v>185</v>
      </c>
      <c r="H133" s="144" t="s">
        <v>48</v>
      </c>
      <c r="I133" s="145">
        <f>I134</f>
        <v>28</v>
      </c>
      <c r="J133" s="148">
        <f t="shared" si="14"/>
        <v>-28</v>
      </c>
      <c r="K133" s="145">
        <f aca="true" t="shared" si="15" ref="K133:L135">K134</f>
        <v>0</v>
      </c>
      <c r="L133" s="145">
        <f t="shared" si="15"/>
        <v>0</v>
      </c>
    </row>
    <row r="134" spans="2:12" s="137" customFormat="1" ht="19.5" customHeight="1" hidden="1">
      <c r="B134" s="142"/>
      <c r="C134" s="143" t="s">
        <v>238</v>
      </c>
      <c r="D134" s="144" t="s">
        <v>83</v>
      </c>
      <c r="E134" s="166" t="s">
        <v>162</v>
      </c>
      <c r="F134" s="166" t="s">
        <v>136</v>
      </c>
      <c r="G134" s="166" t="s">
        <v>185</v>
      </c>
      <c r="H134" s="166" t="s">
        <v>48</v>
      </c>
      <c r="I134" s="145">
        <f>I135</f>
        <v>28</v>
      </c>
      <c r="J134" s="148">
        <f t="shared" si="14"/>
        <v>-28</v>
      </c>
      <c r="K134" s="145">
        <f t="shared" si="15"/>
        <v>0</v>
      </c>
      <c r="L134" s="145">
        <f t="shared" si="15"/>
        <v>0</v>
      </c>
    </row>
    <row r="135" spans="2:12" s="137" customFormat="1" ht="24" customHeight="1" hidden="1">
      <c r="B135" s="142"/>
      <c r="C135" s="143" t="s">
        <v>242</v>
      </c>
      <c r="D135" s="144" t="s">
        <v>83</v>
      </c>
      <c r="E135" s="166" t="s">
        <v>162</v>
      </c>
      <c r="F135" s="166" t="s">
        <v>136</v>
      </c>
      <c r="G135" s="166" t="s">
        <v>243</v>
      </c>
      <c r="H135" s="166" t="s">
        <v>48</v>
      </c>
      <c r="I135" s="145">
        <f>I136</f>
        <v>28</v>
      </c>
      <c r="J135" s="148">
        <f t="shared" si="14"/>
        <v>-28</v>
      </c>
      <c r="K135" s="145">
        <f t="shared" si="15"/>
        <v>0</v>
      </c>
      <c r="L135" s="145">
        <f t="shared" si="15"/>
        <v>0</v>
      </c>
    </row>
    <row r="136" spans="2:12" s="137" customFormat="1" ht="27" customHeight="1" hidden="1">
      <c r="B136" s="142"/>
      <c r="C136" s="147" t="s">
        <v>235</v>
      </c>
      <c r="D136" s="141" t="s">
        <v>83</v>
      </c>
      <c r="E136" s="160" t="s">
        <v>162</v>
      </c>
      <c r="F136" s="160" t="s">
        <v>136</v>
      </c>
      <c r="G136" s="160" t="s">
        <v>243</v>
      </c>
      <c r="H136" s="160" t="s">
        <v>48</v>
      </c>
      <c r="I136" s="148">
        <f>I137+I138</f>
        <v>28</v>
      </c>
      <c r="J136" s="148">
        <f t="shared" si="14"/>
        <v>-28</v>
      </c>
      <c r="K136" s="148">
        <f>K137+K138</f>
        <v>0</v>
      </c>
      <c r="L136" s="148">
        <f>L137+L138</f>
        <v>0</v>
      </c>
    </row>
    <row r="137" spans="2:12" s="137" customFormat="1" ht="19.5" customHeight="1" hidden="1">
      <c r="B137" s="142"/>
      <c r="C137" s="162" t="s">
        <v>207</v>
      </c>
      <c r="D137" s="141" t="s">
        <v>83</v>
      </c>
      <c r="E137" s="141" t="s">
        <v>162</v>
      </c>
      <c r="F137" s="141" t="s">
        <v>136</v>
      </c>
      <c r="G137" s="141" t="s">
        <v>243</v>
      </c>
      <c r="H137" s="141" t="s">
        <v>193</v>
      </c>
      <c r="I137" s="148">
        <v>0</v>
      </c>
      <c r="J137" s="148">
        <f t="shared" si="14"/>
        <v>0</v>
      </c>
      <c r="K137" s="148">
        <v>0</v>
      </c>
      <c r="L137" s="148">
        <v>0</v>
      </c>
    </row>
    <row r="138" spans="2:12" s="137" customFormat="1" ht="24.75" customHeight="1" hidden="1">
      <c r="B138" s="142"/>
      <c r="C138" s="162" t="s">
        <v>211</v>
      </c>
      <c r="D138" s="141" t="s">
        <v>83</v>
      </c>
      <c r="E138" s="141" t="s">
        <v>162</v>
      </c>
      <c r="F138" s="141" t="s">
        <v>136</v>
      </c>
      <c r="G138" s="141" t="s">
        <v>243</v>
      </c>
      <c r="H138" s="141" t="s">
        <v>201</v>
      </c>
      <c r="I138" s="148">
        <v>28</v>
      </c>
      <c r="J138" s="148">
        <f t="shared" si="14"/>
        <v>-28</v>
      </c>
      <c r="K138" s="148">
        <v>0</v>
      </c>
      <c r="L138" s="148">
        <v>0</v>
      </c>
    </row>
    <row r="139" spans="2:12" s="137" customFormat="1" ht="24.75" customHeight="1">
      <c r="B139" s="142"/>
      <c r="C139" s="143" t="s">
        <v>165</v>
      </c>
      <c r="D139" s="144" t="s">
        <v>83</v>
      </c>
      <c r="E139" s="144" t="s">
        <v>143</v>
      </c>
      <c r="F139" s="144" t="s">
        <v>137</v>
      </c>
      <c r="G139" s="144"/>
      <c r="H139" s="144"/>
      <c r="I139" s="145">
        <f>I140+I149</f>
        <v>1034.98</v>
      </c>
      <c r="J139" s="145">
        <f t="shared" si="14"/>
        <v>-18.070000000000164</v>
      </c>
      <c r="K139" s="145">
        <f>K140+K149</f>
        <v>1016.9099999999999</v>
      </c>
      <c r="L139" s="145">
        <f>L140+L149</f>
        <v>924.1999999999999</v>
      </c>
    </row>
    <row r="140" spans="2:12" s="137" customFormat="1" ht="24.75" customHeight="1" hidden="1">
      <c r="B140" s="142"/>
      <c r="C140" s="143" t="s">
        <v>244</v>
      </c>
      <c r="D140" s="144" t="s">
        <v>83</v>
      </c>
      <c r="E140" s="144" t="s">
        <v>143</v>
      </c>
      <c r="F140" s="144" t="s">
        <v>136</v>
      </c>
      <c r="G140" s="166"/>
      <c r="H140" s="166"/>
      <c r="I140" s="145">
        <f>I145</f>
        <v>105</v>
      </c>
      <c r="J140" s="145">
        <f t="shared" si="14"/>
        <v>-105</v>
      </c>
      <c r="K140" s="145">
        <f aca="true" t="shared" si="16" ref="K140:L143">K141</f>
        <v>0</v>
      </c>
      <c r="L140" s="145">
        <f t="shared" si="16"/>
        <v>0</v>
      </c>
    </row>
    <row r="141" spans="2:12" s="137" customFormat="1" ht="47.25" customHeight="1" hidden="1">
      <c r="B141" s="142"/>
      <c r="C141" s="150" t="s">
        <v>194</v>
      </c>
      <c r="D141" s="144" t="s">
        <v>83</v>
      </c>
      <c r="E141" s="166" t="s">
        <v>143</v>
      </c>
      <c r="F141" s="166" t="s">
        <v>136</v>
      </c>
      <c r="G141" s="177" t="s">
        <v>267</v>
      </c>
      <c r="H141" s="166"/>
      <c r="I141" s="145">
        <f>I142</f>
        <v>105</v>
      </c>
      <c r="J141" s="145">
        <f t="shared" si="14"/>
        <v>-105</v>
      </c>
      <c r="K141" s="145">
        <f t="shared" si="16"/>
        <v>0</v>
      </c>
      <c r="L141" s="145">
        <f t="shared" si="16"/>
        <v>0</v>
      </c>
    </row>
    <row r="142" spans="2:12" s="137" customFormat="1" ht="47.25" customHeight="1" hidden="1">
      <c r="B142" s="142"/>
      <c r="C142" s="174" t="s">
        <v>232</v>
      </c>
      <c r="D142" s="144" t="s">
        <v>83</v>
      </c>
      <c r="E142" s="166" t="s">
        <v>143</v>
      </c>
      <c r="F142" s="166" t="s">
        <v>136</v>
      </c>
      <c r="G142" s="178" t="s">
        <v>281</v>
      </c>
      <c r="H142" s="166"/>
      <c r="I142" s="145">
        <f>I143</f>
        <v>105</v>
      </c>
      <c r="J142" s="145">
        <f t="shared" si="14"/>
        <v>-105</v>
      </c>
      <c r="K142" s="145">
        <f t="shared" si="16"/>
        <v>0</v>
      </c>
      <c r="L142" s="145">
        <f t="shared" si="16"/>
        <v>0</v>
      </c>
    </row>
    <row r="143" spans="2:12" s="137" customFormat="1" ht="63" customHeight="1" hidden="1">
      <c r="B143" s="142"/>
      <c r="C143" s="175" t="s">
        <v>245</v>
      </c>
      <c r="D143" s="144" t="s">
        <v>83</v>
      </c>
      <c r="E143" s="166" t="s">
        <v>143</v>
      </c>
      <c r="F143" s="166" t="s">
        <v>136</v>
      </c>
      <c r="G143" s="178" t="s">
        <v>288</v>
      </c>
      <c r="H143" s="166"/>
      <c r="I143" s="145">
        <f>I144</f>
        <v>105</v>
      </c>
      <c r="J143" s="145">
        <f t="shared" si="14"/>
        <v>-105</v>
      </c>
      <c r="K143" s="145">
        <f t="shared" si="16"/>
        <v>0</v>
      </c>
      <c r="L143" s="145">
        <f t="shared" si="16"/>
        <v>0</v>
      </c>
    </row>
    <row r="144" spans="2:12" s="137" customFormat="1" ht="31.5" customHeight="1" hidden="1">
      <c r="B144" s="142"/>
      <c r="C144" s="147" t="s">
        <v>200</v>
      </c>
      <c r="D144" s="141" t="s">
        <v>83</v>
      </c>
      <c r="E144" s="141" t="s">
        <v>143</v>
      </c>
      <c r="F144" s="141" t="s">
        <v>136</v>
      </c>
      <c r="G144" s="141" t="s">
        <v>288</v>
      </c>
      <c r="H144" s="141" t="s">
        <v>201</v>
      </c>
      <c r="I144" s="148">
        <v>105</v>
      </c>
      <c r="J144" s="148">
        <f t="shared" si="14"/>
        <v>-105</v>
      </c>
      <c r="K144" s="148">
        <v>0</v>
      </c>
      <c r="L144" s="148">
        <v>0</v>
      </c>
    </row>
    <row r="145" spans="2:12" s="137" customFormat="1" ht="33" customHeight="1" hidden="1">
      <c r="B145" s="142"/>
      <c r="C145" s="150" t="s">
        <v>194</v>
      </c>
      <c r="D145" s="144" t="s">
        <v>83</v>
      </c>
      <c r="E145" s="166" t="s">
        <v>143</v>
      </c>
      <c r="F145" s="166" t="s">
        <v>136</v>
      </c>
      <c r="G145" s="177" t="s">
        <v>195</v>
      </c>
      <c r="H145" s="166"/>
      <c r="I145" s="145">
        <f>I146</f>
        <v>105</v>
      </c>
      <c r="J145" s="148">
        <f t="shared" si="14"/>
        <v>-105</v>
      </c>
      <c r="K145" s="145">
        <f aca="true" t="shared" si="17" ref="K145:L147">K146</f>
        <v>0</v>
      </c>
      <c r="L145" s="145">
        <f t="shared" si="17"/>
        <v>0</v>
      </c>
    </row>
    <row r="146" spans="2:12" s="137" customFormat="1" ht="54.75" customHeight="1" hidden="1">
      <c r="B146" s="142"/>
      <c r="C146" s="174" t="s">
        <v>232</v>
      </c>
      <c r="D146" s="144" t="s">
        <v>83</v>
      </c>
      <c r="E146" s="166" t="s">
        <v>143</v>
      </c>
      <c r="F146" s="166" t="s">
        <v>136</v>
      </c>
      <c r="G146" s="178" t="s">
        <v>233</v>
      </c>
      <c r="H146" s="166"/>
      <c r="I146" s="145">
        <f>I147</f>
        <v>105</v>
      </c>
      <c r="J146" s="148">
        <f t="shared" si="14"/>
        <v>-105</v>
      </c>
      <c r="K146" s="145">
        <f t="shared" si="17"/>
        <v>0</v>
      </c>
      <c r="L146" s="145">
        <f t="shared" si="17"/>
        <v>0</v>
      </c>
    </row>
    <row r="147" spans="2:12" s="137" customFormat="1" ht="48" customHeight="1" hidden="1">
      <c r="B147" s="142"/>
      <c r="C147" s="175" t="s">
        <v>245</v>
      </c>
      <c r="D147" s="144" t="s">
        <v>83</v>
      </c>
      <c r="E147" s="166" t="s">
        <v>143</v>
      </c>
      <c r="F147" s="166" t="s">
        <v>136</v>
      </c>
      <c r="G147" s="178" t="s">
        <v>289</v>
      </c>
      <c r="H147" s="166"/>
      <c r="I147" s="145">
        <f>I148</f>
        <v>105</v>
      </c>
      <c r="J147" s="148">
        <f t="shared" si="14"/>
        <v>-105</v>
      </c>
      <c r="K147" s="145">
        <f t="shared" si="17"/>
        <v>0</v>
      </c>
      <c r="L147" s="145">
        <f t="shared" si="17"/>
        <v>0</v>
      </c>
    </row>
    <row r="148" spans="2:12" s="137" customFormat="1" ht="30.75" customHeight="1" hidden="1">
      <c r="B148" s="142"/>
      <c r="C148" s="147" t="s">
        <v>200</v>
      </c>
      <c r="D148" s="141" t="s">
        <v>83</v>
      </c>
      <c r="E148" s="141" t="s">
        <v>143</v>
      </c>
      <c r="F148" s="141" t="s">
        <v>136</v>
      </c>
      <c r="G148" s="141" t="s">
        <v>289</v>
      </c>
      <c r="H148" s="141" t="s">
        <v>201</v>
      </c>
      <c r="I148" s="148">
        <v>105</v>
      </c>
      <c r="J148" s="148">
        <f t="shared" si="14"/>
        <v>-105</v>
      </c>
      <c r="K148" s="148">
        <v>0</v>
      </c>
      <c r="L148" s="148">
        <v>0</v>
      </c>
    </row>
    <row r="149" spans="2:12" s="137" customFormat="1" ht="24.75" customHeight="1">
      <c r="B149" s="142"/>
      <c r="C149" s="143" t="s">
        <v>166</v>
      </c>
      <c r="D149" s="144" t="s">
        <v>83</v>
      </c>
      <c r="E149" s="166" t="s">
        <v>143</v>
      </c>
      <c r="F149" s="166" t="s">
        <v>155</v>
      </c>
      <c r="G149" s="166"/>
      <c r="H149" s="166"/>
      <c r="I149" s="145">
        <f>I150</f>
        <v>929.98</v>
      </c>
      <c r="J149" s="145">
        <f t="shared" si="14"/>
        <v>86.92999999999984</v>
      </c>
      <c r="K149" s="145">
        <f aca="true" t="shared" si="18" ref="K149:L151">K150</f>
        <v>1016.9099999999999</v>
      </c>
      <c r="L149" s="145">
        <f t="shared" si="18"/>
        <v>924.1999999999999</v>
      </c>
    </row>
    <row r="150" spans="2:12" s="137" customFormat="1" ht="47.25">
      <c r="B150" s="142"/>
      <c r="C150" s="150" t="s">
        <v>194</v>
      </c>
      <c r="D150" s="144" t="s">
        <v>83</v>
      </c>
      <c r="E150" s="166" t="s">
        <v>143</v>
      </c>
      <c r="F150" s="166" t="s">
        <v>155</v>
      </c>
      <c r="G150" s="177" t="s">
        <v>267</v>
      </c>
      <c r="H150" s="166"/>
      <c r="I150" s="145">
        <f>I151</f>
        <v>929.98</v>
      </c>
      <c r="J150" s="145">
        <f t="shared" si="14"/>
        <v>86.92999999999984</v>
      </c>
      <c r="K150" s="145">
        <f t="shared" si="18"/>
        <v>1016.9099999999999</v>
      </c>
      <c r="L150" s="145">
        <f t="shared" si="18"/>
        <v>924.1999999999999</v>
      </c>
    </row>
    <row r="151" spans="2:12" s="137" customFormat="1" ht="47.25">
      <c r="B151" s="142"/>
      <c r="C151" s="174" t="s">
        <v>232</v>
      </c>
      <c r="D151" s="144" t="s">
        <v>83</v>
      </c>
      <c r="E151" s="166" t="s">
        <v>143</v>
      </c>
      <c r="F151" s="166" t="s">
        <v>155</v>
      </c>
      <c r="G151" s="178" t="s">
        <v>281</v>
      </c>
      <c r="H151" s="166"/>
      <c r="I151" s="145">
        <f>I152</f>
        <v>929.98</v>
      </c>
      <c r="J151" s="145">
        <f t="shared" si="14"/>
        <v>86.92999999999984</v>
      </c>
      <c r="K151" s="145">
        <f t="shared" si="18"/>
        <v>1016.9099999999999</v>
      </c>
      <c r="L151" s="145">
        <f t="shared" si="18"/>
        <v>924.1999999999999</v>
      </c>
    </row>
    <row r="152" spans="2:12" s="137" customFormat="1" ht="63">
      <c r="B152" s="142"/>
      <c r="C152" s="175" t="s">
        <v>245</v>
      </c>
      <c r="D152" s="144" t="s">
        <v>83</v>
      </c>
      <c r="E152" s="166" t="s">
        <v>143</v>
      </c>
      <c r="F152" s="166" t="s">
        <v>155</v>
      </c>
      <c r="G152" s="178" t="s">
        <v>288</v>
      </c>
      <c r="H152" s="166"/>
      <c r="I152" s="145">
        <f>I153+I154</f>
        <v>929.98</v>
      </c>
      <c r="J152" s="145">
        <f t="shared" si="14"/>
        <v>86.92999999999984</v>
      </c>
      <c r="K152" s="145">
        <f>K153+K154</f>
        <v>1016.9099999999999</v>
      </c>
      <c r="L152" s="145">
        <f>L153+L154</f>
        <v>924.1999999999999</v>
      </c>
    </row>
    <row r="153" spans="2:12" s="137" customFormat="1" ht="15.75">
      <c r="B153" s="142"/>
      <c r="C153" s="207" t="s">
        <v>273</v>
      </c>
      <c r="D153" s="141" t="s">
        <v>83</v>
      </c>
      <c r="E153" s="160" t="s">
        <v>143</v>
      </c>
      <c r="F153" s="160" t="s">
        <v>155</v>
      </c>
      <c r="G153" s="209" t="s">
        <v>288</v>
      </c>
      <c r="H153" s="160" t="s">
        <v>193</v>
      </c>
      <c r="I153" s="148">
        <v>714.27</v>
      </c>
      <c r="J153" s="148">
        <f t="shared" si="14"/>
        <v>44.8599999999999</v>
      </c>
      <c r="K153" s="148">
        <f>866.56-107.43</f>
        <v>759.1299999999999</v>
      </c>
      <c r="L153" s="148">
        <f>882.06-215.64</f>
        <v>666.42</v>
      </c>
    </row>
    <row r="154" spans="2:12" s="137" customFormat="1" ht="47.25">
      <c r="B154" s="142"/>
      <c r="C154" s="153" t="s">
        <v>274</v>
      </c>
      <c r="D154" s="141" t="s">
        <v>83</v>
      </c>
      <c r="E154" s="160" t="s">
        <v>143</v>
      </c>
      <c r="F154" s="160" t="s">
        <v>155</v>
      </c>
      <c r="G154" s="209" t="s">
        <v>288</v>
      </c>
      <c r="H154" s="160" t="s">
        <v>272</v>
      </c>
      <c r="I154" s="148">
        <v>215.71</v>
      </c>
      <c r="J154" s="148">
        <f t="shared" si="14"/>
        <v>42.069999999999965</v>
      </c>
      <c r="K154" s="148">
        <v>257.78</v>
      </c>
      <c r="L154" s="148">
        <v>257.78</v>
      </c>
    </row>
    <row r="155" spans="2:12" s="137" customFormat="1" ht="60.75" customHeight="1" hidden="1">
      <c r="B155" s="142"/>
      <c r="C155" s="150" t="s">
        <v>194</v>
      </c>
      <c r="D155" s="144" t="s">
        <v>83</v>
      </c>
      <c r="E155" s="166" t="s">
        <v>143</v>
      </c>
      <c r="F155" s="166" t="s">
        <v>155</v>
      </c>
      <c r="G155" s="177" t="s">
        <v>195</v>
      </c>
      <c r="H155" s="166"/>
      <c r="I155" s="145">
        <f>I156</f>
        <v>0</v>
      </c>
      <c r="J155" s="148">
        <f t="shared" si="14"/>
        <v>0</v>
      </c>
      <c r="K155" s="145">
        <f aca="true" t="shared" si="19" ref="K155:L157">K156</f>
        <v>0</v>
      </c>
      <c r="L155" s="145">
        <f t="shared" si="19"/>
        <v>711.68</v>
      </c>
    </row>
    <row r="156" spans="2:12" s="137" customFormat="1" ht="49.5" customHeight="1" hidden="1">
      <c r="B156" s="142"/>
      <c r="C156" s="174" t="s">
        <v>232</v>
      </c>
      <c r="D156" s="144" t="s">
        <v>83</v>
      </c>
      <c r="E156" s="166" t="s">
        <v>143</v>
      </c>
      <c r="F156" s="166" t="s">
        <v>155</v>
      </c>
      <c r="G156" s="178" t="s">
        <v>233</v>
      </c>
      <c r="H156" s="166"/>
      <c r="I156" s="145">
        <f>I157</f>
        <v>0</v>
      </c>
      <c r="J156" s="148">
        <f t="shared" si="14"/>
        <v>0</v>
      </c>
      <c r="K156" s="145">
        <f t="shared" si="19"/>
        <v>0</v>
      </c>
      <c r="L156" s="145">
        <f t="shared" si="19"/>
        <v>711.68</v>
      </c>
    </row>
    <row r="157" spans="2:12" s="137" customFormat="1" ht="71.25" customHeight="1" hidden="1">
      <c r="B157" s="142"/>
      <c r="C157" s="175" t="s">
        <v>245</v>
      </c>
      <c r="D157" s="144" t="s">
        <v>83</v>
      </c>
      <c r="E157" s="166" t="s">
        <v>143</v>
      </c>
      <c r="F157" s="166" t="s">
        <v>155</v>
      </c>
      <c r="G157" s="178" t="s">
        <v>246</v>
      </c>
      <c r="H157" s="166"/>
      <c r="I157" s="145">
        <f>I158</f>
        <v>0</v>
      </c>
      <c r="J157" s="148">
        <f t="shared" si="14"/>
        <v>0</v>
      </c>
      <c r="K157" s="145">
        <f t="shared" si="19"/>
        <v>0</v>
      </c>
      <c r="L157" s="145">
        <f t="shared" si="19"/>
        <v>711.68</v>
      </c>
    </row>
    <row r="158" spans="2:12" s="137" customFormat="1" ht="37.5" customHeight="1" hidden="1">
      <c r="B158" s="142"/>
      <c r="C158" s="176" t="s">
        <v>197</v>
      </c>
      <c r="D158" s="141" t="s">
        <v>83</v>
      </c>
      <c r="E158" s="160" t="s">
        <v>143</v>
      </c>
      <c r="F158" s="160" t="s">
        <v>155</v>
      </c>
      <c r="G158" s="179" t="s">
        <v>289</v>
      </c>
      <c r="H158" s="160" t="s">
        <v>193</v>
      </c>
      <c r="I158" s="148">
        <v>0</v>
      </c>
      <c r="J158" s="148">
        <f t="shared" si="14"/>
        <v>0</v>
      </c>
      <c r="K158" s="148">
        <v>0</v>
      </c>
      <c r="L158" s="148">
        <v>711.68</v>
      </c>
    </row>
    <row r="159" spans="2:12" s="137" customFormat="1" ht="15.75" customHeight="1" hidden="1">
      <c r="B159" s="142"/>
      <c r="C159" s="143" t="s">
        <v>165</v>
      </c>
      <c r="D159" s="144" t="s">
        <v>83</v>
      </c>
      <c r="E159" s="144" t="s">
        <v>143</v>
      </c>
      <c r="F159" s="144" t="s">
        <v>137</v>
      </c>
      <c r="G159" s="144" t="s">
        <v>185</v>
      </c>
      <c r="H159" s="144" t="s">
        <v>48</v>
      </c>
      <c r="I159" s="145">
        <f>I163</f>
        <v>1766.68</v>
      </c>
      <c r="J159" s="148">
        <f t="shared" si="14"/>
        <v>-1766.68</v>
      </c>
      <c r="K159" s="145">
        <f>K163+K160</f>
        <v>0</v>
      </c>
      <c r="L159" s="145">
        <f>L163+L160</f>
        <v>0</v>
      </c>
    </row>
    <row r="160" spans="2:12" s="137" customFormat="1" ht="15.75" customHeight="1" hidden="1">
      <c r="B160" s="142"/>
      <c r="C160" s="143" t="s">
        <v>247</v>
      </c>
      <c r="D160" s="144" t="s">
        <v>83</v>
      </c>
      <c r="E160" s="166" t="s">
        <v>143</v>
      </c>
      <c r="F160" s="166" t="s">
        <v>136</v>
      </c>
      <c r="G160" s="166" t="s">
        <v>248</v>
      </c>
      <c r="H160" s="166" t="s">
        <v>48</v>
      </c>
      <c r="I160" s="145">
        <f>I161</f>
        <v>0</v>
      </c>
      <c r="J160" s="148">
        <f t="shared" si="14"/>
        <v>0</v>
      </c>
      <c r="K160" s="145">
        <f>K161</f>
        <v>0</v>
      </c>
      <c r="L160" s="145">
        <f>L161</f>
        <v>0</v>
      </c>
    </row>
    <row r="161" spans="2:12" s="137" customFormat="1" ht="42.75" customHeight="1" hidden="1">
      <c r="B161" s="142"/>
      <c r="C161" s="147" t="s">
        <v>235</v>
      </c>
      <c r="D161" s="141" t="s">
        <v>83</v>
      </c>
      <c r="E161" s="160" t="s">
        <v>143</v>
      </c>
      <c r="F161" s="160" t="s">
        <v>136</v>
      </c>
      <c r="G161" s="160" t="s">
        <v>248</v>
      </c>
      <c r="H161" s="160" t="s">
        <v>48</v>
      </c>
      <c r="I161" s="148">
        <f>I162</f>
        <v>0</v>
      </c>
      <c r="J161" s="148">
        <f t="shared" si="14"/>
        <v>0</v>
      </c>
      <c r="K161" s="148">
        <f>K162</f>
        <v>0</v>
      </c>
      <c r="L161" s="148">
        <f>L162</f>
        <v>0</v>
      </c>
    </row>
    <row r="162" spans="2:12" s="137" customFormat="1" ht="33" customHeight="1" hidden="1">
      <c r="B162" s="142"/>
      <c r="C162" s="162" t="s">
        <v>211</v>
      </c>
      <c r="D162" s="141" t="s">
        <v>83</v>
      </c>
      <c r="E162" s="160" t="s">
        <v>143</v>
      </c>
      <c r="F162" s="160" t="s">
        <v>136</v>
      </c>
      <c r="G162" s="160" t="s">
        <v>248</v>
      </c>
      <c r="H162" s="160" t="s">
        <v>201</v>
      </c>
      <c r="I162" s="148">
        <v>0</v>
      </c>
      <c r="J162" s="148">
        <f t="shared" si="14"/>
        <v>0</v>
      </c>
      <c r="K162" s="148">
        <v>0</v>
      </c>
      <c r="L162" s="148">
        <v>0</v>
      </c>
    </row>
    <row r="163" spans="2:12" s="137" customFormat="1" ht="28.5" customHeight="1" hidden="1">
      <c r="B163" s="142"/>
      <c r="C163" s="143" t="s">
        <v>166</v>
      </c>
      <c r="D163" s="144" t="s">
        <v>83</v>
      </c>
      <c r="E163" s="166" t="s">
        <v>143</v>
      </c>
      <c r="F163" s="166" t="s">
        <v>155</v>
      </c>
      <c r="G163" s="166" t="s">
        <v>185</v>
      </c>
      <c r="H163" s="166" t="s">
        <v>48</v>
      </c>
      <c r="I163" s="145">
        <f>I164</f>
        <v>1766.68</v>
      </c>
      <c r="J163" s="148">
        <f t="shared" si="14"/>
        <v>-1766.68</v>
      </c>
      <c r="K163" s="145">
        <f>K164</f>
        <v>0</v>
      </c>
      <c r="L163" s="145">
        <f>L164</f>
        <v>0</v>
      </c>
    </row>
    <row r="164" spans="2:12" s="137" customFormat="1" ht="15.75" customHeight="1" hidden="1">
      <c r="B164" s="142"/>
      <c r="C164" s="147" t="s">
        <v>235</v>
      </c>
      <c r="D164" s="141" t="s">
        <v>83</v>
      </c>
      <c r="E164" s="160" t="s">
        <v>143</v>
      </c>
      <c r="F164" s="160" t="s">
        <v>155</v>
      </c>
      <c r="G164" s="160" t="s">
        <v>249</v>
      </c>
      <c r="H164" s="160" t="s">
        <v>48</v>
      </c>
      <c r="I164" s="148">
        <f>I165</f>
        <v>1766.68</v>
      </c>
      <c r="J164" s="148">
        <f t="shared" si="14"/>
        <v>-1766.68</v>
      </c>
      <c r="K164" s="148">
        <v>0</v>
      </c>
      <c r="L164" s="148">
        <v>0</v>
      </c>
    </row>
    <row r="165" spans="2:12" s="137" customFormat="1" ht="24" customHeight="1" hidden="1">
      <c r="B165" s="142"/>
      <c r="C165" s="162" t="s">
        <v>207</v>
      </c>
      <c r="D165" s="141" t="s">
        <v>83</v>
      </c>
      <c r="E165" s="141" t="s">
        <v>143</v>
      </c>
      <c r="F165" s="141" t="s">
        <v>155</v>
      </c>
      <c r="G165" s="141" t="s">
        <v>249</v>
      </c>
      <c r="H165" s="141" t="s">
        <v>193</v>
      </c>
      <c r="I165" s="148">
        <v>1766.68</v>
      </c>
      <c r="J165" s="148">
        <f t="shared" si="14"/>
        <v>-1766.68</v>
      </c>
      <c r="K165" s="148">
        <v>0</v>
      </c>
      <c r="L165" s="148">
        <v>0</v>
      </c>
    </row>
    <row r="166" spans="2:13" s="137" customFormat="1" ht="39" customHeight="1">
      <c r="B166" s="142"/>
      <c r="C166" s="180" t="s">
        <v>167</v>
      </c>
      <c r="D166" s="144" t="s">
        <v>250</v>
      </c>
      <c r="E166" s="144" t="s">
        <v>168</v>
      </c>
      <c r="F166" s="144" t="s">
        <v>168</v>
      </c>
      <c r="G166" s="144" t="s">
        <v>251</v>
      </c>
      <c r="H166" s="144"/>
      <c r="I166" s="145">
        <v>0</v>
      </c>
      <c r="J166" s="148">
        <f t="shared" si="14"/>
        <v>130.06</v>
      </c>
      <c r="K166" s="145">
        <v>130.06</v>
      </c>
      <c r="L166" s="145">
        <v>260.9</v>
      </c>
      <c r="M166" s="181"/>
    </row>
    <row r="167" spans="2:12" s="137" customFormat="1" ht="39.75" customHeight="1">
      <c r="B167" s="142"/>
      <c r="C167" s="143" t="s">
        <v>169</v>
      </c>
      <c r="D167" s="144"/>
      <c r="E167" s="144"/>
      <c r="F167" s="144"/>
      <c r="G167" s="144"/>
      <c r="H167" s="144"/>
      <c r="I167" s="145">
        <f>I8+I54+I76+I113+I139+I101+I70</f>
        <v>4283.19</v>
      </c>
      <c r="J167" s="145">
        <f t="shared" si="14"/>
        <v>919.4100000000008</v>
      </c>
      <c r="K167" s="145">
        <f>K8+K54+K76+K113+K139+K101+K70+K65+K166</f>
        <v>5202.6</v>
      </c>
      <c r="L167" s="145">
        <f>L8+L54+L76+L113+L139+L101+L70+L65+L166</f>
        <v>5218.099999999999</v>
      </c>
    </row>
    <row r="168" spans="2:12" ht="17.25" customHeight="1">
      <c r="B168" s="182"/>
      <c r="C168" s="183"/>
      <c r="D168" s="184"/>
      <c r="E168" s="184"/>
      <c r="F168" s="184"/>
      <c r="G168" s="184"/>
      <c r="H168" s="184"/>
      <c r="I168" s="184"/>
      <c r="J168" s="184"/>
      <c r="K168" s="184"/>
      <c r="L168" s="188"/>
    </row>
    <row r="169" spans="2:12" s="185" customFormat="1" ht="17.25" customHeight="1">
      <c r="B169" s="182"/>
      <c r="C169" s="183"/>
      <c r="D169" s="184"/>
      <c r="E169" s="184"/>
      <c r="F169" s="184"/>
      <c r="G169" s="184"/>
      <c r="H169" s="184"/>
      <c r="I169" s="184"/>
      <c r="J169" s="184"/>
      <c r="K169" s="184"/>
      <c r="L169" s="188"/>
    </row>
    <row r="170" ht="12.75"/>
    <row r="171" ht="12.75"/>
    <row r="172" spans="2:13" ht="182.25" customHeight="1">
      <c r="B172" s="249" t="s">
        <v>252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186"/>
    </row>
  </sheetData>
  <sheetProtection selectLockedCells="1" selectUnlockedCells="1"/>
  <mergeCells count="12">
    <mergeCell ref="H5:H6"/>
    <mergeCell ref="I5:K6"/>
    <mergeCell ref="L5:L6"/>
    <mergeCell ref="B172:L172"/>
    <mergeCell ref="H1:L1"/>
    <mergeCell ref="B3:L3"/>
    <mergeCell ref="H4:L4"/>
    <mergeCell ref="C5:C6"/>
    <mergeCell ref="D5:D6"/>
    <mergeCell ref="E5:E6"/>
    <mergeCell ref="F5:F6"/>
    <mergeCell ref="G5:G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187"/>
  <sheetViews>
    <sheetView view="pageBreakPreview" zoomScale="60" zoomScalePageLayoutView="0" workbookViewId="0" topLeftCell="A128">
      <selection activeCell="R184" sqref="Q184:R184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14.57421875" style="135" customWidth="1"/>
    <col min="5" max="5" width="15.421875" style="135" customWidth="1"/>
    <col min="6" max="7" width="15.00390625" style="135" customWidth="1"/>
    <col min="8" max="8" width="8.8515625" style="135" customWidth="1"/>
    <col min="9" max="10" width="16.421875" style="135" hidden="1" customWidth="1"/>
    <col min="11" max="11" width="22.421875" style="135" customWidth="1"/>
    <col min="12" max="12" width="15.421875" style="135" hidden="1" customWidth="1"/>
    <col min="13" max="13" width="13.8515625" style="132" customWidth="1"/>
    <col min="14" max="16384" width="9.140625" style="132" customWidth="1"/>
  </cols>
  <sheetData>
    <row r="1" spans="8:12" ht="75" customHeight="1">
      <c r="H1" s="250" t="s">
        <v>316</v>
      </c>
      <c r="I1" s="250"/>
      <c r="J1" s="250"/>
      <c r="K1" s="250"/>
      <c r="L1" s="250"/>
    </row>
    <row r="2" spans="8:12" ht="21.75" customHeight="1">
      <c r="H2" s="136"/>
      <c r="I2" s="136"/>
      <c r="J2" s="136"/>
      <c r="K2" s="136"/>
      <c r="L2" s="136"/>
    </row>
    <row r="3" spans="2:12" s="42" customFormat="1" ht="82.5" customHeight="1">
      <c r="B3" s="251" t="s">
        <v>315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2:12" s="137" customFormat="1" ht="15.75">
      <c r="B4" s="138"/>
      <c r="C4" s="138"/>
      <c r="D4" s="138"/>
      <c r="E4" s="138"/>
      <c r="F4" s="138"/>
      <c r="G4" s="139"/>
      <c r="H4" s="252" t="s">
        <v>43</v>
      </c>
      <c r="I4" s="252"/>
      <c r="J4" s="252"/>
      <c r="K4" s="252"/>
      <c r="L4" s="252"/>
    </row>
    <row r="5" spans="2:12" s="137" customFormat="1" ht="12.75" customHeight="1">
      <c r="B5" s="187"/>
      <c r="C5" s="248" t="s">
        <v>173</v>
      </c>
      <c r="D5" s="245" t="s">
        <v>174</v>
      </c>
      <c r="E5" s="245" t="s">
        <v>175</v>
      </c>
      <c r="F5" s="245" t="s">
        <v>176</v>
      </c>
      <c r="G5" s="245" t="s">
        <v>177</v>
      </c>
      <c r="H5" s="245" t="s">
        <v>178</v>
      </c>
      <c r="I5" s="212" t="s">
        <v>253</v>
      </c>
      <c r="J5" s="213"/>
      <c r="K5" s="246" t="s">
        <v>253</v>
      </c>
      <c r="L5" s="248" t="s">
        <v>253</v>
      </c>
    </row>
    <row r="6" spans="2:12" s="140" customFormat="1" ht="76.5" customHeight="1">
      <c r="B6" s="142" t="s">
        <v>172</v>
      </c>
      <c r="C6" s="248"/>
      <c r="D6" s="245"/>
      <c r="E6" s="245"/>
      <c r="F6" s="245"/>
      <c r="G6" s="245"/>
      <c r="H6" s="245"/>
      <c r="I6" s="141" t="s">
        <v>254</v>
      </c>
      <c r="J6" s="141" t="s">
        <v>47</v>
      </c>
      <c r="K6" s="247"/>
      <c r="L6" s="248"/>
    </row>
    <row r="7" spans="2:12" s="137" customFormat="1" ht="15.75">
      <c r="B7" s="142">
        <v>1</v>
      </c>
      <c r="C7" s="142">
        <v>2</v>
      </c>
      <c r="D7" s="141" t="s">
        <v>179</v>
      </c>
      <c r="E7" s="141" t="s">
        <v>180</v>
      </c>
      <c r="F7" s="141" t="s">
        <v>181</v>
      </c>
      <c r="G7" s="141" t="s">
        <v>182</v>
      </c>
      <c r="H7" s="141" t="s">
        <v>183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184</v>
      </c>
      <c r="D8" s="144" t="s">
        <v>83</v>
      </c>
      <c r="E8" s="144" t="s">
        <v>136</v>
      </c>
      <c r="F8" s="144" t="s">
        <v>137</v>
      </c>
      <c r="G8" s="144"/>
      <c r="H8" s="144"/>
      <c r="I8" s="145">
        <f>I9+I19+I44</f>
        <v>1655.85</v>
      </c>
      <c r="J8" s="145">
        <f>K8-I8</f>
        <v>396.3000000000002</v>
      </c>
      <c r="K8" s="145">
        <f>K9+K19+K44+K40</f>
        <v>2052.15</v>
      </c>
      <c r="L8" s="145">
        <f>L9+L30+L44</f>
        <v>1922.1100000000001</v>
      </c>
    </row>
    <row r="9" spans="2:12" s="137" customFormat="1" ht="31.5">
      <c r="B9" s="142"/>
      <c r="C9" s="146" t="s">
        <v>138</v>
      </c>
      <c r="D9" s="144" t="s">
        <v>83</v>
      </c>
      <c r="E9" s="144" t="s">
        <v>136</v>
      </c>
      <c r="F9" s="144" t="s">
        <v>139</v>
      </c>
      <c r="G9" s="144"/>
      <c r="H9" s="144"/>
      <c r="I9" s="145">
        <f>I10</f>
        <v>421.53999999999996</v>
      </c>
      <c r="J9" s="145"/>
      <c r="K9" s="145">
        <f>K10</f>
        <v>421.53999999999996</v>
      </c>
      <c r="L9" s="145">
        <f>L15</f>
        <v>357.67</v>
      </c>
    </row>
    <row r="10" spans="2:12" s="137" customFormat="1" ht="15.75">
      <c r="B10" s="142"/>
      <c r="C10" s="197" t="s">
        <v>186</v>
      </c>
      <c r="D10" s="194" t="s">
        <v>83</v>
      </c>
      <c r="E10" s="194" t="s">
        <v>136</v>
      </c>
      <c r="F10" s="194" t="s">
        <v>139</v>
      </c>
      <c r="G10" s="194" t="s">
        <v>264</v>
      </c>
      <c r="H10" s="194"/>
      <c r="I10" s="145">
        <f>I11</f>
        <v>421.53999999999996</v>
      </c>
      <c r="J10" s="145"/>
      <c r="K10" s="145">
        <f>K11</f>
        <v>421.53999999999996</v>
      </c>
      <c r="L10" s="145"/>
    </row>
    <row r="11" spans="2:12" s="137" customFormat="1" ht="31.5">
      <c r="B11" s="142"/>
      <c r="C11" s="195" t="s">
        <v>188</v>
      </c>
      <c r="D11" s="193" t="s">
        <v>83</v>
      </c>
      <c r="E11" s="193" t="s">
        <v>136</v>
      </c>
      <c r="F11" s="193" t="s">
        <v>139</v>
      </c>
      <c r="G11" s="193" t="s">
        <v>265</v>
      </c>
      <c r="H11" s="193"/>
      <c r="I11" s="148">
        <f>I12</f>
        <v>421.53999999999996</v>
      </c>
      <c r="J11" s="148"/>
      <c r="K11" s="148">
        <f>K12</f>
        <v>421.53999999999996</v>
      </c>
      <c r="L11" s="145"/>
    </row>
    <row r="12" spans="2:12" s="137" customFormat="1" ht="31.5">
      <c r="B12" s="142"/>
      <c r="C12" s="196" t="s">
        <v>190</v>
      </c>
      <c r="D12" s="193" t="s">
        <v>83</v>
      </c>
      <c r="E12" s="193" t="s">
        <v>136</v>
      </c>
      <c r="F12" s="193" t="s">
        <v>139</v>
      </c>
      <c r="G12" s="193" t="s">
        <v>266</v>
      </c>
      <c r="H12" s="193"/>
      <c r="I12" s="148">
        <f>I13+I14</f>
        <v>421.53999999999996</v>
      </c>
      <c r="J12" s="148"/>
      <c r="K12" s="148">
        <f>K13+K14</f>
        <v>421.53999999999996</v>
      </c>
      <c r="L12" s="145"/>
    </row>
    <row r="13" spans="2:12" s="137" customFormat="1" ht="15.75">
      <c r="B13" s="142"/>
      <c r="C13" s="153" t="s">
        <v>273</v>
      </c>
      <c r="D13" s="193" t="s">
        <v>83</v>
      </c>
      <c r="E13" s="193" t="s">
        <v>136</v>
      </c>
      <c r="F13" s="193" t="s">
        <v>139</v>
      </c>
      <c r="G13" s="193" t="s">
        <v>266</v>
      </c>
      <c r="H13" s="193" t="s">
        <v>193</v>
      </c>
      <c r="I13" s="148">
        <v>323.76</v>
      </c>
      <c r="J13" s="148"/>
      <c r="K13" s="148">
        <v>323.76</v>
      </c>
      <c r="L13" s="145"/>
    </row>
    <row r="14" spans="2:12" s="137" customFormat="1" ht="47.25">
      <c r="B14" s="142"/>
      <c r="C14" s="153" t="s">
        <v>274</v>
      </c>
      <c r="D14" s="193" t="s">
        <v>83</v>
      </c>
      <c r="E14" s="193" t="s">
        <v>136</v>
      </c>
      <c r="F14" s="193" t="s">
        <v>139</v>
      </c>
      <c r="G14" s="193" t="s">
        <v>266</v>
      </c>
      <c r="H14" s="193" t="s">
        <v>272</v>
      </c>
      <c r="I14" s="148">
        <v>97.78</v>
      </c>
      <c r="J14" s="148"/>
      <c r="K14" s="148">
        <v>97.78</v>
      </c>
      <c r="L14" s="145"/>
    </row>
    <row r="15" spans="2:12" s="137" customFormat="1" ht="15.75" hidden="1">
      <c r="B15" s="142"/>
      <c r="C15" s="143" t="s">
        <v>186</v>
      </c>
      <c r="D15" s="144" t="s">
        <v>83</v>
      </c>
      <c r="E15" s="144" t="s">
        <v>136</v>
      </c>
      <c r="F15" s="144" t="s">
        <v>139</v>
      </c>
      <c r="G15" s="144" t="s">
        <v>187</v>
      </c>
      <c r="H15" s="144"/>
      <c r="I15" s="145">
        <f>I16</f>
        <v>357.67</v>
      </c>
      <c r="J15" s="148">
        <f aca="true" t="shared" si="0" ref="J15:J78">K15-I15</f>
        <v>-357.67</v>
      </c>
      <c r="K15" s="145">
        <f aca="true" t="shared" si="1" ref="K15:L17">K16</f>
        <v>0</v>
      </c>
      <c r="L15" s="145">
        <f t="shared" si="1"/>
        <v>357.67</v>
      </c>
    </row>
    <row r="16" spans="2:12" s="137" customFormat="1" ht="31.5" hidden="1">
      <c r="B16" s="142"/>
      <c r="C16" s="143" t="s">
        <v>188</v>
      </c>
      <c r="D16" s="144" t="s">
        <v>83</v>
      </c>
      <c r="E16" s="144" t="s">
        <v>136</v>
      </c>
      <c r="F16" s="144" t="s">
        <v>139</v>
      </c>
      <c r="G16" s="144" t="s">
        <v>189</v>
      </c>
      <c r="H16" s="144"/>
      <c r="I16" s="145">
        <f>I17</f>
        <v>357.67</v>
      </c>
      <c r="J16" s="148">
        <f t="shared" si="0"/>
        <v>-357.67</v>
      </c>
      <c r="K16" s="145">
        <f t="shared" si="1"/>
        <v>0</v>
      </c>
      <c r="L16" s="145">
        <f t="shared" si="1"/>
        <v>357.67</v>
      </c>
    </row>
    <row r="17" spans="2:12" s="137" customFormat="1" ht="31.5" hidden="1">
      <c r="B17" s="142"/>
      <c r="C17" s="147" t="s">
        <v>190</v>
      </c>
      <c r="D17" s="141" t="s">
        <v>83</v>
      </c>
      <c r="E17" s="141" t="s">
        <v>136</v>
      </c>
      <c r="F17" s="141" t="s">
        <v>139</v>
      </c>
      <c r="G17" s="141" t="s">
        <v>191</v>
      </c>
      <c r="H17" s="141"/>
      <c r="I17" s="148">
        <f>I18</f>
        <v>357.67</v>
      </c>
      <c r="J17" s="148">
        <f t="shared" si="0"/>
        <v>-357.67</v>
      </c>
      <c r="K17" s="148">
        <f t="shared" si="1"/>
        <v>0</v>
      </c>
      <c r="L17" s="148">
        <f t="shared" si="1"/>
        <v>357.67</v>
      </c>
    </row>
    <row r="18" spans="2:12" s="137" customFormat="1" ht="31.5" hidden="1">
      <c r="B18" s="142"/>
      <c r="C18" s="149" t="s">
        <v>192</v>
      </c>
      <c r="D18" s="141" t="s">
        <v>83</v>
      </c>
      <c r="E18" s="141" t="s">
        <v>136</v>
      </c>
      <c r="F18" s="141" t="s">
        <v>139</v>
      </c>
      <c r="G18" s="141" t="s">
        <v>191</v>
      </c>
      <c r="H18" s="141" t="s">
        <v>193</v>
      </c>
      <c r="I18" s="148">
        <v>357.67</v>
      </c>
      <c r="J18" s="148">
        <f t="shared" si="0"/>
        <v>-357.67</v>
      </c>
      <c r="K18" s="148">
        <v>0</v>
      </c>
      <c r="L18" s="148">
        <v>357.67</v>
      </c>
    </row>
    <row r="19" spans="2:12" s="137" customFormat="1" ht="47.25">
      <c r="B19" s="142"/>
      <c r="C19" s="198" t="s">
        <v>140</v>
      </c>
      <c r="D19" s="144" t="s">
        <v>83</v>
      </c>
      <c r="E19" s="144" t="s">
        <v>136</v>
      </c>
      <c r="F19" s="144" t="s">
        <v>141</v>
      </c>
      <c r="G19" s="144"/>
      <c r="H19" s="144"/>
      <c r="I19" s="145">
        <f>I20</f>
        <v>1224.31</v>
      </c>
      <c r="J19" s="145">
        <f t="shared" si="0"/>
        <v>153.30000000000018</v>
      </c>
      <c r="K19" s="145">
        <f>K20</f>
        <v>1377.6100000000001</v>
      </c>
      <c r="L19" s="148"/>
    </row>
    <row r="20" spans="2:12" s="137" customFormat="1" ht="47.25">
      <c r="B20" s="142"/>
      <c r="C20" s="150" t="s">
        <v>194</v>
      </c>
      <c r="D20" s="144" t="s">
        <v>83</v>
      </c>
      <c r="E20" s="144" t="s">
        <v>136</v>
      </c>
      <c r="F20" s="144" t="s">
        <v>141</v>
      </c>
      <c r="G20" s="144" t="s">
        <v>267</v>
      </c>
      <c r="H20" s="144"/>
      <c r="I20" s="145">
        <f>I21</f>
        <v>1224.31</v>
      </c>
      <c r="J20" s="145">
        <f t="shared" si="0"/>
        <v>153.30000000000018</v>
      </c>
      <c r="K20" s="145">
        <f>K21</f>
        <v>1377.6100000000001</v>
      </c>
      <c r="L20" s="148"/>
    </row>
    <row r="21" spans="2:12" s="137" customFormat="1" ht="31.5">
      <c r="B21" s="142"/>
      <c r="C21" s="152" t="s">
        <v>255</v>
      </c>
      <c r="D21" s="144" t="s">
        <v>83</v>
      </c>
      <c r="E21" s="144" t="s">
        <v>136</v>
      </c>
      <c r="F21" s="144" t="s">
        <v>141</v>
      </c>
      <c r="G21" s="144" t="s">
        <v>268</v>
      </c>
      <c r="H21" s="144"/>
      <c r="I21" s="145">
        <f>I22+I25</f>
        <v>1224.31</v>
      </c>
      <c r="J21" s="145">
        <f t="shared" si="0"/>
        <v>153.30000000000018</v>
      </c>
      <c r="K21" s="145">
        <f>K22+K25</f>
        <v>1377.6100000000001</v>
      </c>
      <c r="L21" s="148"/>
    </row>
    <row r="22" spans="2:12" s="137" customFormat="1" ht="31.5">
      <c r="B22" s="142"/>
      <c r="C22" s="199" t="s">
        <v>271</v>
      </c>
      <c r="D22" s="141" t="s">
        <v>83</v>
      </c>
      <c r="E22" s="141" t="s">
        <v>136</v>
      </c>
      <c r="F22" s="141" t="s">
        <v>141</v>
      </c>
      <c r="G22" s="141" t="s">
        <v>269</v>
      </c>
      <c r="H22" s="141"/>
      <c r="I22" s="148">
        <f>I23+I24</f>
        <v>629.05</v>
      </c>
      <c r="J22" s="148">
        <f t="shared" si="0"/>
        <v>285.5400000000001</v>
      </c>
      <c r="K22" s="148">
        <f>K23+K24</f>
        <v>914.59</v>
      </c>
      <c r="L22" s="148"/>
    </row>
    <row r="23" spans="2:12" s="137" customFormat="1" ht="15.75">
      <c r="B23" s="142"/>
      <c r="C23" s="153" t="s">
        <v>273</v>
      </c>
      <c r="D23" s="141" t="s">
        <v>83</v>
      </c>
      <c r="E23" s="141" t="s">
        <v>136</v>
      </c>
      <c r="F23" s="141" t="s">
        <v>141</v>
      </c>
      <c r="G23" s="141" t="s">
        <v>269</v>
      </c>
      <c r="H23" s="141" t="s">
        <v>193</v>
      </c>
      <c r="I23" s="148">
        <v>483.14</v>
      </c>
      <c r="J23" s="148">
        <f t="shared" si="0"/>
        <v>219.31000000000006</v>
      </c>
      <c r="K23" s="148">
        <v>702.45</v>
      </c>
      <c r="L23" s="148"/>
    </row>
    <row r="24" spans="2:12" s="137" customFormat="1" ht="47.25">
      <c r="B24" s="142"/>
      <c r="C24" s="153" t="s">
        <v>274</v>
      </c>
      <c r="D24" s="141" t="s">
        <v>83</v>
      </c>
      <c r="E24" s="141" t="s">
        <v>136</v>
      </c>
      <c r="F24" s="141" t="s">
        <v>141</v>
      </c>
      <c r="G24" s="141" t="s">
        <v>269</v>
      </c>
      <c r="H24" s="141" t="s">
        <v>272</v>
      </c>
      <c r="I24" s="148">
        <v>145.91</v>
      </c>
      <c r="J24" s="148">
        <f t="shared" si="0"/>
        <v>66.22999999999999</v>
      </c>
      <c r="K24" s="148">
        <v>212.14</v>
      </c>
      <c r="L24" s="148"/>
    </row>
    <row r="25" spans="2:12" s="137" customFormat="1" ht="15.75">
      <c r="B25" s="142"/>
      <c r="C25" s="154" t="s">
        <v>275</v>
      </c>
      <c r="D25" s="141" t="s">
        <v>83</v>
      </c>
      <c r="E25" s="141" t="s">
        <v>136</v>
      </c>
      <c r="F25" s="141" t="s">
        <v>141</v>
      </c>
      <c r="G25" s="141" t="s">
        <v>270</v>
      </c>
      <c r="H25" s="141"/>
      <c r="I25" s="148">
        <f>I26+I27+I28+I29</f>
        <v>595.26</v>
      </c>
      <c r="J25" s="148">
        <f t="shared" si="0"/>
        <v>-132.24</v>
      </c>
      <c r="K25" s="148">
        <f>K26+K27+K28+K29</f>
        <v>463.02</v>
      </c>
      <c r="L25" s="148"/>
    </row>
    <row r="26" spans="2:12" s="137" customFormat="1" ht="31.5">
      <c r="B26" s="142"/>
      <c r="C26" s="154" t="s">
        <v>198</v>
      </c>
      <c r="D26" s="141" t="s">
        <v>83</v>
      </c>
      <c r="E26" s="141" t="s">
        <v>136</v>
      </c>
      <c r="F26" s="141" t="s">
        <v>141</v>
      </c>
      <c r="G26" s="141" t="s">
        <v>270</v>
      </c>
      <c r="H26" s="141" t="s">
        <v>199</v>
      </c>
      <c r="I26" s="148">
        <v>94</v>
      </c>
      <c r="J26" s="148"/>
      <c r="K26" s="148">
        <v>102.6</v>
      </c>
      <c r="L26" s="148"/>
    </row>
    <row r="27" spans="2:12" s="137" customFormat="1" ht="31.5">
      <c r="B27" s="142"/>
      <c r="C27" s="154" t="s">
        <v>200</v>
      </c>
      <c r="D27" s="141" t="s">
        <v>83</v>
      </c>
      <c r="E27" s="141" t="s">
        <v>136</v>
      </c>
      <c r="F27" s="141" t="s">
        <v>141</v>
      </c>
      <c r="G27" s="141" t="s">
        <v>270</v>
      </c>
      <c r="H27" s="141" t="s">
        <v>201</v>
      </c>
      <c r="I27" s="148">
        <v>488.26</v>
      </c>
      <c r="J27" s="148">
        <f t="shared" si="0"/>
        <v>-140.83999999999997</v>
      </c>
      <c r="K27" s="148">
        <v>347.42</v>
      </c>
      <c r="L27" s="148"/>
    </row>
    <row r="28" spans="2:12" s="137" customFormat="1" ht="15.75">
      <c r="B28" s="142"/>
      <c r="C28" s="154" t="s">
        <v>202</v>
      </c>
      <c r="D28" s="141" t="s">
        <v>83</v>
      </c>
      <c r="E28" s="141" t="s">
        <v>136</v>
      </c>
      <c r="F28" s="141" t="s">
        <v>141</v>
      </c>
      <c r="G28" s="141" t="s">
        <v>270</v>
      </c>
      <c r="H28" s="141" t="s">
        <v>203</v>
      </c>
      <c r="I28" s="148">
        <v>6</v>
      </c>
      <c r="J28" s="148"/>
      <c r="K28" s="148">
        <v>6</v>
      </c>
      <c r="L28" s="148"/>
    </row>
    <row r="29" spans="2:12" s="137" customFormat="1" ht="15.75">
      <c r="B29" s="142"/>
      <c r="C29" s="154" t="s">
        <v>204</v>
      </c>
      <c r="D29" s="141" t="s">
        <v>83</v>
      </c>
      <c r="E29" s="141" t="s">
        <v>136</v>
      </c>
      <c r="F29" s="141" t="s">
        <v>141</v>
      </c>
      <c r="G29" s="141" t="s">
        <v>270</v>
      </c>
      <c r="H29" s="141" t="s">
        <v>205</v>
      </c>
      <c r="I29" s="148">
        <v>7</v>
      </c>
      <c r="J29" s="148"/>
      <c r="K29" s="148">
        <v>7</v>
      </c>
      <c r="L29" s="148"/>
    </row>
    <row r="30" spans="2:14" s="137" customFormat="1" ht="57" customHeight="1" hidden="1">
      <c r="B30" s="142"/>
      <c r="C30" s="150" t="s">
        <v>194</v>
      </c>
      <c r="D30" s="144" t="s">
        <v>83</v>
      </c>
      <c r="E30" s="144" t="s">
        <v>136</v>
      </c>
      <c r="F30" s="144" t="s">
        <v>141</v>
      </c>
      <c r="G30" s="144" t="s">
        <v>195</v>
      </c>
      <c r="H30" s="144"/>
      <c r="I30" s="145">
        <f>I31</f>
        <v>1554.44</v>
      </c>
      <c r="J30" s="148">
        <f t="shared" si="0"/>
        <v>-1554.44</v>
      </c>
      <c r="K30" s="145">
        <f>K31</f>
        <v>0</v>
      </c>
      <c r="L30" s="145">
        <f>L31</f>
        <v>1554.44</v>
      </c>
      <c r="M30" s="151"/>
      <c r="N30" s="151"/>
    </row>
    <row r="31" spans="2:12" s="137" customFormat="1" ht="31.5" hidden="1">
      <c r="B31" s="142"/>
      <c r="C31" s="152" t="s">
        <v>255</v>
      </c>
      <c r="D31" s="144" t="s">
        <v>83</v>
      </c>
      <c r="E31" s="144" t="s">
        <v>136</v>
      </c>
      <c r="F31" s="144" t="s">
        <v>141</v>
      </c>
      <c r="G31" s="144" t="s">
        <v>196</v>
      </c>
      <c r="H31" s="144"/>
      <c r="I31" s="145">
        <f>I32+I33+I34+I35+I36</f>
        <v>1554.44</v>
      </c>
      <c r="J31" s="148">
        <f t="shared" si="0"/>
        <v>-1554.44</v>
      </c>
      <c r="K31" s="145">
        <f>K32+K33+K34+K35+K36</f>
        <v>0</v>
      </c>
      <c r="L31" s="145">
        <f>L32+L33+L34+L35+L36</f>
        <v>1554.44</v>
      </c>
    </row>
    <row r="32" spans="2:12" s="137" customFormat="1" ht="31.5" hidden="1">
      <c r="B32" s="142"/>
      <c r="C32" s="153" t="s">
        <v>197</v>
      </c>
      <c r="D32" s="141" t="s">
        <v>83</v>
      </c>
      <c r="E32" s="141" t="s">
        <v>136</v>
      </c>
      <c r="F32" s="141" t="s">
        <v>141</v>
      </c>
      <c r="G32" s="141" t="s">
        <v>196</v>
      </c>
      <c r="H32" s="141" t="s">
        <v>193</v>
      </c>
      <c r="I32" s="148">
        <v>1146.66</v>
      </c>
      <c r="J32" s="148">
        <f t="shared" si="0"/>
        <v>-1146.66</v>
      </c>
      <c r="K32" s="148">
        <v>0</v>
      </c>
      <c r="L32" s="148">
        <v>1146.66</v>
      </c>
    </row>
    <row r="33" spans="2:12" s="137" customFormat="1" ht="31.5" hidden="1">
      <c r="B33" s="142"/>
      <c r="C33" s="154" t="s">
        <v>198</v>
      </c>
      <c r="D33" s="141" t="s">
        <v>83</v>
      </c>
      <c r="E33" s="141" t="s">
        <v>136</v>
      </c>
      <c r="F33" s="141" t="s">
        <v>141</v>
      </c>
      <c r="G33" s="141" t="s">
        <v>196</v>
      </c>
      <c r="H33" s="141" t="s">
        <v>199</v>
      </c>
      <c r="I33" s="148">
        <v>94</v>
      </c>
      <c r="J33" s="148">
        <f t="shared" si="0"/>
        <v>-94</v>
      </c>
      <c r="K33" s="148">
        <v>0</v>
      </c>
      <c r="L33" s="148">
        <f>34+60</f>
        <v>94</v>
      </c>
    </row>
    <row r="34" spans="2:19" s="137" customFormat="1" ht="31.5" hidden="1">
      <c r="B34" s="142"/>
      <c r="C34" s="154" t="s">
        <v>200</v>
      </c>
      <c r="D34" s="141" t="s">
        <v>83</v>
      </c>
      <c r="E34" s="141" t="s">
        <v>136</v>
      </c>
      <c r="F34" s="141" t="s">
        <v>141</v>
      </c>
      <c r="G34" s="141" t="s">
        <v>196</v>
      </c>
      <c r="H34" s="141" t="s">
        <v>201</v>
      </c>
      <c r="I34" s="148">
        <v>300.78</v>
      </c>
      <c r="J34" s="148">
        <f t="shared" si="0"/>
        <v>-300.78</v>
      </c>
      <c r="K34" s="148">
        <v>0</v>
      </c>
      <c r="L34" s="148">
        <f>20.88+11.5+114.4+154</f>
        <v>300.78</v>
      </c>
      <c r="N34" s="155"/>
      <c r="O34" s="156"/>
      <c r="P34" s="156"/>
      <c r="Q34" s="156"/>
      <c r="R34" s="156"/>
      <c r="S34" s="156"/>
    </row>
    <row r="35" spans="2:19" s="137" customFormat="1" ht="15.75" hidden="1">
      <c r="B35" s="142"/>
      <c r="C35" s="154" t="s">
        <v>202</v>
      </c>
      <c r="D35" s="141" t="s">
        <v>83</v>
      </c>
      <c r="E35" s="141" t="s">
        <v>136</v>
      </c>
      <c r="F35" s="141" t="s">
        <v>141</v>
      </c>
      <c r="G35" s="141" t="s">
        <v>196</v>
      </c>
      <c r="H35" s="141" t="s">
        <v>203</v>
      </c>
      <c r="I35" s="148">
        <v>6</v>
      </c>
      <c r="J35" s="148">
        <f t="shared" si="0"/>
        <v>-6</v>
      </c>
      <c r="K35" s="148">
        <v>0</v>
      </c>
      <c r="L35" s="148">
        <v>6</v>
      </c>
      <c r="N35" s="157"/>
      <c r="O35" s="158"/>
      <c r="P35" s="158"/>
      <c r="Q35" s="158"/>
      <c r="R35" s="158"/>
      <c r="S35" s="158"/>
    </row>
    <row r="36" spans="2:19" s="137" customFormat="1" ht="15.75" hidden="1">
      <c r="B36" s="142"/>
      <c r="C36" s="154" t="s">
        <v>204</v>
      </c>
      <c r="D36" s="141" t="s">
        <v>83</v>
      </c>
      <c r="E36" s="141" t="s">
        <v>136</v>
      </c>
      <c r="F36" s="141" t="s">
        <v>141</v>
      </c>
      <c r="G36" s="141" t="s">
        <v>196</v>
      </c>
      <c r="H36" s="141" t="s">
        <v>205</v>
      </c>
      <c r="I36" s="148">
        <v>7</v>
      </c>
      <c r="J36" s="148">
        <f t="shared" si="0"/>
        <v>-7</v>
      </c>
      <c r="K36" s="148">
        <v>0</v>
      </c>
      <c r="L36" s="148">
        <v>7</v>
      </c>
      <c r="N36" s="157"/>
      <c r="O36" s="158"/>
      <c r="P36" s="158"/>
      <c r="Q36" s="158"/>
      <c r="R36" s="158"/>
      <c r="S36" s="158"/>
    </row>
    <row r="37" spans="2:19" s="137" customFormat="1" ht="47.25" hidden="1">
      <c r="B37" s="142"/>
      <c r="C37" s="159" t="s">
        <v>206</v>
      </c>
      <c r="D37" s="141" t="s">
        <v>83</v>
      </c>
      <c r="E37" s="160" t="s">
        <v>136</v>
      </c>
      <c r="F37" s="160" t="s">
        <v>141</v>
      </c>
      <c r="G37" s="160" t="s">
        <v>185</v>
      </c>
      <c r="H37" s="160" t="s">
        <v>48</v>
      </c>
      <c r="I37" s="148" t="e">
        <f>I38+I39+I40+I41+I42+#REF!</f>
        <v>#REF!</v>
      </c>
      <c r="J37" s="148" t="e">
        <f t="shared" si="0"/>
        <v>#REF!</v>
      </c>
      <c r="K37" s="148" t="e">
        <f>K39+K40+K41+K42+#REF!+K38</f>
        <v>#REF!</v>
      </c>
      <c r="L37" s="148" t="e">
        <f>L39+L40+L41+L42+#REF!+L38</f>
        <v>#REF!</v>
      </c>
      <c r="N37" s="161"/>
      <c r="O37" s="158"/>
      <c r="P37" s="158"/>
      <c r="Q37" s="158"/>
      <c r="R37" s="158"/>
      <c r="S37" s="158"/>
    </row>
    <row r="38" spans="2:19" s="137" customFormat="1" ht="31.5" hidden="1">
      <c r="B38" s="142"/>
      <c r="C38" s="162" t="s">
        <v>207</v>
      </c>
      <c r="D38" s="141" t="s">
        <v>83</v>
      </c>
      <c r="E38" s="160" t="s">
        <v>136</v>
      </c>
      <c r="F38" s="160" t="s">
        <v>141</v>
      </c>
      <c r="G38" s="160" t="s">
        <v>208</v>
      </c>
      <c r="H38" s="160" t="s">
        <v>193</v>
      </c>
      <c r="I38" s="148">
        <v>399.56</v>
      </c>
      <c r="J38" s="148">
        <f t="shared" si="0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hidden="1">
      <c r="B39" s="142"/>
      <c r="C39" s="162" t="s">
        <v>207</v>
      </c>
      <c r="D39" s="141" t="s">
        <v>83</v>
      </c>
      <c r="E39" s="160" t="s">
        <v>136</v>
      </c>
      <c r="F39" s="160" t="s">
        <v>141</v>
      </c>
      <c r="G39" s="160" t="s">
        <v>209</v>
      </c>
      <c r="H39" s="160" t="s">
        <v>193</v>
      </c>
      <c r="I39" s="148">
        <v>1502.2</v>
      </c>
      <c r="J39" s="148">
        <f t="shared" si="0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23.25" customHeight="1">
      <c r="B40" s="142"/>
      <c r="C40" s="172" t="s">
        <v>321</v>
      </c>
      <c r="D40" s="144" t="s">
        <v>83</v>
      </c>
      <c r="E40" s="166" t="s">
        <v>136</v>
      </c>
      <c r="F40" s="166" t="s">
        <v>159</v>
      </c>
      <c r="G40" s="166"/>
      <c r="H40" s="214"/>
      <c r="I40" s="145">
        <v>71</v>
      </c>
      <c r="J40" s="145">
        <f t="shared" si="0"/>
        <v>172</v>
      </c>
      <c r="K40" s="145">
        <f>K41</f>
        <v>243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50.25" customHeight="1">
      <c r="B41" s="142"/>
      <c r="C41" s="150" t="s">
        <v>194</v>
      </c>
      <c r="D41" s="144" t="s">
        <v>83</v>
      </c>
      <c r="E41" s="144" t="s">
        <v>136</v>
      </c>
      <c r="F41" s="144" t="s">
        <v>141</v>
      </c>
      <c r="G41" s="144" t="s">
        <v>267</v>
      </c>
      <c r="H41" s="164"/>
      <c r="I41" s="148">
        <v>187</v>
      </c>
      <c r="J41" s="148">
        <f t="shared" si="0"/>
        <v>56</v>
      </c>
      <c r="K41" s="148">
        <f>K42</f>
        <v>243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0" customHeight="1">
      <c r="B42" s="142"/>
      <c r="C42" s="152" t="s">
        <v>255</v>
      </c>
      <c r="D42" s="144" t="s">
        <v>83</v>
      </c>
      <c r="E42" s="144" t="s">
        <v>136</v>
      </c>
      <c r="F42" s="144" t="s">
        <v>141</v>
      </c>
      <c r="G42" s="144" t="s">
        <v>268</v>
      </c>
      <c r="H42" s="164"/>
      <c r="I42" s="148">
        <v>19.34</v>
      </c>
      <c r="J42" s="148">
        <f t="shared" si="0"/>
        <v>223.66</v>
      </c>
      <c r="K42" s="148">
        <f>K43</f>
        <v>243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0" customHeight="1">
      <c r="B43" s="142"/>
      <c r="C43" s="154" t="s">
        <v>200</v>
      </c>
      <c r="D43" s="141" t="s">
        <v>83</v>
      </c>
      <c r="E43" s="141" t="s">
        <v>136</v>
      </c>
      <c r="F43" s="141" t="s">
        <v>141</v>
      </c>
      <c r="G43" s="141" t="s">
        <v>270</v>
      </c>
      <c r="H43" s="141" t="s">
        <v>201</v>
      </c>
      <c r="I43" s="148"/>
      <c r="J43" s="148"/>
      <c r="K43" s="148">
        <v>243</v>
      </c>
      <c r="L43" s="148"/>
      <c r="N43" s="163"/>
      <c r="O43" s="158"/>
      <c r="P43" s="158"/>
      <c r="Q43" s="158"/>
      <c r="R43" s="158"/>
      <c r="S43" s="158"/>
    </row>
    <row r="44" spans="2:19" s="137" customFormat="1" ht="15.75">
      <c r="B44" s="142"/>
      <c r="C44" s="143" t="s">
        <v>214</v>
      </c>
      <c r="D44" s="144" t="s">
        <v>83</v>
      </c>
      <c r="E44" s="166" t="s">
        <v>136</v>
      </c>
      <c r="F44" s="166" t="s">
        <v>143</v>
      </c>
      <c r="G44" s="166"/>
      <c r="H44" s="166"/>
      <c r="I44" s="145">
        <f>I48</f>
        <v>10</v>
      </c>
      <c r="J44" s="145"/>
      <c r="K44" s="145">
        <f>K45</f>
        <v>10</v>
      </c>
      <c r="L44" s="145">
        <f>L48</f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2" t="s">
        <v>186</v>
      </c>
      <c r="D45" s="193" t="s">
        <v>83</v>
      </c>
      <c r="E45" s="193" t="s">
        <v>136</v>
      </c>
      <c r="F45" s="193" t="s">
        <v>143</v>
      </c>
      <c r="G45" s="193" t="s">
        <v>264</v>
      </c>
      <c r="H45" s="193"/>
      <c r="I45" s="148">
        <f>I46</f>
        <v>10</v>
      </c>
      <c r="J45" s="148"/>
      <c r="K45" s="148">
        <f>K46</f>
        <v>10</v>
      </c>
      <c r="L45" s="145"/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0" t="s">
        <v>217</v>
      </c>
      <c r="D46" s="193" t="s">
        <v>83</v>
      </c>
      <c r="E46" s="193" t="s">
        <v>136</v>
      </c>
      <c r="F46" s="193" t="s">
        <v>143</v>
      </c>
      <c r="G46" s="193" t="s">
        <v>276</v>
      </c>
      <c r="H46" s="193"/>
      <c r="I46" s="148">
        <f>I47</f>
        <v>10</v>
      </c>
      <c r="J46" s="148"/>
      <c r="K46" s="148">
        <f>K47</f>
        <v>10</v>
      </c>
      <c r="L46" s="145"/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1" t="s">
        <v>218</v>
      </c>
      <c r="D47" s="193" t="s">
        <v>83</v>
      </c>
      <c r="E47" s="193" t="s">
        <v>136</v>
      </c>
      <c r="F47" s="193" t="s">
        <v>143</v>
      </c>
      <c r="G47" s="193" t="s">
        <v>276</v>
      </c>
      <c r="H47" s="193" t="s">
        <v>219</v>
      </c>
      <c r="I47" s="148">
        <v>10</v>
      </c>
      <c r="J47" s="148"/>
      <c r="K47" s="148">
        <v>10</v>
      </c>
      <c r="L47" s="145"/>
      <c r="N47" s="165"/>
      <c r="O47" s="165"/>
      <c r="P47" s="165"/>
      <c r="Q47" s="165"/>
      <c r="R47" s="165"/>
      <c r="S47" s="165"/>
    </row>
    <row r="48" spans="2:19" s="137" customFormat="1" ht="15.75" hidden="1">
      <c r="B48" s="142"/>
      <c r="C48" s="42" t="s">
        <v>186</v>
      </c>
      <c r="D48" s="141" t="s">
        <v>83</v>
      </c>
      <c r="E48" s="160" t="s">
        <v>136</v>
      </c>
      <c r="F48" s="160" t="s">
        <v>143</v>
      </c>
      <c r="G48" s="160" t="s">
        <v>187</v>
      </c>
      <c r="H48" s="160"/>
      <c r="I48" s="148">
        <f>I49</f>
        <v>10</v>
      </c>
      <c r="J48" s="148"/>
      <c r="K48" s="148">
        <f>K49</f>
        <v>0</v>
      </c>
      <c r="L48" s="145">
        <f>L49</f>
        <v>10</v>
      </c>
      <c r="N48" s="165"/>
      <c r="O48" s="165"/>
      <c r="P48" s="165"/>
      <c r="Q48" s="165"/>
      <c r="R48" s="165"/>
      <c r="S48" s="165"/>
    </row>
    <row r="49" spans="2:19" s="137" customFormat="1" ht="31.5" hidden="1">
      <c r="B49" s="142"/>
      <c r="C49" s="167" t="s">
        <v>215</v>
      </c>
      <c r="D49" s="141" t="s">
        <v>83</v>
      </c>
      <c r="E49" s="160" t="s">
        <v>136</v>
      </c>
      <c r="F49" s="160" t="s">
        <v>143</v>
      </c>
      <c r="G49" s="160" t="s">
        <v>216</v>
      </c>
      <c r="H49" s="160"/>
      <c r="I49" s="148">
        <f>I50</f>
        <v>10</v>
      </c>
      <c r="J49" s="148"/>
      <c r="K49" s="148">
        <f>K51</f>
        <v>0</v>
      </c>
      <c r="L49" s="148">
        <f>L51</f>
        <v>10</v>
      </c>
      <c r="N49" s="165"/>
      <c r="O49" s="165"/>
      <c r="P49" s="165"/>
      <c r="Q49" s="165"/>
      <c r="R49" s="165"/>
      <c r="S49" s="165"/>
    </row>
    <row r="50" spans="2:19" s="137" customFormat="1" ht="15.75" hidden="1">
      <c r="B50" s="142"/>
      <c r="C50" s="168" t="s">
        <v>217</v>
      </c>
      <c r="D50" s="141" t="s">
        <v>83</v>
      </c>
      <c r="E50" s="160" t="s">
        <v>136</v>
      </c>
      <c r="F50" s="160" t="s">
        <v>143</v>
      </c>
      <c r="G50" s="160" t="s">
        <v>216</v>
      </c>
      <c r="H50" s="160"/>
      <c r="I50" s="169">
        <f>I51</f>
        <v>10</v>
      </c>
      <c r="J50" s="148"/>
      <c r="K50" s="169">
        <f>K51</f>
        <v>0</v>
      </c>
      <c r="L50" s="169">
        <f>L51</f>
        <v>10</v>
      </c>
      <c r="N50" s="165"/>
      <c r="O50" s="165"/>
      <c r="P50" s="165"/>
      <c r="Q50" s="165"/>
      <c r="R50" s="165"/>
      <c r="S50" s="165"/>
    </row>
    <row r="51" spans="2:19" s="137" customFormat="1" ht="15.75" hidden="1">
      <c r="B51" s="142"/>
      <c r="C51" s="154" t="s">
        <v>218</v>
      </c>
      <c r="D51" s="141" t="s">
        <v>83</v>
      </c>
      <c r="E51" s="160" t="s">
        <v>136</v>
      </c>
      <c r="F51" s="160" t="s">
        <v>143</v>
      </c>
      <c r="G51" s="160" t="s">
        <v>216</v>
      </c>
      <c r="H51" s="160" t="s">
        <v>219</v>
      </c>
      <c r="I51" s="169">
        <v>10</v>
      </c>
      <c r="J51" s="148"/>
      <c r="K51" s="169">
        <v>0</v>
      </c>
      <c r="L51" s="169">
        <v>10</v>
      </c>
      <c r="N51" s="165"/>
      <c r="O51" s="165"/>
      <c r="P51" s="165"/>
      <c r="Q51" s="165"/>
      <c r="R51" s="165"/>
      <c r="S51" s="165"/>
    </row>
    <row r="52" spans="2:19" s="137" customFormat="1" ht="15.75" hidden="1">
      <c r="B52" s="142"/>
      <c r="C52" s="143" t="s">
        <v>214</v>
      </c>
      <c r="D52" s="144" t="s">
        <v>83</v>
      </c>
      <c r="E52" s="166" t="s">
        <v>136</v>
      </c>
      <c r="F52" s="166" t="s">
        <v>143</v>
      </c>
      <c r="G52" s="166" t="s">
        <v>185</v>
      </c>
      <c r="H52" s="166" t="s">
        <v>48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hidden="1">
      <c r="B53" s="142"/>
      <c r="C53" s="162" t="s">
        <v>218</v>
      </c>
      <c r="D53" s="141" t="s">
        <v>83</v>
      </c>
      <c r="E53" s="160" t="s">
        <v>136</v>
      </c>
      <c r="F53" s="160" t="s">
        <v>143</v>
      </c>
      <c r="G53" s="160" t="s">
        <v>220</v>
      </c>
      <c r="H53" s="160" t="s">
        <v>219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145</v>
      </c>
      <c r="D54" s="144" t="s">
        <v>83</v>
      </c>
      <c r="E54" s="166" t="s">
        <v>139</v>
      </c>
      <c r="F54" s="166" t="s">
        <v>146</v>
      </c>
      <c r="G54" s="166"/>
      <c r="H54" s="166"/>
      <c r="I54" s="145">
        <f>I55</f>
        <v>63.7</v>
      </c>
      <c r="J54" s="145"/>
      <c r="K54" s="145">
        <f>K55</f>
        <v>60.900000000000006</v>
      </c>
      <c r="L54" s="145">
        <f>L61</f>
        <v>60.599999999999994</v>
      </c>
    </row>
    <row r="55" spans="2:12" s="137" customFormat="1" ht="47.25">
      <c r="B55" s="142"/>
      <c r="C55" s="204" t="s">
        <v>194</v>
      </c>
      <c r="D55" s="144" t="s">
        <v>83</v>
      </c>
      <c r="E55" s="144" t="s">
        <v>139</v>
      </c>
      <c r="F55" s="144" t="s">
        <v>146</v>
      </c>
      <c r="G55" s="144" t="s">
        <v>267</v>
      </c>
      <c r="H55" s="166"/>
      <c r="I55" s="145">
        <f>I56</f>
        <v>63.7</v>
      </c>
      <c r="J55" s="145"/>
      <c r="K55" s="145">
        <f>K56</f>
        <v>60.900000000000006</v>
      </c>
      <c r="L55" s="145"/>
    </row>
    <row r="56" spans="2:12" s="137" customFormat="1" ht="47.25">
      <c r="B56" s="202"/>
      <c r="C56" s="205" t="s">
        <v>277</v>
      </c>
      <c r="D56" s="203" t="s">
        <v>83</v>
      </c>
      <c r="E56" s="144" t="s">
        <v>139</v>
      </c>
      <c r="F56" s="144" t="s">
        <v>146</v>
      </c>
      <c r="G56" s="144" t="s">
        <v>278</v>
      </c>
      <c r="H56" s="160"/>
      <c r="I56" s="145">
        <f>I57</f>
        <v>63.7</v>
      </c>
      <c r="J56" s="145"/>
      <c r="K56" s="145">
        <f>K57</f>
        <v>60.900000000000006</v>
      </c>
      <c r="L56" s="145"/>
    </row>
    <row r="57" spans="2:12" s="137" customFormat="1" ht="31.5">
      <c r="B57" s="202"/>
      <c r="C57" s="205" t="s">
        <v>279</v>
      </c>
      <c r="D57" s="203" t="s">
        <v>83</v>
      </c>
      <c r="E57" s="144" t="s">
        <v>139</v>
      </c>
      <c r="F57" s="144" t="s">
        <v>146</v>
      </c>
      <c r="G57" s="144" t="s">
        <v>280</v>
      </c>
      <c r="H57" s="160"/>
      <c r="I57" s="145">
        <f>I58+I59</f>
        <v>63.7</v>
      </c>
      <c r="J57" s="145"/>
      <c r="K57" s="145">
        <f>K58+K59+K60</f>
        <v>60.900000000000006</v>
      </c>
      <c r="L57" s="145"/>
    </row>
    <row r="58" spans="2:12" s="137" customFormat="1" ht="15.75">
      <c r="B58" s="202"/>
      <c r="C58" s="153" t="s">
        <v>273</v>
      </c>
      <c r="D58" s="206" t="s">
        <v>83</v>
      </c>
      <c r="E58" s="141" t="s">
        <v>139</v>
      </c>
      <c r="F58" s="141" t="s">
        <v>146</v>
      </c>
      <c r="G58" s="141" t="s">
        <v>280</v>
      </c>
      <c r="H58" s="160" t="s">
        <v>193</v>
      </c>
      <c r="I58" s="148">
        <v>48.92</v>
      </c>
      <c r="J58" s="148">
        <f t="shared" si="0"/>
        <v>-2.219999999999999</v>
      </c>
      <c r="K58" s="148">
        <v>46.7</v>
      </c>
      <c r="L58" s="145"/>
    </row>
    <row r="59" spans="2:12" s="137" customFormat="1" ht="47.25">
      <c r="B59" s="202"/>
      <c r="C59" s="153" t="s">
        <v>274</v>
      </c>
      <c r="D59" s="206" t="s">
        <v>83</v>
      </c>
      <c r="E59" s="141" t="s">
        <v>139</v>
      </c>
      <c r="F59" s="141" t="s">
        <v>146</v>
      </c>
      <c r="G59" s="141" t="s">
        <v>280</v>
      </c>
      <c r="H59" s="160" t="s">
        <v>272</v>
      </c>
      <c r="I59" s="148">
        <v>14.78</v>
      </c>
      <c r="J59" s="148">
        <f t="shared" si="0"/>
        <v>-0.5800000000000001</v>
      </c>
      <c r="K59" s="148">
        <v>14.2</v>
      </c>
      <c r="L59" s="145"/>
    </row>
    <row r="60" spans="2:12" s="137" customFormat="1" ht="31.5" hidden="1">
      <c r="B60" s="202"/>
      <c r="C60" s="154" t="s">
        <v>200</v>
      </c>
      <c r="D60" s="206" t="s">
        <v>83</v>
      </c>
      <c r="E60" s="141" t="s">
        <v>139</v>
      </c>
      <c r="F60" s="141" t="s">
        <v>146</v>
      </c>
      <c r="G60" s="141" t="s">
        <v>280</v>
      </c>
      <c r="H60" s="160" t="s">
        <v>201</v>
      </c>
      <c r="I60" s="148">
        <v>0</v>
      </c>
      <c r="J60" s="148">
        <f t="shared" si="0"/>
        <v>0</v>
      </c>
      <c r="K60" s="148">
        <v>0</v>
      </c>
      <c r="L60" s="145"/>
    </row>
    <row r="61" spans="2:12" s="137" customFormat="1" ht="15.75" hidden="1">
      <c r="B61" s="142"/>
      <c r="C61" s="42" t="s">
        <v>186</v>
      </c>
      <c r="D61" s="141" t="s">
        <v>83</v>
      </c>
      <c r="E61" s="160" t="s">
        <v>139</v>
      </c>
      <c r="F61" s="160" t="s">
        <v>146</v>
      </c>
      <c r="G61" s="160" t="s">
        <v>187</v>
      </c>
      <c r="H61" s="160"/>
      <c r="I61" s="148">
        <f>I62</f>
        <v>60.602999999999994</v>
      </c>
      <c r="J61" s="148">
        <f t="shared" si="0"/>
        <v>-60.602999999999994</v>
      </c>
      <c r="K61" s="148">
        <f>K62</f>
        <v>0</v>
      </c>
      <c r="L61" s="145">
        <f>L62</f>
        <v>60.599999999999994</v>
      </c>
    </row>
    <row r="62" spans="2:12" s="137" customFormat="1" ht="31.5" hidden="1">
      <c r="B62" s="142"/>
      <c r="C62" s="168" t="s">
        <v>221</v>
      </c>
      <c r="D62" s="141" t="s">
        <v>83</v>
      </c>
      <c r="E62" s="160" t="s">
        <v>139</v>
      </c>
      <c r="F62" s="160" t="s">
        <v>146</v>
      </c>
      <c r="G62" s="160" t="s">
        <v>222</v>
      </c>
      <c r="H62" s="160"/>
      <c r="I62" s="148">
        <f>I63+I64</f>
        <v>60.602999999999994</v>
      </c>
      <c r="J62" s="148">
        <f t="shared" si="0"/>
        <v>-60.602999999999994</v>
      </c>
      <c r="K62" s="148">
        <f>K63+K64</f>
        <v>0</v>
      </c>
      <c r="L62" s="148">
        <f>L63+L64</f>
        <v>60.599999999999994</v>
      </c>
    </row>
    <row r="63" spans="2:12" s="137" customFormat="1" ht="31.5" hidden="1">
      <c r="B63" s="142"/>
      <c r="C63" s="171" t="s">
        <v>197</v>
      </c>
      <c r="D63" s="141" t="s">
        <v>83</v>
      </c>
      <c r="E63" s="160" t="s">
        <v>139</v>
      </c>
      <c r="F63" s="160" t="s">
        <v>146</v>
      </c>
      <c r="G63" s="160" t="s">
        <v>222</v>
      </c>
      <c r="H63" s="160" t="s">
        <v>193</v>
      </c>
      <c r="I63" s="148">
        <v>52.62</v>
      </c>
      <c r="J63" s="148">
        <f t="shared" si="0"/>
        <v>-52.62</v>
      </c>
      <c r="K63" s="148">
        <v>0</v>
      </c>
      <c r="L63" s="148">
        <v>52.62</v>
      </c>
    </row>
    <row r="64" spans="2:12" s="137" customFormat="1" ht="31.5" hidden="1">
      <c r="B64" s="142"/>
      <c r="C64" s="154" t="s">
        <v>200</v>
      </c>
      <c r="D64" s="141" t="s">
        <v>83</v>
      </c>
      <c r="E64" s="160" t="s">
        <v>139</v>
      </c>
      <c r="F64" s="160" t="s">
        <v>146</v>
      </c>
      <c r="G64" s="160" t="s">
        <v>222</v>
      </c>
      <c r="H64" s="160" t="s">
        <v>201</v>
      </c>
      <c r="I64" s="148">
        <v>7.983</v>
      </c>
      <c r="J64" s="148">
        <f t="shared" si="0"/>
        <v>-7.983</v>
      </c>
      <c r="K64" s="148">
        <v>0</v>
      </c>
      <c r="L64" s="148">
        <v>7.98</v>
      </c>
    </row>
    <row r="65" spans="2:12" s="137" customFormat="1" ht="15.75" hidden="1">
      <c r="B65" s="142"/>
      <c r="C65" s="159" t="s">
        <v>145</v>
      </c>
      <c r="D65" s="144" t="s">
        <v>83</v>
      </c>
      <c r="E65" s="166" t="s">
        <v>139</v>
      </c>
      <c r="F65" s="166" t="s">
        <v>146</v>
      </c>
      <c r="G65" s="166" t="s">
        <v>185</v>
      </c>
      <c r="H65" s="166" t="s">
        <v>48</v>
      </c>
      <c r="I65" s="145">
        <f>I66+I67</f>
        <v>54.4</v>
      </c>
      <c r="J65" s="148">
        <f t="shared" si="0"/>
        <v>-54.4</v>
      </c>
      <c r="K65" s="145">
        <f>K66</f>
        <v>0</v>
      </c>
      <c r="L65" s="145">
        <f>L66</f>
        <v>0</v>
      </c>
    </row>
    <row r="66" spans="2:12" s="137" customFormat="1" ht="24" customHeight="1" hidden="1">
      <c r="B66" s="142"/>
      <c r="C66" s="162" t="s">
        <v>207</v>
      </c>
      <c r="D66" s="141" t="s">
        <v>83</v>
      </c>
      <c r="E66" s="160" t="s">
        <v>139</v>
      </c>
      <c r="F66" s="160" t="s">
        <v>146</v>
      </c>
      <c r="G66" s="160" t="s">
        <v>223</v>
      </c>
      <c r="H66" s="160" t="s">
        <v>193</v>
      </c>
      <c r="I66" s="148">
        <v>52.62</v>
      </c>
      <c r="J66" s="148">
        <f t="shared" si="0"/>
        <v>-52.62</v>
      </c>
      <c r="K66" s="169">
        <v>0</v>
      </c>
      <c r="L66" s="169">
        <v>0</v>
      </c>
    </row>
    <row r="67" spans="2:12" s="137" customFormat="1" ht="24.75" customHeight="1" hidden="1">
      <c r="B67" s="142"/>
      <c r="C67" s="162" t="s">
        <v>211</v>
      </c>
      <c r="D67" s="141" t="s">
        <v>83</v>
      </c>
      <c r="E67" s="160" t="s">
        <v>139</v>
      </c>
      <c r="F67" s="160" t="s">
        <v>146</v>
      </c>
      <c r="G67" s="160" t="s">
        <v>223</v>
      </c>
      <c r="H67" s="160" t="s">
        <v>201</v>
      </c>
      <c r="I67" s="148">
        <v>1.78</v>
      </c>
      <c r="J67" s="148">
        <f t="shared" si="0"/>
        <v>-1.78</v>
      </c>
      <c r="K67" s="169">
        <v>0</v>
      </c>
      <c r="L67" s="169">
        <v>0</v>
      </c>
    </row>
    <row r="68" spans="2:12" s="137" customFormat="1" ht="31.5" hidden="1">
      <c r="B68" s="142"/>
      <c r="C68" s="143" t="s">
        <v>148</v>
      </c>
      <c r="D68" s="144" t="s">
        <v>83</v>
      </c>
      <c r="E68" s="166" t="s">
        <v>146</v>
      </c>
      <c r="F68" s="166" t="s">
        <v>149</v>
      </c>
      <c r="G68" s="166" t="s">
        <v>185</v>
      </c>
      <c r="H68" s="166" t="s">
        <v>48</v>
      </c>
      <c r="I68" s="170">
        <f>I69</f>
        <v>0</v>
      </c>
      <c r="J68" s="148">
        <f t="shared" si="0"/>
        <v>0</v>
      </c>
      <c r="K68" s="170">
        <f>K69</f>
        <v>0</v>
      </c>
      <c r="L68" s="170">
        <f>L69</f>
        <v>0</v>
      </c>
    </row>
    <row r="69" spans="2:12" s="137" customFormat="1" ht="47.25" hidden="1">
      <c r="B69" s="142"/>
      <c r="C69" s="147" t="s">
        <v>224</v>
      </c>
      <c r="D69" s="141" t="s">
        <v>83</v>
      </c>
      <c r="E69" s="160" t="s">
        <v>146</v>
      </c>
      <c r="F69" s="160" t="s">
        <v>149</v>
      </c>
      <c r="G69" s="160" t="s">
        <v>225</v>
      </c>
      <c r="H69" s="160" t="s">
        <v>48</v>
      </c>
      <c r="I69" s="169">
        <f>I70</f>
        <v>0</v>
      </c>
      <c r="J69" s="148">
        <f t="shared" si="0"/>
        <v>0</v>
      </c>
      <c r="K69" s="169">
        <f>K70</f>
        <v>0</v>
      </c>
      <c r="L69" s="169">
        <f>L70</f>
        <v>0</v>
      </c>
    </row>
    <row r="70" spans="2:12" s="137" customFormat="1" ht="31.5" hidden="1">
      <c r="B70" s="142"/>
      <c r="C70" s="162" t="s">
        <v>211</v>
      </c>
      <c r="D70" s="141" t="s">
        <v>83</v>
      </c>
      <c r="E70" s="160" t="s">
        <v>146</v>
      </c>
      <c r="F70" s="160" t="s">
        <v>149</v>
      </c>
      <c r="G70" s="160" t="s">
        <v>225</v>
      </c>
      <c r="H70" s="160" t="s">
        <v>201</v>
      </c>
      <c r="I70" s="169">
        <v>0</v>
      </c>
      <c r="J70" s="148">
        <f t="shared" si="0"/>
        <v>0</v>
      </c>
      <c r="K70" s="169">
        <v>0</v>
      </c>
      <c r="L70" s="169">
        <v>0</v>
      </c>
    </row>
    <row r="71" spans="2:12" s="137" customFormat="1" ht="31.5" hidden="1">
      <c r="B71" s="142"/>
      <c r="C71" s="172" t="s">
        <v>150</v>
      </c>
      <c r="D71" s="144" t="s">
        <v>83</v>
      </c>
      <c r="E71" s="166" t="s">
        <v>146</v>
      </c>
      <c r="F71" s="166" t="s">
        <v>151</v>
      </c>
      <c r="G71" s="166" t="s">
        <v>185</v>
      </c>
      <c r="H71" s="166" t="s">
        <v>48</v>
      </c>
      <c r="I71" s="170">
        <f>I72</f>
        <v>0</v>
      </c>
      <c r="J71" s="148">
        <f t="shared" si="0"/>
        <v>0</v>
      </c>
      <c r="K71" s="170">
        <f>K72</f>
        <v>0</v>
      </c>
      <c r="L71" s="170">
        <f>L72</f>
        <v>0</v>
      </c>
    </row>
    <row r="72" spans="2:12" s="137" customFormat="1" ht="31.5" hidden="1">
      <c r="B72" s="142"/>
      <c r="C72" s="162" t="s">
        <v>226</v>
      </c>
      <c r="D72" s="141" t="s">
        <v>83</v>
      </c>
      <c r="E72" s="160" t="s">
        <v>146</v>
      </c>
      <c r="F72" s="160" t="s">
        <v>151</v>
      </c>
      <c r="G72" s="160" t="s">
        <v>227</v>
      </c>
      <c r="H72" s="160" t="s">
        <v>48</v>
      </c>
      <c r="I72" s="169">
        <f>I73</f>
        <v>0</v>
      </c>
      <c r="J72" s="148">
        <f t="shared" si="0"/>
        <v>0</v>
      </c>
      <c r="K72" s="169">
        <f>K73</f>
        <v>0</v>
      </c>
      <c r="L72" s="169">
        <f>L73</f>
        <v>0</v>
      </c>
    </row>
    <row r="73" spans="2:12" s="137" customFormat="1" ht="36.75" customHeight="1" hidden="1">
      <c r="B73" s="142"/>
      <c r="C73" s="162" t="s">
        <v>211</v>
      </c>
      <c r="D73" s="141" t="s">
        <v>83</v>
      </c>
      <c r="E73" s="160" t="s">
        <v>146</v>
      </c>
      <c r="F73" s="160" t="s">
        <v>151</v>
      </c>
      <c r="G73" s="160" t="s">
        <v>227</v>
      </c>
      <c r="H73" s="160" t="s">
        <v>201</v>
      </c>
      <c r="I73" s="169">
        <v>0</v>
      </c>
      <c r="J73" s="148">
        <f t="shared" si="0"/>
        <v>0</v>
      </c>
      <c r="K73" s="169">
        <v>0</v>
      </c>
      <c r="L73" s="169">
        <v>0</v>
      </c>
    </row>
    <row r="74" spans="2:12" s="137" customFormat="1" ht="38.25" customHeight="1" hidden="1">
      <c r="B74" s="142"/>
      <c r="C74" s="173" t="s">
        <v>153</v>
      </c>
      <c r="D74" s="144" t="s">
        <v>83</v>
      </c>
      <c r="E74" s="166" t="s">
        <v>141</v>
      </c>
      <c r="F74" s="166" t="s">
        <v>149</v>
      </c>
      <c r="G74" s="166" t="s">
        <v>185</v>
      </c>
      <c r="H74" s="166" t="s">
        <v>48</v>
      </c>
      <c r="I74" s="170">
        <f>I78</f>
        <v>355</v>
      </c>
      <c r="J74" s="148">
        <f t="shared" si="0"/>
        <v>-293</v>
      </c>
      <c r="K74" s="170">
        <f>K78</f>
        <v>62</v>
      </c>
      <c r="L74" s="170">
        <f>L78</f>
        <v>0</v>
      </c>
    </row>
    <row r="75" spans="2:12" s="137" customFormat="1" ht="38.25" customHeight="1" hidden="1">
      <c r="B75" s="142"/>
      <c r="C75" s="173"/>
      <c r="D75" s="144"/>
      <c r="E75" s="166"/>
      <c r="F75" s="166"/>
      <c r="G75" s="166"/>
      <c r="H75" s="166"/>
      <c r="I75" s="170"/>
      <c r="J75" s="148">
        <f t="shared" si="0"/>
        <v>0</v>
      </c>
      <c r="K75" s="170"/>
      <c r="L75" s="170"/>
    </row>
    <row r="76" spans="2:12" s="137" customFormat="1" ht="38.25" customHeight="1" hidden="1">
      <c r="B76" s="142"/>
      <c r="C76" s="173"/>
      <c r="D76" s="144"/>
      <c r="E76" s="166"/>
      <c r="F76" s="166"/>
      <c r="G76" s="166"/>
      <c r="H76" s="166"/>
      <c r="I76" s="170"/>
      <c r="J76" s="148">
        <f t="shared" si="0"/>
        <v>0</v>
      </c>
      <c r="K76" s="170"/>
      <c r="L76" s="170"/>
    </row>
    <row r="77" spans="2:12" s="137" customFormat="1" ht="38.25" customHeight="1" hidden="1">
      <c r="B77" s="142"/>
      <c r="C77" s="173"/>
      <c r="D77" s="144"/>
      <c r="E77" s="166"/>
      <c r="F77" s="166"/>
      <c r="G77" s="166"/>
      <c r="H77" s="166"/>
      <c r="I77" s="170"/>
      <c r="J77" s="148">
        <f t="shared" si="0"/>
        <v>0</v>
      </c>
      <c r="K77" s="170"/>
      <c r="L77" s="170"/>
    </row>
    <row r="78" spans="2:12" s="137" customFormat="1" ht="36" customHeight="1" hidden="1">
      <c r="B78" s="142"/>
      <c r="C78" s="149" t="s">
        <v>256</v>
      </c>
      <c r="D78" s="141" t="s">
        <v>83</v>
      </c>
      <c r="E78" s="160" t="s">
        <v>141</v>
      </c>
      <c r="F78" s="160" t="s">
        <v>149</v>
      </c>
      <c r="G78" s="160" t="s">
        <v>257</v>
      </c>
      <c r="H78" s="160" t="s">
        <v>48</v>
      </c>
      <c r="I78" s="169">
        <f>I79</f>
        <v>355</v>
      </c>
      <c r="J78" s="148">
        <f t="shared" si="0"/>
        <v>-293</v>
      </c>
      <c r="K78" s="169">
        <f>K79</f>
        <v>62</v>
      </c>
      <c r="L78" s="169">
        <f>L79</f>
        <v>0</v>
      </c>
    </row>
    <row r="79" spans="2:12" s="137" customFormat="1" ht="42.75" customHeight="1">
      <c r="B79" s="142"/>
      <c r="C79" s="109" t="s">
        <v>147</v>
      </c>
      <c r="D79" s="141"/>
      <c r="E79" s="166" t="s">
        <v>146</v>
      </c>
      <c r="F79" s="166" t="s">
        <v>149</v>
      </c>
      <c r="G79" s="166"/>
      <c r="H79" s="166"/>
      <c r="I79" s="170">
        <v>355</v>
      </c>
      <c r="J79" s="145">
        <f aca="true" t="shared" si="2" ref="J79:J143">K79-I79</f>
        <v>-293</v>
      </c>
      <c r="K79" s="170">
        <f>K80</f>
        <v>62</v>
      </c>
      <c r="L79" s="169">
        <v>0</v>
      </c>
    </row>
    <row r="80" spans="2:12" s="137" customFormat="1" ht="50.25" customHeight="1">
      <c r="B80" s="142"/>
      <c r="C80" s="204" t="s">
        <v>194</v>
      </c>
      <c r="D80" s="144" t="s">
        <v>83</v>
      </c>
      <c r="E80" s="144" t="s">
        <v>146</v>
      </c>
      <c r="F80" s="144" t="s">
        <v>149</v>
      </c>
      <c r="G80" s="166" t="s">
        <v>267</v>
      </c>
      <c r="H80" s="166"/>
      <c r="I80" s="145">
        <f>I81</f>
        <v>107.79</v>
      </c>
      <c r="J80" s="148">
        <f t="shared" si="2"/>
        <v>-45.790000000000006</v>
      </c>
      <c r="K80" s="145">
        <f>K81</f>
        <v>62</v>
      </c>
      <c r="L80" s="145">
        <f>L82+L83</f>
        <v>0</v>
      </c>
    </row>
    <row r="81" spans="2:12" s="137" customFormat="1" ht="55.5" customHeight="1">
      <c r="B81" s="142"/>
      <c r="C81" s="143" t="s">
        <v>228</v>
      </c>
      <c r="D81" s="203" t="s">
        <v>83</v>
      </c>
      <c r="E81" s="144" t="s">
        <v>146</v>
      </c>
      <c r="F81" s="144" t="s">
        <v>149</v>
      </c>
      <c r="G81" s="166" t="s">
        <v>284</v>
      </c>
      <c r="H81" s="166"/>
      <c r="I81" s="148">
        <v>107.79</v>
      </c>
      <c r="J81" s="148">
        <f t="shared" si="2"/>
        <v>-45.790000000000006</v>
      </c>
      <c r="K81" s="148">
        <f>K82</f>
        <v>62</v>
      </c>
      <c r="L81" s="148">
        <f>L82+L83</f>
        <v>0</v>
      </c>
    </row>
    <row r="82" spans="2:12" s="137" customFormat="1" ht="41.25" customHeight="1">
      <c r="B82" s="142"/>
      <c r="C82" s="205" t="s">
        <v>311</v>
      </c>
      <c r="D82" s="203" t="s">
        <v>83</v>
      </c>
      <c r="E82" s="144" t="s">
        <v>146</v>
      </c>
      <c r="F82" s="144" t="s">
        <v>149</v>
      </c>
      <c r="G82" s="166" t="s">
        <v>283</v>
      </c>
      <c r="H82" s="166"/>
      <c r="I82" s="148">
        <v>100.79</v>
      </c>
      <c r="J82" s="148">
        <f t="shared" si="2"/>
        <v>-38.790000000000006</v>
      </c>
      <c r="K82" s="148">
        <f>K83</f>
        <v>62</v>
      </c>
      <c r="L82" s="148">
        <v>0</v>
      </c>
    </row>
    <row r="83" spans="2:12" s="137" customFormat="1" ht="44.25" customHeight="1">
      <c r="B83" s="142"/>
      <c r="C83" s="162" t="s">
        <v>211</v>
      </c>
      <c r="D83" s="141"/>
      <c r="E83" s="160" t="s">
        <v>146</v>
      </c>
      <c r="F83" s="160" t="s">
        <v>149</v>
      </c>
      <c r="G83" s="160" t="s">
        <v>283</v>
      </c>
      <c r="H83" s="160" t="s">
        <v>201</v>
      </c>
      <c r="I83" s="148">
        <v>7</v>
      </c>
      <c r="J83" s="148">
        <f t="shared" si="2"/>
        <v>55</v>
      </c>
      <c r="K83" s="148">
        <v>62</v>
      </c>
      <c r="L83" s="148">
        <v>0</v>
      </c>
    </row>
    <row r="84" spans="2:12" s="137" customFormat="1" ht="28.5" customHeight="1">
      <c r="B84" s="142"/>
      <c r="C84" s="143" t="s">
        <v>295</v>
      </c>
      <c r="D84" s="144" t="s">
        <v>83</v>
      </c>
      <c r="E84" s="144" t="s">
        <v>141</v>
      </c>
      <c r="F84" s="144" t="s">
        <v>137</v>
      </c>
      <c r="G84" s="166"/>
      <c r="H84" s="166"/>
      <c r="I84" s="145">
        <f>I85</f>
        <v>0</v>
      </c>
      <c r="J84" s="145">
        <f t="shared" si="2"/>
        <v>1</v>
      </c>
      <c r="K84" s="145">
        <f>K85</f>
        <v>1</v>
      </c>
      <c r="L84" s="148"/>
    </row>
    <row r="85" spans="2:12" s="137" customFormat="1" ht="28.5" customHeight="1">
      <c r="B85" s="142"/>
      <c r="C85" s="172" t="s">
        <v>291</v>
      </c>
      <c r="D85" s="144" t="s">
        <v>83</v>
      </c>
      <c r="E85" s="166" t="s">
        <v>141</v>
      </c>
      <c r="F85" s="166" t="s">
        <v>292</v>
      </c>
      <c r="G85" s="166"/>
      <c r="H85" s="166"/>
      <c r="I85" s="145">
        <f>I86</f>
        <v>0</v>
      </c>
      <c r="J85" s="145">
        <f t="shared" si="2"/>
        <v>1</v>
      </c>
      <c r="K85" s="145">
        <f>K86</f>
        <v>1</v>
      </c>
      <c r="L85" s="148"/>
    </row>
    <row r="86" spans="2:12" s="137" customFormat="1" ht="40.5" customHeight="1">
      <c r="B86" s="142"/>
      <c r="C86" s="204" t="s">
        <v>194</v>
      </c>
      <c r="D86" s="144" t="s">
        <v>83</v>
      </c>
      <c r="E86" s="144" t="s">
        <v>141</v>
      </c>
      <c r="F86" s="144" t="s">
        <v>292</v>
      </c>
      <c r="G86" s="144" t="s">
        <v>267</v>
      </c>
      <c r="H86" s="166"/>
      <c r="I86" s="145">
        <f>I87</f>
        <v>0</v>
      </c>
      <c r="J86" s="145">
        <f t="shared" si="2"/>
        <v>1</v>
      </c>
      <c r="K86" s="145">
        <f>K87</f>
        <v>1</v>
      </c>
      <c r="L86" s="148"/>
    </row>
    <row r="87" spans="2:12" s="137" customFormat="1" ht="51.75" customHeight="1">
      <c r="B87" s="142"/>
      <c r="C87" s="205" t="s">
        <v>277</v>
      </c>
      <c r="D87" s="203" t="s">
        <v>83</v>
      </c>
      <c r="E87" s="144" t="s">
        <v>141</v>
      </c>
      <c r="F87" s="144" t="s">
        <v>292</v>
      </c>
      <c r="G87" s="144" t="s">
        <v>278</v>
      </c>
      <c r="H87" s="166"/>
      <c r="I87" s="145">
        <f>I88</f>
        <v>0</v>
      </c>
      <c r="J87" s="145">
        <f t="shared" si="2"/>
        <v>1</v>
      </c>
      <c r="K87" s="145">
        <f>K88</f>
        <v>1</v>
      </c>
      <c r="L87" s="148"/>
    </row>
    <row r="88" spans="2:12" s="137" customFormat="1" ht="65.25" customHeight="1">
      <c r="B88" s="142"/>
      <c r="C88" s="172" t="s">
        <v>297</v>
      </c>
      <c r="D88" s="144" t="s">
        <v>83</v>
      </c>
      <c r="E88" s="144" t="s">
        <v>141</v>
      </c>
      <c r="F88" s="144" t="s">
        <v>292</v>
      </c>
      <c r="G88" s="144" t="s">
        <v>296</v>
      </c>
      <c r="H88" s="144"/>
      <c r="I88" s="145">
        <f>I89</f>
        <v>0</v>
      </c>
      <c r="J88" s="145">
        <f t="shared" si="2"/>
        <v>1</v>
      </c>
      <c r="K88" s="145">
        <f>K89</f>
        <v>1</v>
      </c>
      <c r="L88" s="148"/>
    </row>
    <row r="89" spans="2:12" s="137" customFormat="1" ht="35.25" customHeight="1">
      <c r="B89" s="142"/>
      <c r="C89" s="147" t="s">
        <v>124</v>
      </c>
      <c r="D89" s="141" t="s">
        <v>83</v>
      </c>
      <c r="E89" s="141" t="s">
        <v>141</v>
      </c>
      <c r="F89" s="141" t="s">
        <v>292</v>
      </c>
      <c r="G89" s="141" t="s">
        <v>296</v>
      </c>
      <c r="H89" s="141" t="s">
        <v>294</v>
      </c>
      <c r="I89" s="148">
        <v>0</v>
      </c>
      <c r="J89" s="148">
        <f t="shared" si="2"/>
        <v>1</v>
      </c>
      <c r="K89" s="148">
        <v>1</v>
      </c>
      <c r="L89" s="148"/>
    </row>
    <row r="90" spans="2:12" s="137" customFormat="1" ht="15.75">
      <c r="B90" s="142"/>
      <c r="C90" s="143" t="s">
        <v>236</v>
      </c>
      <c r="D90" s="144" t="s">
        <v>83</v>
      </c>
      <c r="E90" s="144" t="s">
        <v>155</v>
      </c>
      <c r="F90" s="144" t="s">
        <v>137</v>
      </c>
      <c r="G90" s="144"/>
      <c r="H90" s="144"/>
      <c r="I90" s="145">
        <f>I91+I100</f>
        <v>668.24</v>
      </c>
      <c r="J90" s="145">
        <f t="shared" si="2"/>
        <v>-153.27999999999997</v>
      </c>
      <c r="K90" s="145">
        <f>K91+K100</f>
        <v>514.96</v>
      </c>
      <c r="L90" s="145">
        <f>L91+L100</f>
        <v>775.28</v>
      </c>
    </row>
    <row r="91" spans="2:12" s="137" customFormat="1" ht="20.25" customHeight="1">
      <c r="B91" s="142"/>
      <c r="C91" s="143" t="s">
        <v>293</v>
      </c>
      <c r="D91" s="144" t="s">
        <v>83</v>
      </c>
      <c r="E91" s="144" t="s">
        <v>155</v>
      </c>
      <c r="F91" s="144" t="s">
        <v>146</v>
      </c>
      <c r="G91" s="144"/>
      <c r="H91" s="144"/>
      <c r="I91" s="145">
        <f>I96</f>
        <v>0</v>
      </c>
      <c r="J91" s="145">
        <f t="shared" si="2"/>
        <v>140</v>
      </c>
      <c r="K91" s="145">
        <f>K96</f>
        <v>140</v>
      </c>
      <c r="L91" s="145">
        <f>L96</f>
        <v>107.04</v>
      </c>
    </row>
    <row r="92" spans="2:12" s="137" customFormat="1" ht="36.75" customHeight="1" hidden="1">
      <c r="B92" s="142"/>
      <c r="C92" s="150" t="s">
        <v>194</v>
      </c>
      <c r="D92" s="144" t="s">
        <v>83</v>
      </c>
      <c r="E92" s="144" t="s">
        <v>155</v>
      </c>
      <c r="F92" s="144" t="s">
        <v>139</v>
      </c>
      <c r="G92" s="144" t="s">
        <v>267</v>
      </c>
      <c r="H92" s="144"/>
      <c r="I92" s="145">
        <f>I93</f>
        <v>0</v>
      </c>
      <c r="J92" s="145">
        <f t="shared" si="2"/>
        <v>0</v>
      </c>
      <c r="K92" s="145">
        <f>K93</f>
        <v>0</v>
      </c>
      <c r="L92" s="145"/>
    </row>
    <row r="93" spans="2:12" s="137" customFormat="1" ht="49.5" customHeight="1" hidden="1">
      <c r="B93" s="142"/>
      <c r="C93" s="143" t="s">
        <v>228</v>
      </c>
      <c r="D93" s="144" t="s">
        <v>83</v>
      </c>
      <c r="E93" s="144" t="s">
        <v>155</v>
      </c>
      <c r="F93" s="144" t="s">
        <v>139</v>
      </c>
      <c r="G93" s="144" t="s">
        <v>284</v>
      </c>
      <c r="H93" s="144"/>
      <c r="I93" s="145">
        <f>I94</f>
        <v>0</v>
      </c>
      <c r="J93" s="145">
        <f t="shared" si="2"/>
        <v>0</v>
      </c>
      <c r="K93" s="145">
        <f>K94</f>
        <v>0</v>
      </c>
      <c r="L93" s="145"/>
    </row>
    <row r="94" spans="2:12" s="137" customFormat="1" ht="20.25" customHeight="1" hidden="1">
      <c r="B94" s="142"/>
      <c r="C94" s="143" t="s">
        <v>230</v>
      </c>
      <c r="D94" s="144" t="s">
        <v>83</v>
      </c>
      <c r="E94" s="144" t="s">
        <v>155</v>
      </c>
      <c r="F94" s="144" t="s">
        <v>139</v>
      </c>
      <c r="G94" s="144" t="s">
        <v>283</v>
      </c>
      <c r="H94" s="144"/>
      <c r="I94" s="145">
        <f>I95</f>
        <v>0</v>
      </c>
      <c r="J94" s="145">
        <f t="shared" si="2"/>
        <v>0</v>
      </c>
      <c r="K94" s="145">
        <f>K95</f>
        <v>0</v>
      </c>
      <c r="L94" s="145"/>
    </row>
    <row r="95" spans="2:12" s="137" customFormat="1" ht="20.25" customHeight="1" hidden="1">
      <c r="B95" s="142"/>
      <c r="C95" s="162" t="s">
        <v>211</v>
      </c>
      <c r="D95" s="141" t="s">
        <v>83</v>
      </c>
      <c r="E95" s="141" t="s">
        <v>155</v>
      </c>
      <c r="F95" s="141" t="s">
        <v>139</v>
      </c>
      <c r="G95" s="141" t="s">
        <v>283</v>
      </c>
      <c r="H95" s="141" t="s">
        <v>201</v>
      </c>
      <c r="I95" s="148">
        <v>0</v>
      </c>
      <c r="J95" s="145">
        <f t="shared" si="2"/>
        <v>0</v>
      </c>
      <c r="K95" s="148">
        <v>0</v>
      </c>
      <c r="L95" s="145"/>
    </row>
    <row r="96" spans="2:12" s="137" customFormat="1" ht="42.75" customHeight="1">
      <c r="B96" s="142"/>
      <c r="C96" s="150" t="s">
        <v>194</v>
      </c>
      <c r="D96" s="144" t="s">
        <v>83</v>
      </c>
      <c r="E96" s="144" t="s">
        <v>155</v>
      </c>
      <c r="F96" s="144" t="s">
        <v>146</v>
      </c>
      <c r="G96" s="166" t="s">
        <v>267</v>
      </c>
      <c r="H96" s="144"/>
      <c r="I96" s="145">
        <f>I97</f>
        <v>0</v>
      </c>
      <c r="J96" s="145">
        <f t="shared" si="2"/>
        <v>140</v>
      </c>
      <c r="K96" s="145">
        <f aca="true" t="shared" si="3" ref="K96:L98">K97</f>
        <v>140</v>
      </c>
      <c r="L96" s="145">
        <f t="shared" si="3"/>
        <v>107.04</v>
      </c>
    </row>
    <row r="97" spans="2:12" s="137" customFormat="1" ht="51" customHeight="1">
      <c r="B97" s="142"/>
      <c r="C97" s="143" t="s">
        <v>228</v>
      </c>
      <c r="D97" s="144" t="s">
        <v>83</v>
      </c>
      <c r="E97" s="144" t="s">
        <v>155</v>
      </c>
      <c r="F97" s="144" t="s">
        <v>146</v>
      </c>
      <c r="G97" s="166" t="s">
        <v>284</v>
      </c>
      <c r="H97" s="144"/>
      <c r="I97" s="145">
        <f>I98</f>
        <v>0</v>
      </c>
      <c r="J97" s="145">
        <f t="shared" si="2"/>
        <v>140</v>
      </c>
      <c r="K97" s="145">
        <f t="shared" si="3"/>
        <v>140</v>
      </c>
      <c r="L97" s="145">
        <f t="shared" si="3"/>
        <v>107.04</v>
      </c>
    </row>
    <row r="98" spans="2:12" s="137" customFormat="1" ht="20.25" customHeight="1">
      <c r="B98" s="142"/>
      <c r="C98" s="143" t="s">
        <v>230</v>
      </c>
      <c r="D98" s="144" t="s">
        <v>83</v>
      </c>
      <c r="E98" s="144" t="s">
        <v>155</v>
      </c>
      <c r="F98" s="144" t="s">
        <v>146</v>
      </c>
      <c r="G98" s="166" t="s">
        <v>283</v>
      </c>
      <c r="H98" s="144"/>
      <c r="I98" s="145">
        <f>I99</f>
        <v>0</v>
      </c>
      <c r="J98" s="145">
        <f t="shared" si="2"/>
        <v>140</v>
      </c>
      <c r="K98" s="145">
        <f t="shared" si="3"/>
        <v>140</v>
      </c>
      <c r="L98" s="145">
        <f t="shared" si="3"/>
        <v>107.04</v>
      </c>
    </row>
    <row r="99" spans="2:12" s="137" customFormat="1" ht="48.75" customHeight="1">
      <c r="B99" s="142"/>
      <c r="C99" s="162" t="s">
        <v>211</v>
      </c>
      <c r="D99" s="141" t="s">
        <v>83</v>
      </c>
      <c r="E99" s="141" t="s">
        <v>155</v>
      </c>
      <c r="F99" s="141" t="s">
        <v>146</v>
      </c>
      <c r="G99" s="160" t="s">
        <v>283</v>
      </c>
      <c r="H99" s="141" t="s">
        <v>201</v>
      </c>
      <c r="I99" s="148">
        <v>0</v>
      </c>
      <c r="J99" s="148">
        <f t="shared" si="2"/>
        <v>140</v>
      </c>
      <c r="K99" s="148">
        <v>140</v>
      </c>
      <c r="L99" s="148">
        <v>107.04</v>
      </c>
    </row>
    <row r="100" spans="2:12" s="137" customFormat="1" ht="31.5">
      <c r="B100" s="142"/>
      <c r="C100" s="143" t="s">
        <v>157</v>
      </c>
      <c r="D100" s="144" t="s">
        <v>83</v>
      </c>
      <c r="E100" s="166" t="s">
        <v>155</v>
      </c>
      <c r="F100" s="166" t="s">
        <v>155</v>
      </c>
      <c r="G100" s="166"/>
      <c r="H100" s="166"/>
      <c r="I100" s="145">
        <f>I109</f>
        <v>668.24</v>
      </c>
      <c r="J100" s="145">
        <f t="shared" si="2"/>
        <v>-293.28</v>
      </c>
      <c r="K100" s="145">
        <f>K101</f>
        <v>374.96000000000004</v>
      </c>
      <c r="L100" s="145">
        <f>L109</f>
        <v>668.24</v>
      </c>
    </row>
    <row r="101" spans="2:12" s="137" customFormat="1" ht="47.25">
      <c r="B101" s="142"/>
      <c r="C101" s="150" t="s">
        <v>194</v>
      </c>
      <c r="D101" s="144" t="s">
        <v>83</v>
      </c>
      <c r="E101" s="144" t="s">
        <v>155</v>
      </c>
      <c r="F101" s="144" t="s">
        <v>155</v>
      </c>
      <c r="G101" s="166" t="s">
        <v>267</v>
      </c>
      <c r="H101" s="144"/>
      <c r="I101" s="145">
        <f>I102</f>
        <v>668.24</v>
      </c>
      <c r="J101" s="145">
        <f t="shared" si="2"/>
        <v>-293.28</v>
      </c>
      <c r="K101" s="145">
        <f>K102</f>
        <v>374.96000000000004</v>
      </c>
      <c r="L101" s="145"/>
    </row>
    <row r="102" spans="2:12" s="137" customFormat="1" ht="47.25">
      <c r="B102" s="142"/>
      <c r="C102" s="143" t="s">
        <v>228</v>
      </c>
      <c r="D102" s="144" t="s">
        <v>83</v>
      </c>
      <c r="E102" s="144" t="s">
        <v>155</v>
      </c>
      <c r="F102" s="144" t="s">
        <v>155</v>
      </c>
      <c r="G102" s="166" t="s">
        <v>284</v>
      </c>
      <c r="H102" s="144"/>
      <c r="I102" s="145">
        <f>I103</f>
        <v>668.24</v>
      </c>
      <c r="J102" s="145">
        <f t="shared" si="2"/>
        <v>-293.28</v>
      </c>
      <c r="K102" s="145">
        <f>K103</f>
        <v>374.96000000000004</v>
      </c>
      <c r="L102" s="145"/>
    </row>
    <row r="103" spans="2:12" s="137" customFormat="1" ht="15.75">
      <c r="B103" s="142"/>
      <c r="C103" s="143" t="s">
        <v>230</v>
      </c>
      <c r="D103" s="144" t="s">
        <v>83</v>
      </c>
      <c r="E103" s="144" t="s">
        <v>155</v>
      </c>
      <c r="F103" s="144" t="s">
        <v>155</v>
      </c>
      <c r="G103" s="166" t="s">
        <v>283</v>
      </c>
      <c r="H103" s="144"/>
      <c r="I103" s="145">
        <f>I104+I105+I107+I108</f>
        <v>668.24</v>
      </c>
      <c r="J103" s="145">
        <f t="shared" si="2"/>
        <v>-293.28</v>
      </c>
      <c r="K103" s="145">
        <f>K104+K105+K107+K108+K106</f>
        <v>374.96000000000004</v>
      </c>
      <c r="L103" s="145"/>
    </row>
    <row r="104" spans="2:12" s="137" customFormat="1" ht="15.75">
      <c r="B104" s="142"/>
      <c r="C104" s="207" t="s">
        <v>273</v>
      </c>
      <c r="D104" s="141" t="s">
        <v>83</v>
      </c>
      <c r="E104" s="160" t="s">
        <v>155</v>
      </c>
      <c r="F104" s="160" t="s">
        <v>155</v>
      </c>
      <c r="G104" s="160" t="s">
        <v>283</v>
      </c>
      <c r="H104" s="160" t="s">
        <v>193</v>
      </c>
      <c r="I104" s="148">
        <v>303.79</v>
      </c>
      <c r="J104" s="148">
        <f t="shared" si="2"/>
        <v>-123.33000000000001</v>
      </c>
      <c r="K104" s="148">
        <v>180.46</v>
      </c>
      <c r="L104" s="145"/>
    </row>
    <row r="105" spans="2:13" s="137" customFormat="1" ht="47.25">
      <c r="B105" s="142"/>
      <c r="C105" s="153" t="s">
        <v>274</v>
      </c>
      <c r="D105" s="141" t="s">
        <v>83</v>
      </c>
      <c r="E105" s="160" t="s">
        <v>155</v>
      </c>
      <c r="F105" s="160" t="s">
        <v>155</v>
      </c>
      <c r="G105" s="160" t="s">
        <v>283</v>
      </c>
      <c r="H105" s="160" t="s">
        <v>272</v>
      </c>
      <c r="I105" s="148">
        <v>91.75</v>
      </c>
      <c r="J105" s="148">
        <f t="shared" si="2"/>
        <v>-37.25</v>
      </c>
      <c r="K105" s="148">
        <v>54.5</v>
      </c>
      <c r="L105" s="145"/>
      <c r="M105" s="151"/>
    </row>
    <row r="106" spans="2:13" s="137" customFormat="1" ht="31.5">
      <c r="B106" s="142"/>
      <c r="C106" s="162" t="s">
        <v>211</v>
      </c>
      <c r="D106" s="141" t="s">
        <v>83</v>
      </c>
      <c r="E106" s="141" t="s">
        <v>155</v>
      </c>
      <c r="F106" s="141" t="s">
        <v>155</v>
      </c>
      <c r="G106" s="160" t="s">
        <v>283</v>
      </c>
      <c r="H106" s="141" t="s">
        <v>201</v>
      </c>
      <c r="I106" s="148"/>
      <c r="J106" s="148"/>
      <c r="K106" s="148">
        <v>40</v>
      </c>
      <c r="L106" s="145"/>
      <c r="M106" s="151"/>
    </row>
    <row r="107" spans="2:12" s="137" customFormat="1" ht="31.5">
      <c r="B107" s="142"/>
      <c r="C107" s="208" t="s">
        <v>212</v>
      </c>
      <c r="D107" s="141" t="s">
        <v>83</v>
      </c>
      <c r="E107" s="160" t="s">
        <v>155</v>
      </c>
      <c r="F107" s="160" t="s">
        <v>155</v>
      </c>
      <c r="G107" s="160" t="s">
        <v>283</v>
      </c>
      <c r="H107" s="160" t="s">
        <v>203</v>
      </c>
      <c r="I107" s="148">
        <v>256.51</v>
      </c>
      <c r="J107" s="148">
        <f t="shared" si="2"/>
        <v>-186.51</v>
      </c>
      <c r="K107" s="148">
        <v>70</v>
      </c>
      <c r="L107" s="145"/>
    </row>
    <row r="108" spans="2:12" s="137" customFormat="1" ht="27" customHeight="1">
      <c r="B108" s="142"/>
      <c r="C108" s="208" t="s">
        <v>213</v>
      </c>
      <c r="D108" s="141" t="s">
        <v>83</v>
      </c>
      <c r="E108" s="160" t="s">
        <v>155</v>
      </c>
      <c r="F108" s="160" t="s">
        <v>155</v>
      </c>
      <c r="G108" s="160" t="s">
        <v>283</v>
      </c>
      <c r="H108" s="160" t="s">
        <v>205</v>
      </c>
      <c r="I108" s="148">
        <v>16.19</v>
      </c>
      <c r="J108" s="148">
        <f t="shared" si="2"/>
        <v>13.809999999999999</v>
      </c>
      <c r="K108" s="148">
        <v>30</v>
      </c>
      <c r="L108" s="145"/>
    </row>
    <row r="109" spans="2:12" s="137" customFormat="1" ht="47.25" customHeight="1" hidden="1">
      <c r="B109" s="142"/>
      <c r="C109" s="150" t="s">
        <v>194</v>
      </c>
      <c r="D109" s="144" t="s">
        <v>83</v>
      </c>
      <c r="E109" s="144" t="s">
        <v>155</v>
      </c>
      <c r="F109" s="144" t="s">
        <v>155</v>
      </c>
      <c r="G109" s="166" t="s">
        <v>195</v>
      </c>
      <c r="H109" s="144"/>
      <c r="I109" s="145">
        <f>I110</f>
        <v>668.24</v>
      </c>
      <c r="J109" s="148">
        <f t="shared" si="2"/>
        <v>-668.24</v>
      </c>
      <c r="K109" s="145">
        <f>K110</f>
        <v>0</v>
      </c>
      <c r="L109" s="145">
        <f>L110</f>
        <v>668.24</v>
      </c>
    </row>
    <row r="110" spans="2:12" s="137" customFormat="1" ht="47.25" customHeight="1" hidden="1">
      <c r="B110" s="142"/>
      <c r="C110" s="143" t="s">
        <v>228</v>
      </c>
      <c r="D110" s="144" t="s">
        <v>83</v>
      </c>
      <c r="E110" s="144" t="s">
        <v>155</v>
      </c>
      <c r="F110" s="144" t="s">
        <v>155</v>
      </c>
      <c r="G110" s="166" t="s">
        <v>229</v>
      </c>
      <c r="H110" s="144"/>
      <c r="I110" s="145">
        <f>I111</f>
        <v>668.24</v>
      </c>
      <c r="J110" s="148">
        <f t="shared" si="2"/>
        <v>-668.24</v>
      </c>
      <c r="K110" s="145">
        <f>K111</f>
        <v>0</v>
      </c>
      <c r="L110" s="145">
        <f>L111</f>
        <v>668.24</v>
      </c>
    </row>
    <row r="111" spans="2:12" s="137" customFormat="1" ht="15.75" customHeight="1" hidden="1">
      <c r="B111" s="142"/>
      <c r="C111" s="143" t="s">
        <v>230</v>
      </c>
      <c r="D111" s="144" t="s">
        <v>83</v>
      </c>
      <c r="E111" s="144" t="s">
        <v>155</v>
      </c>
      <c r="F111" s="144" t="s">
        <v>155</v>
      </c>
      <c r="G111" s="166" t="s">
        <v>286</v>
      </c>
      <c r="H111" s="144"/>
      <c r="I111" s="145">
        <f>I112+I113+I114+I115</f>
        <v>668.24</v>
      </c>
      <c r="J111" s="148">
        <f t="shared" si="2"/>
        <v>-668.24</v>
      </c>
      <c r="K111" s="145">
        <f>K112+K113+K114+K115</f>
        <v>0</v>
      </c>
      <c r="L111" s="145">
        <f>L112+L113+L114+L115</f>
        <v>668.24</v>
      </c>
    </row>
    <row r="112" spans="2:12" s="137" customFormat="1" ht="31.5" customHeight="1" hidden="1">
      <c r="B112" s="142"/>
      <c r="C112" s="176" t="s">
        <v>197</v>
      </c>
      <c r="D112" s="141" t="s">
        <v>83</v>
      </c>
      <c r="E112" s="160" t="s">
        <v>155</v>
      </c>
      <c r="F112" s="160" t="s">
        <v>155</v>
      </c>
      <c r="G112" s="160" t="s">
        <v>286</v>
      </c>
      <c r="H112" s="160" t="s">
        <v>193</v>
      </c>
      <c r="I112" s="148">
        <v>395.54</v>
      </c>
      <c r="J112" s="148">
        <f t="shared" si="2"/>
        <v>-395.54</v>
      </c>
      <c r="K112" s="148">
        <v>0</v>
      </c>
      <c r="L112" s="148">
        <v>395.54</v>
      </c>
    </row>
    <row r="113" spans="2:12" s="137" customFormat="1" ht="31.5" customHeight="1" hidden="1">
      <c r="B113" s="142"/>
      <c r="C113" s="162" t="s">
        <v>211</v>
      </c>
      <c r="D113" s="141" t="s">
        <v>83</v>
      </c>
      <c r="E113" s="160" t="s">
        <v>155</v>
      </c>
      <c r="F113" s="160" t="s">
        <v>155</v>
      </c>
      <c r="G113" s="160" t="s">
        <v>231</v>
      </c>
      <c r="H113" s="160" t="s">
        <v>201</v>
      </c>
      <c r="I113" s="148">
        <v>0</v>
      </c>
      <c r="J113" s="148">
        <f t="shared" si="2"/>
        <v>0</v>
      </c>
      <c r="K113" s="148">
        <v>0</v>
      </c>
      <c r="L113" s="148">
        <v>0</v>
      </c>
    </row>
    <row r="114" spans="2:12" s="137" customFormat="1" ht="31.5" customHeight="1" hidden="1">
      <c r="B114" s="142"/>
      <c r="C114" s="162" t="s">
        <v>212</v>
      </c>
      <c r="D114" s="141" t="s">
        <v>83</v>
      </c>
      <c r="E114" s="160" t="s">
        <v>155</v>
      </c>
      <c r="F114" s="160" t="s">
        <v>155</v>
      </c>
      <c r="G114" s="160" t="s">
        <v>286</v>
      </c>
      <c r="H114" s="160" t="s">
        <v>203</v>
      </c>
      <c r="I114" s="148">
        <v>256.51</v>
      </c>
      <c r="J114" s="148">
        <f t="shared" si="2"/>
        <v>-256.51</v>
      </c>
      <c r="K114" s="148">
        <v>0</v>
      </c>
      <c r="L114" s="148">
        <v>256.51</v>
      </c>
    </row>
    <row r="115" spans="2:12" s="137" customFormat="1" ht="31.5" customHeight="1" hidden="1">
      <c r="B115" s="142"/>
      <c r="C115" s="162" t="s">
        <v>213</v>
      </c>
      <c r="D115" s="141" t="s">
        <v>83</v>
      </c>
      <c r="E115" s="160" t="s">
        <v>155</v>
      </c>
      <c r="F115" s="160" t="s">
        <v>155</v>
      </c>
      <c r="G115" s="160" t="s">
        <v>286</v>
      </c>
      <c r="H115" s="160" t="s">
        <v>205</v>
      </c>
      <c r="I115" s="148">
        <v>16.19</v>
      </c>
      <c r="J115" s="148">
        <f t="shared" si="2"/>
        <v>-16.19</v>
      </c>
      <c r="K115" s="148">
        <v>0</v>
      </c>
      <c r="L115" s="148">
        <v>16.19</v>
      </c>
    </row>
    <row r="116" spans="2:12" s="137" customFormat="1" ht="15.75">
      <c r="B116" s="142"/>
      <c r="C116" s="143" t="s">
        <v>160</v>
      </c>
      <c r="D116" s="144" t="s">
        <v>83</v>
      </c>
      <c r="E116" s="166" t="s">
        <v>159</v>
      </c>
      <c r="F116" s="166" t="s">
        <v>159</v>
      </c>
      <c r="G116" s="166"/>
      <c r="H116" s="166"/>
      <c r="I116" s="170">
        <f>I123</f>
        <v>104.54</v>
      </c>
      <c r="J116" s="145">
        <f t="shared" si="2"/>
        <v>33.15999999999998</v>
      </c>
      <c r="K116" s="170">
        <f>K117</f>
        <v>137.7</v>
      </c>
      <c r="L116" s="148"/>
    </row>
    <row r="117" spans="2:12" s="137" customFormat="1" ht="47.25">
      <c r="B117" s="142"/>
      <c r="C117" s="150" t="s">
        <v>194</v>
      </c>
      <c r="D117" s="144" t="s">
        <v>83</v>
      </c>
      <c r="E117" s="166" t="s">
        <v>159</v>
      </c>
      <c r="F117" s="166" t="s">
        <v>159</v>
      </c>
      <c r="G117" s="166" t="s">
        <v>267</v>
      </c>
      <c r="H117" s="166"/>
      <c r="I117" s="170">
        <f>I118</f>
        <v>104.54</v>
      </c>
      <c r="J117" s="145">
        <f t="shared" si="2"/>
        <v>33.15999999999998</v>
      </c>
      <c r="K117" s="170">
        <f>K118</f>
        <v>137.7</v>
      </c>
      <c r="L117" s="148"/>
    </row>
    <row r="118" spans="2:12" s="137" customFormat="1" ht="47.25">
      <c r="B118" s="142"/>
      <c r="C118" s="174" t="s">
        <v>232</v>
      </c>
      <c r="D118" s="144" t="s">
        <v>83</v>
      </c>
      <c r="E118" s="166" t="s">
        <v>159</v>
      </c>
      <c r="F118" s="166" t="s">
        <v>159</v>
      </c>
      <c r="G118" s="166" t="s">
        <v>281</v>
      </c>
      <c r="H118" s="166"/>
      <c r="I118" s="170">
        <f>I119</f>
        <v>104.54</v>
      </c>
      <c r="J118" s="145">
        <f t="shared" si="2"/>
        <v>33.15999999999998</v>
      </c>
      <c r="K118" s="170">
        <f>K119</f>
        <v>137.7</v>
      </c>
      <c r="L118" s="148"/>
    </row>
    <row r="119" spans="2:12" s="137" customFormat="1" ht="63">
      <c r="B119" s="142"/>
      <c r="C119" s="175" t="s">
        <v>234</v>
      </c>
      <c r="D119" s="144" t="s">
        <v>83</v>
      </c>
      <c r="E119" s="166" t="s">
        <v>159</v>
      </c>
      <c r="F119" s="166" t="s">
        <v>159</v>
      </c>
      <c r="G119" s="166" t="s">
        <v>282</v>
      </c>
      <c r="H119" s="166"/>
      <c r="I119" s="170">
        <f>I120+I121+I122</f>
        <v>104.54</v>
      </c>
      <c r="J119" s="145">
        <f t="shared" si="2"/>
        <v>33.15999999999998</v>
      </c>
      <c r="K119" s="170">
        <f>K120+K121+K122</f>
        <v>137.7</v>
      </c>
      <c r="L119" s="148"/>
    </row>
    <row r="120" spans="2:12" s="137" customFormat="1" ht="15.75">
      <c r="B120" s="142"/>
      <c r="C120" s="207" t="s">
        <v>273</v>
      </c>
      <c r="D120" s="141" t="s">
        <v>83</v>
      </c>
      <c r="E120" s="160" t="s">
        <v>159</v>
      </c>
      <c r="F120" s="160" t="s">
        <v>159</v>
      </c>
      <c r="G120" s="160" t="s">
        <v>282</v>
      </c>
      <c r="H120" s="160" t="s">
        <v>193</v>
      </c>
      <c r="I120" s="169">
        <v>76.45</v>
      </c>
      <c r="J120" s="148">
        <f t="shared" si="2"/>
        <v>13.950000000000003</v>
      </c>
      <c r="K120" s="169">
        <v>90.4</v>
      </c>
      <c r="L120" s="148"/>
    </row>
    <row r="121" spans="2:12" s="137" customFormat="1" ht="47.25">
      <c r="B121" s="142"/>
      <c r="C121" s="153" t="s">
        <v>274</v>
      </c>
      <c r="D121" s="141" t="s">
        <v>83</v>
      </c>
      <c r="E121" s="160" t="s">
        <v>159</v>
      </c>
      <c r="F121" s="160" t="s">
        <v>159</v>
      </c>
      <c r="G121" s="160" t="s">
        <v>282</v>
      </c>
      <c r="H121" s="160" t="s">
        <v>272</v>
      </c>
      <c r="I121" s="169">
        <v>23.09</v>
      </c>
      <c r="J121" s="148">
        <f t="shared" si="2"/>
        <v>4.210000000000001</v>
      </c>
      <c r="K121" s="169">
        <v>27.3</v>
      </c>
      <c r="L121" s="148"/>
    </row>
    <row r="122" spans="2:12" s="137" customFormat="1" ht="31.5">
      <c r="B122" s="142"/>
      <c r="C122" s="147" t="s">
        <v>200</v>
      </c>
      <c r="D122" s="141" t="s">
        <v>83</v>
      </c>
      <c r="E122" s="160" t="s">
        <v>159</v>
      </c>
      <c r="F122" s="160" t="s">
        <v>159</v>
      </c>
      <c r="G122" s="160" t="s">
        <v>282</v>
      </c>
      <c r="H122" s="160" t="s">
        <v>201</v>
      </c>
      <c r="I122" s="169">
        <v>5</v>
      </c>
      <c r="J122" s="148">
        <f t="shared" si="2"/>
        <v>15</v>
      </c>
      <c r="K122" s="169">
        <v>20</v>
      </c>
      <c r="L122" s="148"/>
    </row>
    <row r="123" spans="2:12" s="137" customFormat="1" ht="47.25" hidden="1">
      <c r="B123" s="142"/>
      <c r="C123" s="150" t="s">
        <v>194</v>
      </c>
      <c r="D123" s="144" t="s">
        <v>83</v>
      </c>
      <c r="E123" s="166" t="s">
        <v>159</v>
      </c>
      <c r="F123" s="166" t="s">
        <v>159</v>
      </c>
      <c r="G123" s="166" t="s">
        <v>195</v>
      </c>
      <c r="H123" s="166"/>
      <c r="I123" s="170">
        <f>I124</f>
        <v>104.54</v>
      </c>
      <c r="J123" s="148">
        <f t="shared" si="2"/>
        <v>-104.54</v>
      </c>
      <c r="K123" s="170">
        <f>K124</f>
        <v>0</v>
      </c>
      <c r="L123" s="148"/>
    </row>
    <row r="124" spans="2:12" s="137" customFormat="1" ht="47.25" hidden="1">
      <c r="B124" s="142"/>
      <c r="C124" s="174" t="s">
        <v>232</v>
      </c>
      <c r="D124" s="144" t="s">
        <v>83</v>
      </c>
      <c r="E124" s="166" t="s">
        <v>159</v>
      </c>
      <c r="F124" s="166" t="s">
        <v>159</v>
      </c>
      <c r="G124" s="166" t="s">
        <v>233</v>
      </c>
      <c r="H124" s="166"/>
      <c r="I124" s="170">
        <f>I125</f>
        <v>104.54</v>
      </c>
      <c r="J124" s="148">
        <f t="shared" si="2"/>
        <v>-104.54</v>
      </c>
      <c r="K124" s="170">
        <f>K125</f>
        <v>0</v>
      </c>
      <c r="L124" s="148"/>
    </row>
    <row r="125" spans="2:12" s="137" customFormat="1" ht="63" hidden="1">
      <c r="B125" s="142"/>
      <c r="C125" s="175" t="s">
        <v>234</v>
      </c>
      <c r="D125" s="144" t="s">
        <v>83</v>
      </c>
      <c r="E125" s="166" t="s">
        <v>159</v>
      </c>
      <c r="F125" s="166" t="s">
        <v>159</v>
      </c>
      <c r="G125" s="166" t="s">
        <v>285</v>
      </c>
      <c r="H125" s="166"/>
      <c r="I125" s="170">
        <f>I126+I127</f>
        <v>104.54</v>
      </c>
      <c r="J125" s="148">
        <f t="shared" si="2"/>
        <v>-104.54</v>
      </c>
      <c r="K125" s="170">
        <f>K126+K127</f>
        <v>0</v>
      </c>
      <c r="L125" s="148"/>
    </row>
    <row r="126" spans="2:12" s="137" customFormat="1" ht="31.5" hidden="1">
      <c r="B126" s="142"/>
      <c r="C126" s="176" t="s">
        <v>197</v>
      </c>
      <c r="D126" s="141" t="s">
        <v>83</v>
      </c>
      <c r="E126" s="160" t="s">
        <v>159</v>
      </c>
      <c r="F126" s="160" t="s">
        <v>159</v>
      </c>
      <c r="G126" s="160" t="s">
        <v>285</v>
      </c>
      <c r="H126" s="160" t="s">
        <v>193</v>
      </c>
      <c r="I126" s="169">
        <v>99.54</v>
      </c>
      <c r="J126" s="148">
        <f t="shared" si="2"/>
        <v>-99.54</v>
      </c>
      <c r="K126" s="169">
        <v>0</v>
      </c>
      <c r="L126" s="148"/>
    </row>
    <row r="127" spans="2:12" s="137" customFormat="1" ht="31.5" hidden="1">
      <c r="B127" s="142"/>
      <c r="C127" s="147" t="s">
        <v>200</v>
      </c>
      <c r="D127" s="141" t="s">
        <v>83</v>
      </c>
      <c r="E127" s="160" t="s">
        <v>159</v>
      </c>
      <c r="F127" s="160" t="s">
        <v>159</v>
      </c>
      <c r="G127" s="160" t="s">
        <v>285</v>
      </c>
      <c r="H127" s="160" t="s">
        <v>201</v>
      </c>
      <c r="I127" s="169">
        <v>5</v>
      </c>
      <c r="J127" s="148">
        <f t="shared" si="2"/>
        <v>-5</v>
      </c>
      <c r="K127" s="169">
        <v>0</v>
      </c>
      <c r="L127" s="148"/>
    </row>
    <row r="128" spans="2:12" s="137" customFormat="1" ht="15.75">
      <c r="B128" s="142"/>
      <c r="C128" s="143" t="s">
        <v>237</v>
      </c>
      <c r="D128" s="144" t="s">
        <v>83</v>
      </c>
      <c r="E128" s="144" t="s">
        <v>162</v>
      </c>
      <c r="F128" s="144" t="s">
        <v>137</v>
      </c>
      <c r="G128" s="144"/>
      <c r="H128" s="144"/>
      <c r="I128" s="145">
        <f>I129</f>
        <v>755.88</v>
      </c>
      <c r="J128" s="145">
        <f t="shared" si="2"/>
        <v>530.17</v>
      </c>
      <c r="K128" s="145">
        <f>K129</f>
        <v>1286.05</v>
      </c>
      <c r="L128" s="145">
        <f>L136</f>
        <v>506</v>
      </c>
    </row>
    <row r="129" spans="2:12" s="137" customFormat="1" ht="15.75">
      <c r="B129" s="142"/>
      <c r="C129" s="143" t="s">
        <v>238</v>
      </c>
      <c r="D129" s="144" t="s">
        <v>83</v>
      </c>
      <c r="E129" s="166" t="s">
        <v>162</v>
      </c>
      <c r="F129" s="166" t="s">
        <v>136</v>
      </c>
      <c r="G129" s="166"/>
      <c r="H129" s="166"/>
      <c r="I129" s="145">
        <f>I130</f>
        <v>755.88</v>
      </c>
      <c r="J129" s="145">
        <f t="shared" si="2"/>
        <v>530.17</v>
      </c>
      <c r="K129" s="145">
        <f>K130</f>
        <v>1286.05</v>
      </c>
      <c r="L129" s="145">
        <f>L136</f>
        <v>506</v>
      </c>
    </row>
    <row r="130" spans="2:12" s="137" customFormat="1" ht="47.25">
      <c r="B130" s="142"/>
      <c r="C130" s="150" t="s">
        <v>194</v>
      </c>
      <c r="D130" s="144" t="s">
        <v>83</v>
      </c>
      <c r="E130" s="144" t="s">
        <v>162</v>
      </c>
      <c r="F130" s="144" t="s">
        <v>136</v>
      </c>
      <c r="G130" s="144" t="s">
        <v>267</v>
      </c>
      <c r="H130" s="144"/>
      <c r="I130" s="145">
        <f>I131</f>
        <v>755.88</v>
      </c>
      <c r="J130" s="145">
        <f t="shared" si="2"/>
        <v>530.17</v>
      </c>
      <c r="K130" s="145">
        <f>K131</f>
        <v>1286.05</v>
      </c>
      <c r="L130" s="145"/>
    </row>
    <row r="131" spans="2:12" s="137" customFormat="1" ht="47.25">
      <c r="B131" s="142"/>
      <c r="C131" s="174" t="s">
        <v>232</v>
      </c>
      <c r="D131" s="144" t="s">
        <v>83</v>
      </c>
      <c r="E131" s="144" t="s">
        <v>162</v>
      </c>
      <c r="F131" s="144" t="s">
        <v>136</v>
      </c>
      <c r="G131" s="144" t="s">
        <v>281</v>
      </c>
      <c r="H131" s="144"/>
      <c r="I131" s="145">
        <f>I132</f>
        <v>755.88</v>
      </c>
      <c r="J131" s="145">
        <f t="shared" si="2"/>
        <v>530.17</v>
      </c>
      <c r="K131" s="145">
        <f>K132</f>
        <v>1286.05</v>
      </c>
      <c r="L131" s="145"/>
    </row>
    <row r="132" spans="2:12" s="137" customFormat="1" ht="47.25">
      <c r="B132" s="142"/>
      <c r="C132" s="175" t="s">
        <v>239</v>
      </c>
      <c r="D132" s="144" t="s">
        <v>83</v>
      </c>
      <c r="E132" s="144" t="s">
        <v>162</v>
      </c>
      <c r="F132" s="144" t="s">
        <v>136</v>
      </c>
      <c r="G132" s="144" t="s">
        <v>287</v>
      </c>
      <c r="H132" s="144"/>
      <c r="I132" s="145">
        <f>I133+I135</f>
        <v>755.88</v>
      </c>
      <c r="J132" s="145">
        <f t="shared" si="2"/>
        <v>530.17</v>
      </c>
      <c r="K132" s="145">
        <f>K133+K134+K135</f>
        <v>1286.05</v>
      </c>
      <c r="L132" s="145"/>
    </row>
    <row r="133" spans="2:12" s="137" customFormat="1" ht="31.5">
      <c r="B133" s="142"/>
      <c r="C133" s="147" t="s">
        <v>200</v>
      </c>
      <c r="D133" s="141" t="s">
        <v>83</v>
      </c>
      <c r="E133" s="141" t="s">
        <v>162</v>
      </c>
      <c r="F133" s="141" t="s">
        <v>136</v>
      </c>
      <c r="G133" s="141" t="s">
        <v>287</v>
      </c>
      <c r="H133" s="141" t="s">
        <v>201</v>
      </c>
      <c r="I133" s="148">
        <v>752.88</v>
      </c>
      <c r="J133" s="148">
        <f t="shared" si="2"/>
        <v>520.17</v>
      </c>
      <c r="K133" s="148">
        <v>1273.05</v>
      </c>
      <c r="L133" s="145"/>
    </row>
    <row r="134" spans="2:12" s="137" customFormat="1" ht="15.75">
      <c r="B134" s="142"/>
      <c r="C134" s="147" t="s">
        <v>124</v>
      </c>
      <c r="D134" s="141" t="s">
        <v>83</v>
      </c>
      <c r="E134" s="141" t="s">
        <v>162</v>
      </c>
      <c r="F134" s="141" t="s">
        <v>136</v>
      </c>
      <c r="G134" s="141" t="s">
        <v>287</v>
      </c>
      <c r="H134" s="141" t="s">
        <v>294</v>
      </c>
      <c r="I134" s="148">
        <v>0</v>
      </c>
      <c r="J134" s="148">
        <f t="shared" si="2"/>
        <v>10</v>
      </c>
      <c r="K134" s="148">
        <v>10</v>
      </c>
      <c r="L134" s="145"/>
    </row>
    <row r="135" spans="2:12" s="137" customFormat="1" ht="31.5">
      <c r="B135" s="142"/>
      <c r="C135" s="162" t="s">
        <v>212</v>
      </c>
      <c r="D135" s="141" t="s">
        <v>83</v>
      </c>
      <c r="E135" s="160" t="s">
        <v>162</v>
      </c>
      <c r="F135" s="160" t="s">
        <v>136</v>
      </c>
      <c r="G135" s="141" t="s">
        <v>287</v>
      </c>
      <c r="H135" s="160" t="s">
        <v>203</v>
      </c>
      <c r="I135" s="148">
        <v>3</v>
      </c>
      <c r="J135" s="148">
        <f t="shared" si="2"/>
        <v>0</v>
      </c>
      <c r="K135" s="148">
        <v>3</v>
      </c>
      <c r="L135" s="145"/>
    </row>
    <row r="136" spans="2:12" s="137" customFormat="1" ht="52.5" customHeight="1" hidden="1">
      <c r="B136" s="142"/>
      <c r="C136" s="150" t="s">
        <v>194</v>
      </c>
      <c r="D136" s="144" t="s">
        <v>83</v>
      </c>
      <c r="E136" s="144" t="s">
        <v>162</v>
      </c>
      <c r="F136" s="144" t="s">
        <v>136</v>
      </c>
      <c r="G136" s="144" t="s">
        <v>195</v>
      </c>
      <c r="H136" s="144"/>
      <c r="I136" s="145">
        <f>I137</f>
        <v>506</v>
      </c>
      <c r="J136" s="148">
        <f t="shared" si="2"/>
        <v>-506</v>
      </c>
      <c r="K136" s="145">
        <f>K137</f>
        <v>0</v>
      </c>
      <c r="L136" s="145">
        <f>L137</f>
        <v>506</v>
      </c>
    </row>
    <row r="137" spans="2:12" s="137" customFormat="1" ht="57" customHeight="1" hidden="1">
      <c r="B137" s="142"/>
      <c r="C137" s="174" t="s">
        <v>232</v>
      </c>
      <c r="D137" s="144" t="s">
        <v>83</v>
      </c>
      <c r="E137" s="144" t="s">
        <v>162</v>
      </c>
      <c r="F137" s="144" t="s">
        <v>136</v>
      </c>
      <c r="G137" s="144" t="s">
        <v>233</v>
      </c>
      <c r="H137" s="144"/>
      <c r="I137" s="145">
        <f>I138</f>
        <v>506</v>
      </c>
      <c r="J137" s="148">
        <f t="shared" si="2"/>
        <v>-506</v>
      </c>
      <c r="K137" s="145">
        <f>K138</f>
        <v>0</v>
      </c>
      <c r="L137" s="145">
        <f>L138</f>
        <v>506</v>
      </c>
    </row>
    <row r="138" spans="2:12" s="137" customFormat="1" ht="67.5" customHeight="1" hidden="1">
      <c r="B138" s="142"/>
      <c r="C138" s="175" t="s">
        <v>239</v>
      </c>
      <c r="D138" s="144" t="s">
        <v>83</v>
      </c>
      <c r="E138" s="144" t="s">
        <v>162</v>
      </c>
      <c r="F138" s="144" t="s">
        <v>136</v>
      </c>
      <c r="G138" s="144" t="s">
        <v>290</v>
      </c>
      <c r="H138" s="144"/>
      <c r="I138" s="145">
        <f>I139+I140</f>
        <v>506</v>
      </c>
      <c r="J138" s="148">
        <f t="shared" si="2"/>
        <v>-506</v>
      </c>
      <c r="K138" s="145">
        <f>K139+K140</f>
        <v>0</v>
      </c>
      <c r="L138" s="145">
        <f>L139+L140</f>
        <v>506</v>
      </c>
    </row>
    <row r="139" spans="2:12" s="137" customFormat="1" ht="31.5" hidden="1">
      <c r="B139" s="142"/>
      <c r="C139" s="147" t="s">
        <v>200</v>
      </c>
      <c r="D139" s="141" t="s">
        <v>83</v>
      </c>
      <c r="E139" s="141" t="s">
        <v>162</v>
      </c>
      <c r="F139" s="141" t="s">
        <v>136</v>
      </c>
      <c r="G139" s="141" t="s">
        <v>290</v>
      </c>
      <c r="H139" s="141" t="s">
        <v>201</v>
      </c>
      <c r="I139" s="148">
        <v>503</v>
      </c>
      <c r="J139" s="148">
        <f t="shared" si="2"/>
        <v>-503</v>
      </c>
      <c r="K139" s="148">
        <v>0</v>
      </c>
      <c r="L139" s="148">
        <f>23+15+465</f>
        <v>503</v>
      </c>
    </row>
    <row r="140" spans="2:12" s="137" customFormat="1" ht="31.5" hidden="1">
      <c r="B140" s="142"/>
      <c r="C140" s="162" t="s">
        <v>212</v>
      </c>
      <c r="D140" s="141" t="s">
        <v>83</v>
      </c>
      <c r="E140" s="160" t="s">
        <v>162</v>
      </c>
      <c r="F140" s="160" t="s">
        <v>136</v>
      </c>
      <c r="G140" s="160" t="s">
        <v>290</v>
      </c>
      <c r="H140" s="160" t="s">
        <v>203</v>
      </c>
      <c r="I140" s="148">
        <v>3</v>
      </c>
      <c r="J140" s="148">
        <f t="shared" si="2"/>
        <v>-3</v>
      </c>
      <c r="K140" s="148">
        <v>0</v>
      </c>
      <c r="L140" s="148">
        <v>3</v>
      </c>
    </row>
    <row r="141" spans="2:12" s="137" customFormat="1" ht="15.75" hidden="1">
      <c r="B141" s="142"/>
      <c r="C141" s="143" t="s">
        <v>237</v>
      </c>
      <c r="D141" s="144" t="s">
        <v>83</v>
      </c>
      <c r="E141" s="144" t="s">
        <v>162</v>
      </c>
      <c r="F141" s="144" t="s">
        <v>137</v>
      </c>
      <c r="G141" s="144" t="s">
        <v>185</v>
      </c>
      <c r="H141" s="144" t="s">
        <v>48</v>
      </c>
      <c r="I141" s="145">
        <f>I142</f>
        <v>378.15</v>
      </c>
      <c r="J141" s="148">
        <f t="shared" si="2"/>
        <v>-378.15</v>
      </c>
      <c r="K141" s="145">
        <f aca="true" t="shared" si="4" ref="K141:L143">K142</f>
        <v>0</v>
      </c>
      <c r="L141" s="145">
        <f t="shared" si="4"/>
        <v>0</v>
      </c>
    </row>
    <row r="142" spans="2:12" s="137" customFormat="1" ht="24" customHeight="1" hidden="1">
      <c r="B142" s="142"/>
      <c r="C142" s="143" t="s">
        <v>238</v>
      </c>
      <c r="D142" s="144" t="s">
        <v>83</v>
      </c>
      <c r="E142" s="166" t="s">
        <v>162</v>
      </c>
      <c r="F142" s="166" t="s">
        <v>136</v>
      </c>
      <c r="G142" s="166" t="s">
        <v>185</v>
      </c>
      <c r="H142" s="166" t="s">
        <v>48</v>
      </c>
      <c r="I142" s="145">
        <f>I143</f>
        <v>378.15</v>
      </c>
      <c r="J142" s="148">
        <f t="shared" si="2"/>
        <v>-378.15</v>
      </c>
      <c r="K142" s="145">
        <f t="shared" si="4"/>
        <v>0</v>
      </c>
      <c r="L142" s="145">
        <f t="shared" si="4"/>
        <v>0</v>
      </c>
    </row>
    <row r="143" spans="2:12" s="137" customFormat="1" ht="36" customHeight="1" hidden="1">
      <c r="B143" s="142"/>
      <c r="C143" s="143" t="s">
        <v>240</v>
      </c>
      <c r="D143" s="144" t="s">
        <v>83</v>
      </c>
      <c r="E143" s="166" t="s">
        <v>162</v>
      </c>
      <c r="F143" s="166" t="s">
        <v>136</v>
      </c>
      <c r="G143" s="166" t="s">
        <v>241</v>
      </c>
      <c r="H143" s="166" t="s">
        <v>48</v>
      </c>
      <c r="I143" s="145">
        <f>I144</f>
        <v>378.15</v>
      </c>
      <c r="J143" s="148">
        <f t="shared" si="2"/>
        <v>-378.15</v>
      </c>
      <c r="K143" s="145">
        <f t="shared" si="4"/>
        <v>0</v>
      </c>
      <c r="L143" s="145">
        <f t="shared" si="4"/>
        <v>0</v>
      </c>
    </row>
    <row r="144" spans="2:12" s="137" customFormat="1" ht="21.75" customHeight="1" hidden="1">
      <c r="B144" s="142"/>
      <c r="C144" s="147" t="s">
        <v>235</v>
      </c>
      <c r="D144" s="141" t="s">
        <v>83</v>
      </c>
      <c r="E144" s="160" t="s">
        <v>162</v>
      </c>
      <c r="F144" s="160" t="s">
        <v>136</v>
      </c>
      <c r="G144" s="160" t="s">
        <v>241</v>
      </c>
      <c r="H144" s="160" t="s">
        <v>48</v>
      </c>
      <c r="I144" s="148">
        <f>I145+I146+I147</f>
        <v>378.15</v>
      </c>
      <c r="J144" s="148">
        <f aca="true" t="shared" si="5" ref="J144:J182">K144-I144</f>
        <v>-378.15</v>
      </c>
      <c r="K144" s="148">
        <f>K145+K146+K147</f>
        <v>0</v>
      </c>
      <c r="L144" s="148">
        <f>L145+L146+L147</f>
        <v>0</v>
      </c>
    </row>
    <row r="145" spans="2:12" s="137" customFormat="1" ht="21" customHeight="1" hidden="1">
      <c r="B145" s="142"/>
      <c r="C145" s="162" t="s">
        <v>207</v>
      </c>
      <c r="D145" s="141" t="s">
        <v>83</v>
      </c>
      <c r="E145" s="160" t="s">
        <v>162</v>
      </c>
      <c r="F145" s="160" t="s">
        <v>136</v>
      </c>
      <c r="G145" s="160" t="s">
        <v>241</v>
      </c>
      <c r="H145" s="160" t="s">
        <v>193</v>
      </c>
      <c r="I145" s="148">
        <v>0</v>
      </c>
      <c r="J145" s="148">
        <f t="shared" si="5"/>
        <v>0</v>
      </c>
      <c r="K145" s="148">
        <v>0</v>
      </c>
      <c r="L145" s="148">
        <v>0</v>
      </c>
    </row>
    <row r="146" spans="2:12" s="137" customFormat="1" ht="18.75" customHeight="1" hidden="1">
      <c r="B146" s="142"/>
      <c r="C146" s="162" t="s">
        <v>211</v>
      </c>
      <c r="D146" s="141" t="s">
        <v>83</v>
      </c>
      <c r="E146" s="160" t="s">
        <v>162</v>
      </c>
      <c r="F146" s="160" t="s">
        <v>136</v>
      </c>
      <c r="G146" s="160" t="s">
        <v>241</v>
      </c>
      <c r="H146" s="160" t="s">
        <v>201</v>
      </c>
      <c r="I146" s="148">
        <v>358.18</v>
      </c>
      <c r="J146" s="148">
        <f t="shared" si="5"/>
        <v>-358.18</v>
      </c>
      <c r="K146" s="148">
        <v>0</v>
      </c>
      <c r="L146" s="148">
        <v>0</v>
      </c>
    </row>
    <row r="147" spans="2:12" s="137" customFormat="1" ht="23.25" customHeight="1" hidden="1">
      <c r="B147" s="142"/>
      <c r="C147" s="162" t="s">
        <v>212</v>
      </c>
      <c r="D147" s="141" t="s">
        <v>83</v>
      </c>
      <c r="E147" s="160" t="s">
        <v>162</v>
      </c>
      <c r="F147" s="160" t="s">
        <v>136</v>
      </c>
      <c r="G147" s="160" t="s">
        <v>241</v>
      </c>
      <c r="H147" s="160" t="s">
        <v>203</v>
      </c>
      <c r="I147" s="148">
        <v>19.97</v>
      </c>
      <c r="J147" s="148">
        <f t="shared" si="5"/>
        <v>-19.97</v>
      </c>
      <c r="K147" s="148">
        <v>0</v>
      </c>
      <c r="L147" s="148">
        <v>0</v>
      </c>
    </row>
    <row r="148" spans="2:12" s="137" customFormat="1" ht="18.75" customHeight="1" hidden="1">
      <c r="B148" s="142"/>
      <c r="C148" s="143" t="s">
        <v>237</v>
      </c>
      <c r="D148" s="144" t="s">
        <v>83</v>
      </c>
      <c r="E148" s="144" t="s">
        <v>162</v>
      </c>
      <c r="F148" s="144" t="s">
        <v>137</v>
      </c>
      <c r="G148" s="144" t="s">
        <v>185</v>
      </c>
      <c r="H148" s="144" t="s">
        <v>48</v>
      </c>
      <c r="I148" s="145">
        <f>I149</f>
        <v>28</v>
      </c>
      <c r="J148" s="148">
        <f t="shared" si="5"/>
        <v>-28</v>
      </c>
      <c r="K148" s="145">
        <f aca="true" t="shared" si="6" ref="K148:L150">K149</f>
        <v>0</v>
      </c>
      <c r="L148" s="145">
        <f t="shared" si="6"/>
        <v>0</v>
      </c>
    </row>
    <row r="149" spans="2:12" s="137" customFormat="1" ht="19.5" customHeight="1" hidden="1">
      <c r="B149" s="142"/>
      <c r="C149" s="143" t="s">
        <v>238</v>
      </c>
      <c r="D149" s="144" t="s">
        <v>83</v>
      </c>
      <c r="E149" s="166" t="s">
        <v>162</v>
      </c>
      <c r="F149" s="166" t="s">
        <v>136</v>
      </c>
      <c r="G149" s="166" t="s">
        <v>185</v>
      </c>
      <c r="H149" s="166" t="s">
        <v>48</v>
      </c>
      <c r="I149" s="145">
        <f>I150</f>
        <v>28</v>
      </c>
      <c r="J149" s="148">
        <f t="shared" si="5"/>
        <v>-28</v>
      </c>
      <c r="K149" s="145">
        <f t="shared" si="6"/>
        <v>0</v>
      </c>
      <c r="L149" s="145">
        <f t="shared" si="6"/>
        <v>0</v>
      </c>
    </row>
    <row r="150" spans="2:12" s="137" customFormat="1" ht="24" customHeight="1" hidden="1">
      <c r="B150" s="142"/>
      <c r="C150" s="143" t="s">
        <v>242</v>
      </c>
      <c r="D150" s="144" t="s">
        <v>83</v>
      </c>
      <c r="E150" s="166" t="s">
        <v>162</v>
      </c>
      <c r="F150" s="166" t="s">
        <v>136</v>
      </c>
      <c r="G150" s="166" t="s">
        <v>243</v>
      </c>
      <c r="H150" s="166" t="s">
        <v>48</v>
      </c>
      <c r="I150" s="145">
        <f>I151</f>
        <v>28</v>
      </c>
      <c r="J150" s="148">
        <f t="shared" si="5"/>
        <v>-28</v>
      </c>
      <c r="K150" s="145">
        <f t="shared" si="6"/>
        <v>0</v>
      </c>
      <c r="L150" s="145">
        <f t="shared" si="6"/>
        <v>0</v>
      </c>
    </row>
    <row r="151" spans="2:12" s="137" customFormat="1" ht="27" customHeight="1" hidden="1">
      <c r="B151" s="142"/>
      <c r="C151" s="147" t="s">
        <v>235</v>
      </c>
      <c r="D151" s="141" t="s">
        <v>83</v>
      </c>
      <c r="E151" s="160" t="s">
        <v>162</v>
      </c>
      <c r="F151" s="160" t="s">
        <v>136</v>
      </c>
      <c r="G151" s="160" t="s">
        <v>243</v>
      </c>
      <c r="H151" s="160" t="s">
        <v>48</v>
      </c>
      <c r="I151" s="148">
        <f>I152+I153</f>
        <v>28</v>
      </c>
      <c r="J151" s="148">
        <f t="shared" si="5"/>
        <v>-28</v>
      </c>
      <c r="K151" s="148">
        <f>K152+K153</f>
        <v>0</v>
      </c>
      <c r="L151" s="148">
        <f>L152+L153</f>
        <v>0</v>
      </c>
    </row>
    <row r="152" spans="2:12" s="137" customFormat="1" ht="19.5" customHeight="1" hidden="1">
      <c r="B152" s="142"/>
      <c r="C152" s="162" t="s">
        <v>207</v>
      </c>
      <c r="D152" s="141" t="s">
        <v>83</v>
      </c>
      <c r="E152" s="141" t="s">
        <v>162</v>
      </c>
      <c r="F152" s="141" t="s">
        <v>136</v>
      </c>
      <c r="G152" s="141" t="s">
        <v>243</v>
      </c>
      <c r="H152" s="141" t="s">
        <v>193</v>
      </c>
      <c r="I152" s="148">
        <v>0</v>
      </c>
      <c r="J152" s="148">
        <f t="shared" si="5"/>
        <v>0</v>
      </c>
      <c r="K152" s="148">
        <v>0</v>
      </c>
      <c r="L152" s="148">
        <v>0</v>
      </c>
    </row>
    <row r="153" spans="2:12" s="137" customFormat="1" ht="24.75" customHeight="1" hidden="1">
      <c r="B153" s="142"/>
      <c r="C153" s="162" t="s">
        <v>211</v>
      </c>
      <c r="D153" s="141" t="s">
        <v>83</v>
      </c>
      <c r="E153" s="141" t="s">
        <v>162</v>
      </c>
      <c r="F153" s="141" t="s">
        <v>136</v>
      </c>
      <c r="G153" s="141" t="s">
        <v>243</v>
      </c>
      <c r="H153" s="141" t="s">
        <v>201</v>
      </c>
      <c r="I153" s="148">
        <v>28</v>
      </c>
      <c r="J153" s="148">
        <f t="shared" si="5"/>
        <v>-28</v>
      </c>
      <c r="K153" s="148">
        <v>0</v>
      </c>
      <c r="L153" s="148">
        <v>0</v>
      </c>
    </row>
    <row r="154" spans="2:12" s="137" customFormat="1" ht="24.75" customHeight="1">
      <c r="B154" s="142"/>
      <c r="C154" s="143" t="s">
        <v>165</v>
      </c>
      <c r="D154" s="144" t="s">
        <v>83</v>
      </c>
      <c r="E154" s="144" t="s">
        <v>143</v>
      </c>
      <c r="F154" s="144" t="s">
        <v>137</v>
      </c>
      <c r="G154" s="144"/>
      <c r="H154" s="144"/>
      <c r="I154" s="145">
        <f>I155+I164</f>
        <v>1034.98</v>
      </c>
      <c r="J154" s="145">
        <f t="shared" si="5"/>
        <v>76.3599999999999</v>
      </c>
      <c r="K154" s="145">
        <f>K155+K164</f>
        <v>1111.34</v>
      </c>
      <c r="L154" s="145">
        <f>L155+L164</f>
        <v>816.68</v>
      </c>
    </row>
    <row r="155" spans="2:12" s="137" customFormat="1" ht="24.75" customHeight="1" hidden="1">
      <c r="B155" s="142"/>
      <c r="C155" s="143" t="s">
        <v>244</v>
      </c>
      <c r="D155" s="144" t="s">
        <v>83</v>
      </c>
      <c r="E155" s="144" t="s">
        <v>143</v>
      </c>
      <c r="F155" s="144" t="s">
        <v>136</v>
      </c>
      <c r="G155" s="166"/>
      <c r="H155" s="166"/>
      <c r="I155" s="145">
        <f>I160</f>
        <v>105</v>
      </c>
      <c r="J155" s="145">
        <f t="shared" si="5"/>
        <v>-105</v>
      </c>
      <c r="K155" s="145">
        <f>K156</f>
        <v>0</v>
      </c>
      <c r="L155" s="145">
        <f>L160</f>
        <v>105</v>
      </c>
    </row>
    <row r="156" spans="2:12" s="137" customFormat="1" ht="47.25" hidden="1">
      <c r="B156" s="142"/>
      <c r="C156" s="150" t="s">
        <v>194</v>
      </c>
      <c r="D156" s="144" t="s">
        <v>83</v>
      </c>
      <c r="E156" s="166" t="s">
        <v>143</v>
      </c>
      <c r="F156" s="166" t="s">
        <v>136</v>
      </c>
      <c r="G156" s="177" t="s">
        <v>267</v>
      </c>
      <c r="H156" s="166"/>
      <c r="I156" s="145">
        <f>I157</f>
        <v>105</v>
      </c>
      <c r="J156" s="145">
        <f t="shared" si="5"/>
        <v>-105</v>
      </c>
      <c r="K156" s="145">
        <f>K157</f>
        <v>0</v>
      </c>
      <c r="L156" s="145"/>
    </row>
    <row r="157" spans="2:12" s="137" customFormat="1" ht="47.25" hidden="1">
      <c r="B157" s="142"/>
      <c r="C157" s="174" t="s">
        <v>232</v>
      </c>
      <c r="D157" s="144" t="s">
        <v>83</v>
      </c>
      <c r="E157" s="166" t="s">
        <v>143</v>
      </c>
      <c r="F157" s="166" t="s">
        <v>136</v>
      </c>
      <c r="G157" s="178" t="s">
        <v>281</v>
      </c>
      <c r="H157" s="166"/>
      <c r="I157" s="145">
        <f>I158</f>
        <v>105</v>
      </c>
      <c r="J157" s="145">
        <f t="shared" si="5"/>
        <v>-105</v>
      </c>
      <c r="K157" s="145">
        <f>K158</f>
        <v>0</v>
      </c>
      <c r="L157" s="145"/>
    </row>
    <row r="158" spans="2:12" s="137" customFormat="1" ht="63" hidden="1">
      <c r="B158" s="142"/>
      <c r="C158" s="175" t="s">
        <v>245</v>
      </c>
      <c r="D158" s="144" t="s">
        <v>83</v>
      </c>
      <c r="E158" s="166" t="s">
        <v>143</v>
      </c>
      <c r="F158" s="166" t="s">
        <v>136</v>
      </c>
      <c r="G158" s="178" t="s">
        <v>288</v>
      </c>
      <c r="H158" s="166"/>
      <c r="I158" s="145">
        <f>I159</f>
        <v>105</v>
      </c>
      <c r="J158" s="145">
        <f t="shared" si="5"/>
        <v>-105</v>
      </c>
      <c r="K158" s="145">
        <f>K159</f>
        <v>0</v>
      </c>
      <c r="L158" s="145"/>
    </row>
    <row r="159" spans="2:12" s="137" customFormat="1" ht="31.5" hidden="1">
      <c r="B159" s="142"/>
      <c r="C159" s="147" t="s">
        <v>200</v>
      </c>
      <c r="D159" s="141" t="s">
        <v>83</v>
      </c>
      <c r="E159" s="141" t="s">
        <v>143</v>
      </c>
      <c r="F159" s="141" t="s">
        <v>136</v>
      </c>
      <c r="G159" s="141" t="s">
        <v>288</v>
      </c>
      <c r="H159" s="141" t="s">
        <v>201</v>
      </c>
      <c r="I159" s="148">
        <v>105</v>
      </c>
      <c r="J159" s="148">
        <f t="shared" si="5"/>
        <v>-105</v>
      </c>
      <c r="K159" s="148">
        <v>0</v>
      </c>
      <c r="L159" s="145"/>
    </row>
    <row r="160" spans="2:12" s="137" customFormat="1" ht="33" customHeight="1" hidden="1">
      <c r="B160" s="142"/>
      <c r="C160" s="150" t="s">
        <v>194</v>
      </c>
      <c r="D160" s="144" t="s">
        <v>83</v>
      </c>
      <c r="E160" s="166" t="s">
        <v>143</v>
      </c>
      <c r="F160" s="166" t="s">
        <v>136</v>
      </c>
      <c r="G160" s="177" t="s">
        <v>195</v>
      </c>
      <c r="H160" s="166"/>
      <c r="I160" s="145">
        <f>I161</f>
        <v>105</v>
      </c>
      <c r="J160" s="148">
        <f t="shared" si="5"/>
        <v>-105</v>
      </c>
      <c r="K160" s="145">
        <f aca="true" t="shared" si="7" ref="K160:L162">K161</f>
        <v>0</v>
      </c>
      <c r="L160" s="145">
        <f t="shared" si="7"/>
        <v>105</v>
      </c>
    </row>
    <row r="161" spans="2:12" s="137" customFormat="1" ht="54.75" customHeight="1" hidden="1">
      <c r="B161" s="142"/>
      <c r="C161" s="174" t="s">
        <v>232</v>
      </c>
      <c r="D161" s="144" t="s">
        <v>83</v>
      </c>
      <c r="E161" s="166" t="s">
        <v>143</v>
      </c>
      <c r="F161" s="166" t="s">
        <v>136</v>
      </c>
      <c r="G161" s="178" t="s">
        <v>233</v>
      </c>
      <c r="H161" s="166"/>
      <c r="I161" s="145">
        <f>I162</f>
        <v>105</v>
      </c>
      <c r="J161" s="148">
        <f t="shared" si="5"/>
        <v>-105</v>
      </c>
      <c r="K161" s="145">
        <f t="shared" si="7"/>
        <v>0</v>
      </c>
      <c r="L161" s="145">
        <f t="shared" si="7"/>
        <v>105</v>
      </c>
    </row>
    <row r="162" spans="2:12" s="137" customFormat="1" ht="48" customHeight="1" hidden="1">
      <c r="B162" s="142"/>
      <c r="C162" s="175" t="s">
        <v>245</v>
      </c>
      <c r="D162" s="144" t="s">
        <v>83</v>
      </c>
      <c r="E162" s="166" t="s">
        <v>143</v>
      </c>
      <c r="F162" s="166" t="s">
        <v>136</v>
      </c>
      <c r="G162" s="178" t="s">
        <v>289</v>
      </c>
      <c r="H162" s="166"/>
      <c r="I162" s="145">
        <f>I163</f>
        <v>105</v>
      </c>
      <c r="J162" s="148">
        <f t="shared" si="5"/>
        <v>-105</v>
      </c>
      <c r="K162" s="145">
        <f t="shared" si="7"/>
        <v>0</v>
      </c>
      <c r="L162" s="145">
        <f t="shared" si="7"/>
        <v>105</v>
      </c>
    </row>
    <row r="163" spans="2:12" s="137" customFormat="1" ht="30.75" customHeight="1" hidden="1">
      <c r="B163" s="142"/>
      <c r="C163" s="147" t="s">
        <v>200</v>
      </c>
      <c r="D163" s="141" t="s">
        <v>83</v>
      </c>
      <c r="E163" s="141" t="s">
        <v>143</v>
      </c>
      <c r="F163" s="141" t="s">
        <v>136</v>
      </c>
      <c r="G163" s="141" t="s">
        <v>289</v>
      </c>
      <c r="H163" s="141" t="s">
        <v>201</v>
      </c>
      <c r="I163" s="148">
        <v>105</v>
      </c>
      <c r="J163" s="148">
        <f t="shared" si="5"/>
        <v>-105</v>
      </c>
      <c r="K163" s="148">
        <v>0</v>
      </c>
      <c r="L163" s="148">
        <v>105</v>
      </c>
    </row>
    <row r="164" spans="2:12" s="137" customFormat="1" ht="24.75" customHeight="1">
      <c r="B164" s="142"/>
      <c r="C164" s="143" t="s">
        <v>166</v>
      </c>
      <c r="D164" s="144" t="s">
        <v>83</v>
      </c>
      <c r="E164" s="166" t="s">
        <v>143</v>
      </c>
      <c r="F164" s="166" t="s">
        <v>155</v>
      </c>
      <c r="G164" s="166"/>
      <c r="H164" s="166"/>
      <c r="I164" s="145">
        <f>I165</f>
        <v>929.98</v>
      </c>
      <c r="J164" s="145">
        <f t="shared" si="5"/>
        <v>181.3599999999999</v>
      </c>
      <c r="K164" s="145">
        <f>K165</f>
        <v>1111.34</v>
      </c>
      <c r="L164" s="145">
        <f>L170</f>
        <v>711.68</v>
      </c>
    </row>
    <row r="165" spans="2:12" s="137" customFormat="1" ht="47.25">
      <c r="B165" s="142"/>
      <c r="C165" s="150" t="s">
        <v>194</v>
      </c>
      <c r="D165" s="144" t="s">
        <v>83</v>
      </c>
      <c r="E165" s="166" t="s">
        <v>143</v>
      </c>
      <c r="F165" s="166" t="s">
        <v>155</v>
      </c>
      <c r="G165" s="177" t="s">
        <v>267</v>
      </c>
      <c r="H165" s="166"/>
      <c r="I165" s="145">
        <f>I166</f>
        <v>929.98</v>
      </c>
      <c r="J165" s="145">
        <f t="shared" si="5"/>
        <v>181.3599999999999</v>
      </c>
      <c r="K165" s="145">
        <f>K166</f>
        <v>1111.34</v>
      </c>
      <c r="L165" s="145"/>
    </row>
    <row r="166" spans="2:12" s="137" customFormat="1" ht="47.25">
      <c r="B166" s="142"/>
      <c r="C166" s="174" t="s">
        <v>232</v>
      </c>
      <c r="D166" s="144" t="s">
        <v>83</v>
      </c>
      <c r="E166" s="166" t="s">
        <v>143</v>
      </c>
      <c r="F166" s="166" t="s">
        <v>155</v>
      </c>
      <c r="G166" s="178" t="s">
        <v>281</v>
      </c>
      <c r="H166" s="166"/>
      <c r="I166" s="145">
        <f>I167</f>
        <v>929.98</v>
      </c>
      <c r="J166" s="145">
        <f t="shared" si="5"/>
        <v>181.3599999999999</v>
      </c>
      <c r="K166" s="145">
        <f>K167</f>
        <v>1111.34</v>
      </c>
      <c r="L166" s="145"/>
    </row>
    <row r="167" spans="2:12" s="137" customFormat="1" ht="63">
      <c r="B167" s="142"/>
      <c r="C167" s="175" t="s">
        <v>245</v>
      </c>
      <c r="D167" s="144" t="s">
        <v>83</v>
      </c>
      <c r="E167" s="166" t="s">
        <v>143</v>
      </c>
      <c r="F167" s="166" t="s">
        <v>155</v>
      </c>
      <c r="G167" s="178" t="s">
        <v>288</v>
      </c>
      <c r="H167" s="166"/>
      <c r="I167" s="145">
        <f>I168+I169</f>
        <v>929.98</v>
      </c>
      <c r="J167" s="145">
        <f t="shared" si="5"/>
        <v>181.3599999999999</v>
      </c>
      <c r="K167" s="145">
        <f>K168+K169</f>
        <v>1111.34</v>
      </c>
      <c r="L167" s="145"/>
    </row>
    <row r="168" spans="2:12" s="137" customFormat="1" ht="15.75">
      <c r="B168" s="142"/>
      <c r="C168" s="207" t="s">
        <v>273</v>
      </c>
      <c r="D168" s="141" t="s">
        <v>83</v>
      </c>
      <c r="E168" s="160" t="s">
        <v>143</v>
      </c>
      <c r="F168" s="160" t="s">
        <v>155</v>
      </c>
      <c r="G168" s="209" t="s">
        <v>288</v>
      </c>
      <c r="H168" s="160" t="s">
        <v>193</v>
      </c>
      <c r="I168" s="148">
        <v>714.27</v>
      </c>
      <c r="J168" s="148">
        <f t="shared" si="5"/>
        <v>139.28999999999996</v>
      </c>
      <c r="K168" s="148">
        <v>853.56</v>
      </c>
      <c r="L168" s="145"/>
    </row>
    <row r="169" spans="2:12" s="137" customFormat="1" ht="47.25">
      <c r="B169" s="142"/>
      <c r="C169" s="153" t="s">
        <v>274</v>
      </c>
      <c r="D169" s="141" t="s">
        <v>83</v>
      </c>
      <c r="E169" s="160" t="s">
        <v>143</v>
      </c>
      <c r="F169" s="160" t="s">
        <v>155</v>
      </c>
      <c r="G169" s="209" t="s">
        <v>288</v>
      </c>
      <c r="H169" s="160" t="s">
        <v>272</v>
      </c>
      <c r="I169" s="148">
        <v>215.71</v>
      </c>
      <c r="J169" s="148">
        <f t="shared" si="5"/>
        <v>42.069999999999965</v>
      </c>
      <c r="K169" s="148">
        <v>257.78</v>
      </c>
      <c r="L169" s="145"/>
    </row>
    <row r="170" spans="2:12" s="137" customFormat="1" ht="60.75" customHeight="1" hidden="1">
      <c r="B170" s="142"/>
      <c r="C170" s="150" t="s">
        <v>194</v>
      </c>
      <c r="D170" s="144" t="s">
        <v>83</v>
      </c>
      <c r="E170" s="166" t="s">
        <v>143</v>
      </c>
      <c r="F170" s="166" t="s">
        <v>155</v>
      </c>
      <c r="G170" s="177" t="s">
        <v>195</v>
      </c>
      <c r="H170" s="166"/>
      <c r="I170" s="145">
        <f>I171</f>
        <v>0</v>
      </c>
      <c r="J170" s="148">
        <f t="shared" si="5"/>
        <v>0</v>
      </c>
      <c r="K170" s="145">
        <f aca="true" t="shared" si="8" ref="K170:L172">K171</f>
        <v>0</v>
      </c>
      <c r="L170" s="145">
        <f t="shared" si="8"/>
        <v>711.68</v>
      </c>
    </row>
    <row r="171" spans="2:12" s="137" customFormat="1" ht="49.5" customHeight="1" hidden="1">
      <c r="B171" s="142"/>
      <c r="C171" s="174" t="s">
        <v>232</v>
      </c>
      <c r="D171" s="144" t="s">
        <v>83</v>
      </c>
      <c r="E171" s="166" t="s">
        <v>143</v>
      </c>
      <c r="F171" s="166" t="s">
        <v>155</v>
      </c>
      <c r="G171" s="178" t="s">
        <v>233</v>
      </c>
      <c r="H171" s="166"/>
      <c r="I171" s="145">
        <f>I172</f>
        <v>0</v>
      </c>
      <c r="J171" s="148">
        <f t="shared" si="5"/>
        <v>0</v>
      </c>
      <c r="K171" s="145">
        <f t="shared" si="8"/>
        <v>0</v>
      </c>
      <c r="L171" s="145">
        <f t="shared" si="8"/>
        <v>711.68</v>
      </c>
    </row>
    <row r="172" spans="2:12" s="137" customFormat="1" ht="71.25" customHeight="1" hidden="1">
      <c r="B172" s="142"/>
      <c r="C172" s="175" t="s">
        <v>245</v>
      </c>
      <c r="D172" s="144" t="s">
        <v>83</v>
      </c>
      <c r="E172" s="166" t="s">
        <v>143</v>
      </c>
      <c r="F172" s="166" t="s">
        <v>155</v>
      </c>
      <c r="G172" s="178" t="s">
        <v>246</v>
      </c>
      <c r="H172" s="166"/>
      <c r="I172" s="145">
        <f>I173</f>
        <v>0</v>
      </c>
      <c r="J172" s="148">
        <f t="shared" si="5"/>
        <v>0</v>
      </c>
      <c r="K172" s="145">
        <f t="shared" si="8"/>
        <v>0</v>
      </c>
      <c r="L172" s="145">
        <f t="shared" si="8"/>
        <v>711.68</v>
      </c>
    </row>
    <row r="173" spans="2:12" s="137" customFormat="1" ht="37.5" customHeight="1" hidden="1">
      <c r="B173" s="142"/>
      <c r="C173" s="176" t="s">
        <v>197</v>
      </c>
      <c r="D173" s="141" t="s">
        <v>83</v>
      </c>
      <c r="E173" s="160" t="s">
        <v>143</v>
      </c>
      <c r="F173" s="160" t="s">
        <v>155</v>
      </c>
      <c r="G173" s="179" t="s">
        <v>289</v>
      </c>
      <c r="H173" s="160" t="s">
        <v>193</v>
      </c>
      <c r="I173" s="148">
        <v>0</v>
      </c>
      <c r="J173" s="148">
        <f t="shared" si="5"/>
        <v>0</v>
      </c>
      <c r="K173" s="148">
        <v>0</v>
      </c>
      <c r="L173" s="148">
        <v>711.68</v>
      </c>
    </row>
    <row r="174" spans="2:12" s="137" customFormat="1" ht="15.75" hidden="1">
      <c r="B174" s="142"/>
      <c r="C174" s="143" t="s">
        <v>165</v>
      </c>
      <c r="D174" s="144" t="s">
        <v>83</v>
      </c>
      <c r="E174" s="144" t="s">
        <v>143</v>
      </c>
      <c r="F174" s="144" t="s">
        <v>137</v>
      </c>
      <c r="G174" s="144" t="s">
        <v>185</v>
      </c>
      <c r="H174" s="144" t="s">
        <v>48</v>
      </c>
      <c r="I174" s="145">
        <f>I178</f>
        <v>1766.68</v>
      </c>
      <c r="J174" s="148">
        <f t="shared" si="5"/>
        <v>-1766.68</v>
      </c>
      <c r="K174" s="145">
        <f>K178+K175</f>
        <v>0</v>
      </c>
      <c r="L174" s="145">
        <f>L178+L175</f>
        <v>0</v>
      </c>
    </row>
    <row r="175" spans="2:12" s="137" customFormat="1" ht="15.75" hidden="1">
      <c r="B175" s="142"/>
      <c r="C175" s="143" t="s">
        <v>247</v>
      </c>
      <c r="D175" s="144" t="s">
        <v>83</v>
      </c>
      <c r="E175" s="166" t="s">
        <v>143</v>
      </c>
      <c r="F175" s="166" t="s">
        <v>136</v>
      </c>
      <c r="G175" s="166" t="s">
        <v>248</v>
      </c>
      <c r="H175" s="166" t="s">
        <v>48</v>
      </c>
      <c r="I175" s="145">
        <f>I176</f>
        <v>0</v>
      </c>
      <c r="J175" s="148">
        <f t="shared" si="5"/>
        <v>0</v>
      </c>
      <c r="K175" s="145">
        <f>K176</f>
        <v>0</v>
      </c>
      <c r="L175" s="145">
        <f>L176</f>
        <v>0</v>
      </c>
    </row>
    <row r="176" spans="2:12" s="137" customFormat="1" ht="42.75" customHeight="1" hidden="1">
      <c r="B176" s="142"/>
      <c r="C176" s="147" t="s">
        <v>235</v>
      </c>
      <c r="D176" s="141" t="s">
        <v>83</v>
      </c>
      <c r="E176" s="160" t="s">
        <v>143</v>
      </c>
      <c r="F176" s="160" t="s">
        <v>136</v>
      </c>
      <c r="G176" s="160" t="s">
        <v>248</v>
      </c>
      <c r="H176" s="160" t="s">
        <v>48</v>
      </c>
      <c r="I176" s="148">
        <f>I177</f>
        <v>0</v>
      </c>
      <c r="J176" s="148">
        <f t="shared" si="5"/>
        <v>0</v>
      </c>
      <c r="K176" s="148">
        <f>K177</f>
        <v>0</v>
      </c>
      <c r="L176" s="148">
        <f>L177</f>
        <v>0</v>
      </c>
    </row>
    <row r="177" spans="2:12" s="137" customFormat="1" ht="33" customHeight="1" hidden="1">
      <c r="B177" s="142"/>
      <c r="C177" s="162" t="s">
        <v>211</v>
      </c>
      <c r="D177" s="141" t="s">
        <v>83</v>
      </c>
      <c r="E177" s="160" t="s">
        <v>143</v>
      </c>
      <c r="F177" s="160" t="s">
        <v>136</v>
      </c>
      <c r="G177" s="160" t="s">
        <v>248</v>
      </c>
      <c r="H177" s="160" t="s">
        <v>201</v>
      </c>
      <c r="I177" s="148">
        <v>0</v>
      </c>
      <c r="J177" s="148">
        <f t="shared" si="5"/>
        <v>0</v>
      </c>
      <c r="K177" s="148">
        <v>0</v>
      </c>
      <c r="L177" s="148">
        <v>0</v>
      </c>
    </row>
    <row r="178" spans="2:12" s="137" customFormat="1" ht="28.5" customHeight="1" hidden="1">
      <c r="B178" s="142"/>
      <c r="C178" s="143" t="s">
        <v>166</v>
      </c>
      <c r="D178" s="144" t="s">
        <v>83</v>
      </c>
      <c r="E178" s="166" t="s">
        <v>143</v>
      </c>
      <c r="F178" s="166" t="s">
        <v>155</v>
      </c>
      <c r="G178" s="166" t="s">
        <v>185</v>
      </c>
      <c r="H178" s="166" t="s">
        <v>48</v>
      </c>
      <c r="I178" s="145">
        <f>I179</f>
        <v>1766.68</v>
      </c>
      <c r="J178" s="148">
        <f t="shared" si="5"/>
        <v>-1766.68</v>
      </c>
      <c r="K178" s="145">
        <f>K179</f>
        <v>0</v>
      </c>
      <c r="L178" s="145">
        <f>L179</f>
        <v>0</v>
      </c>
    </row>
    <row r="179" spans="2:12" s="137" customFormat="1" ht="15.75" hidden="1">
      <c r="B179" s="142"/>
      <c r="C179" s="147" t="s">
        <v>235</v>
      </c>
      <c r="D179" s="141" t="s">
        <v>83</v>
      </c>
      <c r="E179" s="160" t="s">
        <v>143</v>
      </c>
      <c r="F179" s="160" t="s">
        <v>155</v>
      </c>
      <c r="G179" s="160" t="s">
        <v>249</v>
      </c>
      <c r="H179" s="160" t="s">
        <v>48</v>
      </c>
      <c r="I179" s="148">
        <f>I180</f>
        <v>1766.68</v>
      </c>
      <c r="J179" s="148">
        <f t="shared" si="5"/>
        <v>-1766.68</v>
      </c>
      <c r="K179" s="148">
        <v>0</v>
      </c>
      <c r="L179" s="148">
        <v>0</v>
      </c>
    </row>
    <row r="180" spans="2:12" s="137" customFormat="1" ht="24" customHeight="1" hidden="1">
      <c r="B180" s="142"/>
      <c r="C180" s="162" t="s">
        <v>207</v>
      </c>
      <c r="D180" s="141" t="s">
        <v>83</v>
      </c>
      <c r="E180" s="141" t="s">
        <v>143</v>
      </c>
      <c r="F180" s="141" t="s">
        <v>155</v>
      </c>
      <c r="G180" s="141" t="s">
        <v>249</v>
      </c>
      <c r="H180" s="141" t="s">
        <v>193</v>
      </c>
      <c r="I180" s="148">
        <v>1766.68</v>
      </c>
      <c r="J180" s="148">
        <f t="shared" si="5"/>
        <v>-1766.68</v>
      </c>
      <c r="K180" s="148">
        <v>0</v>
      </c>
      <c r="L180" s="148">
        <v>0</v>
      </c>
    </row>
    <row r="181" spans="2:13" s="137" customFormat="1" ht="24" customHeight="1" hidden="1">
      <c r="B181" s="142"/>
      <c r="C181" s="180" t="s">
        <v>167</v>
      </c>
      <c r="D181" s="144" t="s">
        <v>250</v>
      </c>
      <c r="E181" s="144" t="s">
        <v>168</v>
      </c>
      <c r="F181" s="144" t="s">
        <v>168</v>
      </c>
      <c r="G181" s="144" t="s">
        <v>251</v>
      </c>
      <c r="H181" s="144"/>
      <c r="I181" s="145">
        <v>0</v>
      </c>
      <c r="J181" s="148">
        <f t="shared" si="5"/>
        <v>0</v>
      </c>
      <c r="K181" s="145">
        <v>0</v>
      </c>
      <c r="L181" s="145">
        <v>218.3</v>
      </c>
      <c r="M181" s="181"/>
    </row>
    <row r="182" spans="2:12" s="137" customFormat="1" ht="39.75" customHeight="1">
      <c r="B182" s="142"/>
      <c r="C182" s="143" t="s">
        <v>169</v>
      </c>
      <c r="D182" s="144"/>
      <c r="E182" s="144"/>
      <c r="F182" s="144"/>
      <c r="G182" s="144"/>
      <c r="H182" s="144"/>
      <c r="I182" s="145">
        <f>I8+I54+I90+I128+I154+I116+I84</f>
        <v>4283.19</v>
      </c>
      <c r="J182" s="145">
        <f t="shared" si="5"/>
        <v>942.9100000000008</v>
      </c>
      <c r="K182" s="145">
        <f>K8+K54+K90+K128+K154+K116+K84+K79</f>
        <v>5226.1</v>
      </c>
      <c r="L182" s="145" t="e">
        <f>L8+L54+#REF!+L90+L128+L154+L181</f>
        <v>#REF!</v>
      </c>
    </row>
    <row r="183" spans="2:12" ht="17.25" customHeight="1">
      <c r="B183" s="182"/>
      <c r="C183" s="183"/>
      <c r="D183" s="184"/>
      <c r="E183" s="184"/>
      <c r="F183" s="184"/>
      <c r="G183" s="184"/>
      <c r="H183" s="184"/>
      <c r="I183" s="184"/>
      <c r="J183" s="184"/>
      <c r="K183" s="184"/>
      <c r="L183" s="188"/>
    </row>
    <row r="184" spans="2:12" s="185" customFormat="1" ht="17.25" customHeight="1">
      <c r="B184" s="182"/>
      <c r="C184" s="183"/>
      <c r="D184" s="184"/>
      <c r="E184" s="184"/>
      <c r="F184" s="184"/>
      <c r="G184" s="184"/>
      <c r="H184" s="184"/>
      <c r="I184" s="184"/>
      <c r="J184" s="184"/>
      <c r="K184" s="184"/>
      <c r="L184" s="188"/>
    </row>
    <row r="185" ht="12.75"/>
    <row r="186" ht="12.75"/>
    <row r="187" spans="2:13" ht="182.25" customHeight="1">
      <c r="B187" s="249" t="s">
        <v>252</v>
      </c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186"/>
    </row>
  </sheetData>
  <sheetProtection selectLockedCells="1" selectUnlockedCells="1"/>
  <mergeCells count="12">
    <mergeCell ref="L5:L6"/>
    <mergeCell ref="B187:L187"/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K5:K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3" r:id="rId1"/>
  <rowBreaks count="1" manualBreakCount="1">
    <brk id="6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2016-12-29T03:16:45Z</cp:lastPrinted>
  <dcterms:modified xsi:type="dcterms:W3CDTF">2016-12-29T03:16:47Z</dcterms:modified>
  <cp:category/>
  <cp:version/>
  <cp:contentType/>
  <cp:contentStatus/>
</cp:coreProperties>
</file>