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 1" sheetId="1" r:id="rId1"/>
    <sheet name="прилож 3" sheetId="2" r:id="rId2"/>
    <sheet name="прилож 6" sheetId="3" r:id="rId3"/>
    <sheet name="прилож &quot;20" sheetId="4" r:id="rId4"/>
    <sheet name="прилож 21" sheetId="5" r:id="rId5"/>
  </sheets>
  <definedNames>
    <definedName name="_xlnm.Print_Area" localSheetId="3">'прилож "20'!$A$1:$C$13</definedName>
    <definedName name="_xlnm.Print_Area" localSheetId="0">'прилож 1'!$A$2:$F$26</definedName>
    <definedName name="_xlnm.Print_Area" localSheetId="4">'прилож 21'!$A$2:$E$15</definedName>
    <definedName name="_xlnm.Print_Area" localSheetId="1">'прилож 3'!$A$2:$F$22</definedName>
    <definedName name="_xlnm.Print_Area" localSheetId="2">'прилож 6'!$A$2:$C$19</definedName>
  </definedNames>
  <calcPr fullCalcOnLoad="1"/>
</workbook>
</file>

<file path=xl/sharedStrings.xml><?xml version="1.0" encoding="utf-8"?>
<sst xmlns="http://schemas.openxmlformats.org/spreadsheetml/2006/main" count="174" uniqueCount="102">
  <si>
    <t>Наименование источника</t>
  </si>
  <si>
    <t>Код бюджетной классификации</t>
  </si>
  <si>
    <t>сумма, тыс. руб.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</si>
  <si>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</si>
  <si>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</si>
  <si>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</si>
  <si>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</si>
  <si>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</si>
  <si>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</si>
  <si>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</si>
  <si>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000 00 00 00 00 00 0000 000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</si>
  <si>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</si>
  <si>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</si>
  <si>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</si>
  <si>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</si>
  <si>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</si>
  <si>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</si>
  <si>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</si>
  <si>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</si>
  <si>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</si>
  <si>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</si>
  <si>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</si>
  <si>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</si>
  <si>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</si>
  <si>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</si>
  <si>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</si>
  <si>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</si>
  <si>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</si>
  <si>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</si>
  <si>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</si>
  <si>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166 01 06 01 00 00 0000 000</t>
  </si>
  <si>
    <t>166 01 06 01 00 00 0000 630</t>
  </si>
  <si>
    <t>Средства от продажи акций и иных форм участия в капитале, находящихся в собственности муниципального района</t>
  </si>
  <si>
    <t>166 01 06 01 00 05 0000 630</t>
  </si>
  <si>
    <t>Бюджетные кредиты, предоставленные внутри страны в валюте Российской Федерации</t>
  </si>
  <si>
    <t>092 01 06 05 00 00 0000 000</t>
  </si>
  <si>
    <t>Возврат бюджетных кредитов, предоставленных внутри страны в валюте Российской Федерации</t>
  </si>
  <si>
    <t>092 01 06 05 00 00 0000 600</t>
  </si>
  <si>
    <t>092 01 06 05 01 05 0000 640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</si>
  <si>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</si>
  <si>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</si>
  <si>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</si>
  <si>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</si>
  <si>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2011 год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</si>
  <si>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</si>
  <si>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</si>
  <si>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</si>
  <si>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</si>
  <si>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</si>
  <si>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</si>
  <si>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</si>
  <si>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</si>
  <si>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</si>
  <si>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</si>
  <si>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</si>
  <si>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01 06 05 01 05 0000 640</t>
  </si>
  <si>
    <t>01 06 05 02 05 0000 640</t>
  </si>
  <si>
    <t>01 0200 00 05 0000 810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</si>
  <si>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</si>
  <si>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</si>
  <si>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</si>
  <si>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</si>
  <si>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</si>
  <si>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</si>
  <si>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</si>
  <si>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</si>
  <si>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2012 год</t>
  </si>
  <si>
    <t>Приложение №3</t>
  </si>
  <si>
    <t>к решению сессии Совета депутатов района (аймака) "О бюджете муниципального образования "Онгудайский район" на 2010 год и на плановый период 2011 и 2012 годов" от 30.11.2009г. № 15-3</t>
  </si>
  <si>
    <t>дефицит</t>
  </si>
  <si>
    <t>0,9 процент</t>
  </si>
  <si>
    <t>2,8 процент</t>
  </si>
  <si>
    <t>Погашение бюджетных кредитов от других бюджетов бюджетной системы Российской Федерации в валюте Российской Федерации</t>
  </si>
  <si>
    <t>01 06 05 00 00 0000 600</t>
  </si>
  <si>
    <t>2014 год</t>
  </si>
  <si>
    <t>Источники финансирования дефицита  бюджета  МО "Онгудайский район" на 2013 год</t>
  </si>
  <si>
    <t>Источники финансирования дефицита  бюджета  МО "Онгудайский район" на 2014-2015 год</t>
  </si>
  <si>
    <t>Программа внутренних заимствований муниципального образования "Онгудайский район" на 2013 год</t>
  </si>
  <si>
    <t>2015 год</t>
  </si>
  <si>
    <t>Программа внутренних заимствований муниципального образования "Онгудайский район" на 2014 и 2015 годы</t>
  </si>
  <si>
    <t>Приложение 1</t>
  </si>
  <si>
    <t xml:space="preserve"> Приложение №3</t>
  </si>
  <si>
    <t xml:space="preserve"> Приложение 6</t>
  </si>
  <si>
    <t xml:space="preserve"> Приложение 20</t>
  </si>
  <si>
    <t>Приложение 21</t>
  </si>
  <si>
    <t>Изменение остатков средств на счетах по учету средств бюджета</t>
  </si>
  <si>
    <t>092 01 05 00 00 00 0000 000</t>
  </si>
  <si>
    <t>092 01 05 00 00 00 0000 600</t>
  </si>
  <si>
    <t>092 01 05 02 01 05 0000 610</t>
  </si>
  <si>
    <t>Уменьшение прочих остатков средств бюджетов</t>
  </si>
  <si>
    <t>Уменьшение прочих остатков средств бюджетов муниципальных районов</t>
  </si>
  <si>
    <t>092 01 03 01 00 05 0000 710</t>
  </si>
  <si>
    <t>092 01 03 01 00 05 0000 810</t>
  </si>
  <si>
    <t>092 01 03 01 00 00 0000 700</t>
  </si>
  <si>
    <t>092 01 03 01 00 00 0000 800</t>
  </si>
  <si>
    <t>092 01 03 01 00 00 0000 000</t>
  </si>
  <si>
    <t>000 01 00 00 00 00 0000 000</t>
  </si>
  <si>
    <t>01 03 01 00 05 0000 810</t>
  </si>
  <si>
    <t>01 03 01 00 00 0000 800</t>
  </si>
  <si>
    <t>01 03 01 00 05 0000 710</t>
  </si>
  <si>
    <t>01 03 01 00 00 0000 700</t>
  </si>
  <si>
    <t>к решению "О бюджете муниципального образования "Онгудайский район" на 2013 год и на плановый период 2014 и 2015 годы" ( в ред реш сессии от 13.03.2013г № 39-1)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</si>
</sst>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left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 wrapText="1"/>
    </xf>
    <xf numFmtId="2" fontId="24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180" fontId="23" fillId="0" borderId="0" xfId="0" applyNumberFormat="1" applyFont="1" applyAlignment="1">
      <alignment horizontal="left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horizontal="center"/>
    </xf>
    <xf numFmtId="180" fontId="23" fillId="0" borderId="0" xfId="0" applyNumberFormat="1" applyFont="1" applyAlignment="1">
      <alignment horizontal="right"/>
    </xf>
    <xf numFmtId="180" fontId="23" fillId="0" borderId="0" xfId="0" applyNumberFormat="1" applyFont="1" applyFill="1" applyAlignment="1">
      <alignment horizontal="left"/>
    </xf>
    <xf numFmtId="180" fontId="23" fillId="0" borderId="0" xfId="0" applyNumberFormat="1" applyFont="1" applyFill="1" applyAlignment="1">
      <alignment horizontal="right"/>
    </xf>
    <xf numFmtId="180" fontId="23" fillId="0" borderId="0" xfId="0" applyNumberFormat="1" applyFont="1" applyAlignment="1">
      <alignment horizontal="left" wrapText="1"/>
    </xf>
    <xf numFmtId="180" fontId="23" fillId="0" borderId="0" xfId="0" applyNumberFormat="1" applyFont="1" applyAlignment="1">
      <alignment horizontal="center" wrapText="1"/>
    </xf>
    <xf numFmtId="180" fontId="23" fillId="0" borderId="0" xfId="0" applyNumberFormat="1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2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80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left"/>
    </xf>
    <xf numFmtId="0" fontId="23" fillId="0" borderId="0" xfId="0" applyFont="1" applyBorder="1" applyAlignment="1">
      <alignment/>
    </xf>
    <xf numFmtId="4" fontId="23" fillId="0" borderId="0" xfId="0" applyNumberFormat="1" applyFont="1" applyAlignment="1">
      <alignment wrapText="1"/>
    </xf>
    <xf numFmtId="4" fontId="23" fillId="0" borderId="0" xfId="0" applyNumberFormat="1" applyFont="1" applyAlignment="1">
      <alignment horizontal="center" wrapText="1"/>
    </xf>
    <xf numFmtId="2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90" zoomScaleSheetLayoutView="90" zoomScalePageLayoutView="0" workbookViewId="0" topLeftCell="A1">
      <selection activeCell="A48" sqref="A48:A49"/>
    </sheetView>
  </sheetViews>
  <sheetFormatPr defaultColWidth="9.140625" defaultRowHeight="12.75"/>
  <cols>
    <col min="1" max="1" width="50.28125" style="1" customWidth="1"/>
    <col min="2" max="2" width="26.28125" style="2" customWidth="1"/>
    <col min="3" max="3" width="24.7109375" style="18" hidden="1" customWidth="1"/>
    <col min="4" max="4" width="20.57421875" style="4" hidden="1" customWidth="1"/>
    <col min="5" max="5" width="17.8515625" style="4" hidden="1" customWidth="1"/>
    <col min="6" max="6" width="14.140625" style="18" customWidth="1"/>
    <col min="7" max="7" width="9.140625" style="26" customWidth="1"/>
    <col min="8" max="16384" width="9.140625" style="4" customWidth="1"/>
  </cols>
  <sheetData>
    <row r="1" spans="2:6" ht="12.75" customHeight="1">
      <c r="B1" s="39"/>
      <c r="C1" s="39"/>
      <c r="F1" s="26"/>
    </row>
    <row r="2" spans="1:7" s="67" customFormat="1" ht="12" customHeight="1">
      <c r="A2" s="79"/>
      <c r="B2" s="106" t="s">
        <v>80</v>
      </c>
      <c r="C2" s="106"/>
      <c r="F2" s="107"/>
      <c r="G2" s="107"/>
    </row>
    <row r="3" spans="1:7" s="67" customFormat="1" ht="24" customHeight="1">
      <c r="A3" s="79"/>
      <c r="B3" s="44" t="s">
        <v>101</v>
      </c>
      <c r="C3" s="44"/>
      <c r="D3" s="44"/>
      <c r="E3" s="44"/>
      <c r="F3" s="44"/>
      <c r="G3" s="107"/>
    </row>
    <row r="4" spans="1:7" s="67" customFormat="1" ht="21.75" customHeight="1">
      <c r="A4" s="79"/>
      <c r="B4" s="44"/>
      <c r="C4" s="44"/>
      <c r="D4" s="44"/>
      <c r="E4" s="44"/>
      <c r="F4" s="44"/>
      <c r="G4" s="107"/>
    </row>
    <row r="5" spans="1:7" s="67" customFormat="1" ht="14.25" customHeight="1">
      <c r="A5" s="79"/>
      <c r="B5" s="108"/>
      <c r="C5" s="108"/>
      <c r="D5" s="108"/>
      <c r="E5" s="108"/>
      <c r="F5" s="108"/>
      <c r="G5" s="107"/>
    </row>
    <row r="6" spans="1:7" s="67" customFormat="1" ht="21.75" customHeight="1">
      <c r="A6" s="79"/>
      <c r="B6" s="80"/>
      <c r="C6" s="109"/>
      <c r="F6" s="109"/>
      <c r="G6" s="107"/>
    </row>
    <row r="7" spans="1:7" s="67" customFormat="1" ht="12.75">
      <c r="A7" s="120" t="s">
        <v>75</v>
      </c>
      <c r="B7" s="120"/>
      <c r="C7" s="120"/>
      <c r="D7" s="40"/>
      <c r="E7" s="40"/>
      <c r="F7" s="40"/>
      <c r="G7" s="107"/>
    </row>
    <row r="8" spans="1:7" s="67" customFormat="1" ht="18.75" customHeight="1">
      <c r="A8" s="110"/>
      <c r="B8" s="88"/>
      <c r="C8" s="111"/>
      <c r="D8" s="67">
        <v>2011</v>
      </c>
      <c r="E8" s="67">
        <v>2012</v>
      </c>
      <c r="F8" s="111"/>
      <c r="G8" s="107"/>
    </row>
    <row r="9" spans="1:7" s="67" customFormat="1" ht="24">
      <c r="A9" s="72" t="s">
        <v>0</v>
      </c>
      <c r="B9" s="71" t="s">
        <v>1</v>
      </c>
      <c r="C9" s="112" t="s">
        <v>47</v>
      </c>
      <c r="D9" s="112" t="s">
        <v>47</v>
      </c>
      <c r="E9" s="113" t="s">
        <v>47</v>
      </c>
      <c r="F9" s="112" t="s">
        <v>47</v>
      </c>
      <c r="G9" s="107"/>
    </row>
    <row r="10" spans="1:9" s="67" customFormat="1" ht="12">
      <c r="A10" s="63" t="s">
        <v>3</v>
      </c>
      <c r="B10" s="72"/>
      <c r="C10" s="100" t="e">
        <f>C11</f>
        <v>#REF!</v>
      </c>
      <c r="D10" s="100" t="e">
        <f>D11</f>
        <v>#REF!</v>
      </c>
      <c r="E10" s="114" t="e">
        <f>E11</f>
        <v>#REF!</v>
      </c>
      <c r="F10" s="100">
        <f>F11</f>
        <v>8262.274000000001</v>
      </c>
      <c r="G10" s="115"/>
      <c r="I10" s="116"/>
    </row>
    <row r="11" spans="1:7" s="67" customFormat="1" ht="29.25" customHeight="1">
      <c r="A11" s="63" t="s">
        <v>4</v>
      </c>
      <c r="B11" s="72" t="s">
        <v>96</v>
      </c>
      <c r="C11" s="100" t="e">
        <f>C12+C15+C20</f>
        <v>#REF!</v>
      </c>
      <c r="D11" s="100" t="e">
        <f>D12+D15+D20</f>
        <v>#REF!</v>
      </c>
      <c r="E11" s="114" t="e">
        <f>E12+E15+E20</f>
        <v>#REF!</v>
      </c>
      <c r="F11" s="100">
        <f>F12+F15+F20</f>
        <v>8262.274000000001</v>
      </c>
      <c r="G11" s="115"/>
    </row>
    <row r="12" spans="1:7" s="67" customFormat="1" ht="24" customHeight="1">
      <c r="A12" s="63" t="s">
        <v>85</v>
      </c>
      <c r="B12" s="72" t="s">
        <v>86</v>
      </c>
      <c r="C12" s="100" t="e">
        <f>C13+#REF!</f>
        <v>#REF!</v>
      </c>
      <c r="D12" s="100" t="e">
        <f>D13+#REF!</f>
        <v>#REF!</v>
      </c>
      <c r="E12" s="114" t="e">
        <f>E13+#REF!</f>
        <v>#REF!</v>
      </c>
      <c r="F12" s="100">
        <f>F13</f>
        <v>4549.274</v>
      </c>
      <c r="G12" s="115"/>
    </row>
    <row r="13" spans="1:7" s="67" customFormat="1" ht="24" customHeight="1">
      <c r="A13" s="103" t="s">
        <v>89</v>
      </c>
      <c r="B13" s="76" t="s">
        <v>87</v>
      </c>
      <c r="C13" s="104">
        <f>C14</f>
        <v>6330</v>
      </c>
      <c r="D13" s="104">
        <f>D14</f>
        <v>6234</v>
      </c>
      <c r="E13" s="117">
        <f>E14</f>
        <v>7442</v>
      </c>
      <c r="F13" s="104">
        <f>F14</f>
        <v>4549.274</v>
      </c>
      <c r="G13" s="118"/>
    </row>
    <row r="14" spans="1:7" s="67" customFormat="1" ht="22.5" customHeight="1">
      <c r="A14" s="103" t="s">
        <v>90</v>
      </c>
      <c r="B14" s="76" t="s">
        <v>88</v>
      </c>
      <c r="C14" s="104">
        <f>2580+3630+120</f>
        <v>6330</v>
      </c>
      <c r="D14" s="104">
        <f>2604+3630</f>
        <v>6234</v>
      </c>
      <c r="E14" s="117">
        <f>2671+3630+1141</f>
        <v>7442</v>
      </c>
      <c r="F14" s="104">
        <v>4549.274</v>
      </c>
      <c r="G14" s="118"/>
    </row>
    <row r="15" spans="1:7" s="67" customFormat="1" ht="29.25" customHeight="1">
      <c r="A15" s="63" t="s">
        <v>16</v>
      </c>
      <c r="B15" s="72" t="s">
        <v>95</v>
      </c>
      <c r="C15" s="100">
        <f>C16+C18</f>
        <v>-1319</v>
      </c>
      <c r="D15" s="100">
        <f>D16+D18</f>
        <v>-390</v>
      </c>
      <c r="E15" s="114">
        <f>E16+E18</f>
        <v>-390</v>
      </c>
      <c r="F15" s="100">
        <f>F16+F18</f>
        <v>3606.17</v>
      </c>
      <c r="G15" s="115"/>
    </row>
    <row r="16" spans="1:7" s="67" customFormat="1" ht="38.25" customHeight="1">
      <c r="A16" s="103" t="s">
        <v>18</v>
      </c>
      <c r="B16" s="76" t="s">
        <v>93</v>
      </c>
      <c r="C16" s="104">
        <f>C17</f>
        <v>5000</v>
      </c>
      <c r="D16" s="104">
        <f>D17</f>
        <v>5000</v>
      </c>
      <c r="E16" s="117">
        <f>E17</f>
        <v>5000</v>
      </c>
      <c r="F16" s="104">
        <f>F17</f>
        <v>6840.17</v>
      </c>
      <c r="G16" s="118"/>
    </row>
    <row r="17" spans="1:7" s="67" customFormat="1" ht="38.25" customHeight="1">
      <c r="A17" s="103" t="s">
        <v>20</v>
      </c>
      <c r="B17" s="76" t="s">
        <v>91</v>
      </c>
      <c r="C17" s="104">
        <v>5000</v>
      </c>
      <c r="D17" s="104">
        <v>5000</v>
      </c>
      <c r="E17" s="117">
        <v>5000</v>
      </c>
      <c r="F17" s="104">
        <f>3234+3713-106.83</f>
        <v>6840.17</v>
      </c>
      <c r="G17" s="118">
        <f>F17+F19</f>
        <v>3606.17</v>
      </c>
    </row>
    <row r="18" spans="1:7" s="67" customFormat="1" ht="42.75" customHeight="1">
      <c r="A18" s="103" t="s">
        <v>22</v>
      </c>
      <c r="B18" s="76" t="s">
        <v>94</v>
      </c>
      <c r="C18" s="104">
        <f>C19</f>
        <v>-6319</v>
      </c>
      <c r="D18" s="104">
        <f>D19</f>
        <v>-5390</v>
      </c>
      <c r="E18" s="117">
        <f>E19</f>
        <v>-5390</v>
      </c>
      <c r="F18" s="104">
        <f>F19</f>
        <v>-3234</v>
      </c>
      <c r="G18" s="118"/>
    </row>
    <row r="19" spans="1:7" s="67" customFormat="1" ht="40.5" customHeight="1">
      <c r="A19" s="103" t="s">
        <v>24</v>
      </c>
      <c r="B19" s="76" t="s">
        <v>92</v>
      </c>
      <c r="C19" s="104">
        <f>-929+(-390)+(-5000)</f>
        <v>-6319</v>
      </c>
      <c r="D19" s="104">
        <f>(-390)+(-5000)</f>
        <v>-5390</v>
      </c>
      <c r="E19" s="117">
        <f>(-390)+(-5000)</f>
        <v>-5390</v>
      </c>
      <c r="F19" s="104">
        <f>-3234</f>
        <v>-3234</v>
      </c>
      <c r="G19" s="118"/>
    </row>
    <row r="20" spans="1:7" s="67" customFormat="1" ht="38.25" customHeight="1">
      <c r="A20" s="63" t="s">
        <v>26</v>
      </c>
      <c r="B20" s="72" t="s">
        <v>27</v>
      </c>
      <c r="C20" s="100">
        <f>C21+C24</f>
        <v>1199</v>
      </c>
      <c r="D20" s="100">
        <f>D21+D24</f>
        <v>1200</v>
      </c>
      <c r="E20" s="114">
        <f>E21+E24</f>
        <v>1200</v>
      </c>
      <c r="F20" s="100">
        <f>F21+F24</f>
        <v>106.83</v>
      </c>
      <c r="G20" s="115"/>
    </row>
    <row r="21" spans="1:7" s="67" customFormat="1" ht="29.25" customHeight="1" hidden="1">
      <c r="A21" s="63" t="s">
        <v>28</v>
      </c>
      <c r="B21" s="72" t="s">
        <v>30</v>
      </c>
      <c r="C21" s="100">
        <f aca="true" t="shared" si="0" ref="C21:F22">C22</f>
        <v>0</v>
      </c>
      <c r="D21" s="100">
        <f t="shared" si="0"/>
        <v>0</v>
      </c>
      <c r="E21" s="114">
        <f t="shared" si="0"/>
        <v>0</v>
      </c>
      <c r="F21" s="100">
        <f t="shared" si="0"/>
        <v>0</v>
      </c>
      <c r="G21" s="115"/>
    </row>
    <row r="22" spans="1:7" s="67" customFormat="1" ht="39" customHeight="1" hidden="1">
      <c r="A22" s="103" t="s">
        <v>29</v>
      </c>
      <c r="B22" s="76" t="s">
        <v>31</v>
      </c>
      <c r="C22" s="104">
        <f t="shared" si="0"/>
        <v>0</v>
      </c>
      <c r="D22" s="104">
        <f t="shared" si="0"/>
        <v>0</v>
      </c>
      <c r="E22" s="117">
        <f t="shared" si="0"/>
        <v>0</v>
      </c>
      <c r="F22" s="104">
        <f t="shared" si="0"/>
        <v>0</v>
      </c>
      <c r="G22" s="118"/>
    </row>
    <row r="23" spans="1:7" s="67" customFormat="1" ht="40.5" customHeight="1" hidden="1">
      <c r="A23" s="103" t="s">
        <v>32</v>
      </c>
      <c r="B23" s="76" t="s">
        <v>33</v>
      </c>
      <c r="C23" s="104"/>
      <c r="D23" s="104"/>
      <c r="E23" s="117"/>
      <c r="F23" s="104"/>
      <c r="G23" s="118"/>
    </row>
    <row r="24" spans="1:7" s="67" customFormat="1" ht="35.25" customHeight="1">
      <c r="A24" s="63" t="s">
        <v>34</v>
      </c>
      <c r="B24" s="72" t="s">
        <v>35</v>
      </c>
      <c r="C24" s="100">
        <f>C25-C28</f>
        <v>1199</v>
      </c>
      <c r="D24" s="100">
        <f>D25-D28</f>
        <v>1200</v>
      </c>
      <c r="E24" s="114">
        <f>E25-E28</f>
        <v>1200</v>
      </c>
      <c r="F24" s="100">
        <f>F25-F28</f>
        <v>106.83</v>
      </c>
      <c r="G24" s="115"/>
    </row>
    <row r="25" spans="1:7" s="67" customFormat="1" ht="36.75" customHeight="1">
      <c r="A25" s="103" t="s">
        <v>36</v>
      </c>
      <c r="B25" s="76" t="s">
        <v>37</v>
      </c>
      <c r="C25" s="104">
        <f>C26+C27</f>
        <v>1199</v>
      </c>
      <c r="D25" s="104">
        <f>D26+D27</f>
        <v>1200</v>
      </c>
      <c r="E25" s="117">
        <f>E26+E27</f>
        <v>1200</v>
      </c>
      <c r="F25" s="104">
        <f>F26+F27</f>
        <v>106.83</v>
      </c>
      <c r="G25" s="118"/>
    </row>
    <row r="26" spans="1:7" s="67" customFormat="1" ht="42" customHeight="1">
      <c r="A26" s="103" t="s">
        <v>44</v>
      </c>
      <c r="B26" s="76" t="s">
        <v>38</v>
      </c>
      <c r="C26" s="104">
        <f>1199</f>
        <v>1199</v>
      </c>
      <c r="D26" s="104">
        <f>1200</f>
        <v>1200</v>
      </c>
      <c r="E26" s="117">
        <v>1200</v>
      </c>
      <c r="F26" s="104">
        <v>106.83</v>
      </c>
      <c r="G26" s="118"/>
    </row>
    <row r="27" spans="1:6" ht="54.75" customHeight="1" hidden="1">
      <c r="A27" s="7" t="s">
        <v>45</v>
      </c>
      <c r="B27" s="8" t="s">
        <v>39</v>
      </c>
      <c r="C27" s="17">
        <v>0</v>
      </c>
      <c r="D27" s="17">
        <v>0</v>
      </c>
      <c r="E27" s="25">
        <v>0</v>
      </c>
      <c r="F27" s="17">
        <v>0</v>
      </c>
    </row>
    <row r="28" spans="1:6" ht="26.25" customHeight="1" hidden="1">
      <c r="A28" s="7" t="s">
        <v>40</v>
      </c>
      <c r="B28" s="8" t="s">
        <v>41</v>
      </c>
      <c r="C28" s="17">
        <f>C30+C29</f>
        <v>0</v>
      </c>
      <c r="D28" s="17">
        <f>D30+D29</f>
        <v>0</v>
      </c>
      <c r="E28" s="25">
        <f>E30+E29</f>
        <v>0</v>
      </c>
      <c r="F28" s="17">
        <f>F30+F29</f>
        <v>0</v>
      </c>
    </row>
    <row r="29" spans="1:6" ht="18.75" customHeight="1" hidden="1">
      <c r="A29" s="7" t="s">
        <v>53</v>
      </c>
      <c r="B29" s="8" t="s">
        <v>54</v>
      </c>
      <c r="C29" s="17">
        <v>0</v>
      </c>
      <c r="D29" s="17">
        <v>0</v>
      </c>
      <c r="E29" s="25">
        <v>0</v>
      </c>
      <c r="F29" s="17">
        <v>0</v>
      </c>
    </row>
    <row r="30" spans="1:6" ht="13.5" customHeight="1" hidden="1">
      <c r="A30" s="7" t="s">
        <v>46</v>
      </c>
      <c r="B30" s="8" t="s">
        <v>42</v>
      </c>
      <c r="C30" s="17">
        <v>0</v>
      </c>
      <c r="D30" s="17">
        <v>0</v>
      </c>
      <c r="E30" s="25">
        <v>0</v>
      </c>
      <c r="F30" s="17">
        <v>0</v>
      </c>
    </row>
    <row r="31" ht="31.5" customHeight="1"/>
    <row r="32" ht="18.75" customHeight="1"/>
  </sheetData>
  <sheetProtection/>
  <mergeCells count="4">
    <mergeCell ref="B1:C1"/>
    <mergeCell ref="B2:C2"/>
    <mergeCell ref="B3:F4"/>
    <mergeCell ref="A7:F7"/>
  </mergeCells>
  <printOptions/>
  <pageMargins left="0.984251968503937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workbookViewId="0" topLeftCell="A1">
      <selection activeCell="A7" sqref="A7:F7"/>
    </sheetView>
  </sheetViews>
  <sheetFormatPr defaultColWidth="9.140625" defaultRowHeight="12.75"/>
  <cols>
    <col min="1" max="1" width="42.7109375" style="1" customWidth="1"/>
    <col min="2" max="2" width="27.28125" style="2" customWidth="1"/>
    <col min="3" max="3" width="24.421875" style="9" hidden="1" customWidth="1"/>
    <col min="4" max="4" width="22.00390625" style="2" hidden="1" customWidth="1"/>
    <col min="5" max="5" width="24.421875" style="31" customWidth="1"/>
    <col min="6" max="6" width="22.00390625" style="28" customWidth="1"/>
    <col min="7" max="16384" width="9.140625" style="4" customWidth="1"/>
  </cols>
  <sheetData>
    <row r="1" spans="3:6" ht="12.75">
      <c r="C1" s="24"/>
      <c r="D1" s="3"/>
      <c r="E1" s="38"/>
      <c r="F1" s="27"/>
    </row>
    <row r="2" spans="1:6" s="67" customFormat="1" ht="12">
      <c r="A2" s="79"/>
      <c r="B2" s="80"/>
      <c r="C2" s="69" t="s">
        <v>67</v>
      </c>
      <c r="D2" s="81"/>
      <c r="E2" s="82" t="s">
        <v>81</v>
      </c>
      <c r="F2" s="83"/>
    </row>
    <row r="3" spans="1:6" s="67" customFormat="1" ht="12.75" customHeight="1">
      <c r="A3" s="79"/>
      <c r="B3" s="80"/>
      <c r="C3" s="84" t="s">
        <v>68</v>
      </c>
      <c r="D3" s="84"/>
      <c r="E3" s="44" t="s">
        <v>101</v>
      </c>
      <c r="F3" s="44"/>
    </row>
    <row r="4" spans="1:6" s="67" customFormat="1" ht="18" customHeight="1">
      <c r="A4" s="79"/>
      <c r="B4" s="80"/>
      <c r="C4" s="84"/>
      <c r="D4" s="84"/>
      <c r="E4" s="44"/>
      <c r="F4" s="44"/>
    </row>
    <row r="5" spans="1:6" s="67" customFormat="1" ht="26.25" customHeight="1">
      <c r="A5" s="79"/>
      <c r="B5" s="80"/>
      <c r="C5" s="84"/>
      <c r="D5" s="84"/>
      <c r="E5" s="44"/>
      <c r="F5" s="44"/>
    </row>
    <row r="6" spans="1:6" s="67" customFormat="1" ht="19.5" customHeight="1">
      <c r="A6" s="79"/>
      <c r="B6" s="80"/>
      <c r="C6" s="85"/>
      <c r="D6" s="80"/>
      <c r="E6" s="86"/>
      <c r="F6" s="87"/>
    </row>
    <row r="7" spans="1:6" s="67" customFormat="1" ht="15.75" customHeight="1">
      <c r="A7" s="120" t="s">
        <v>76</v>
      </c>
      <c r="B7" s="121"/>
      <c r="C7" s="121"/>
      <c r="D7" s="121"/>
      <c r="E7" s="121"/>
      <c r="F7" s="121"/>
    </row>
    <row r="8" spans="1:6" s="67" customFormat="1" ht="12">
      <c r="A8" s="88"/>
      <c r="B8" s="88"/>
      <c r="C8" s="88"/>
      <c r="D8" s="80"/>
      <c r="E8" s="89"/>
      <c r="F8" s="87"/>
    </row>
    <row r="9" spans="1:6" s="67" customFormat="1" ht="12">
      <c r="A9" s="90" t="s">
        <v>0</v>
      </c>
      <c r="B9" s="91" t="s">
        <v>1</v>
      </c>
      <c r="C9" s="92" t="s">
        <v>43</v>
      </c>
      <c r="D9" s="93" t="s">
        <v>66</v>
      </c>
      <c r="E9" s="94" t="s">
        <v>74</v>
      </c>
      <c r="F9" s="95" t="s">
        <v>78</v>
      </c>
    </row>
    <row r="10" spans="1:6" s="67" customFormat="1" ht="21" customHeight="1">
      <c r="A10" s="96"/>
      <c r="B10" s="97"/>
      <c r="C10" s="98" t="s">
        <v>2</v>
      </c>
      <c r="D10" s="98" t="s">
        <v>2</v>
      </c>
      <c r="E10" s="99" t="s">
        <v>2</v>
      </c>
      <c r="F10" s="99" t="s">
        <v>2</v>
      </c>
    </row>
    <row r="11" spans="1:6" s="67" customFormat="1" ht="18" customHeight="1">
      <c r="A11" s="63" t="s">
        <v>3</v>
      </c>
      <c r="B11" s="72"/>
      <c r="C11" s="100">
        <f>C12</f>
        <v>2604</v>
      </c>
      <c r="D11" s="100">
        <f>D12</f>
        <v>2670</v>
      </c>
      <c r="E11" s="101">
        <f>E12</f>
        <v>3000</v>
      </c>
      <c r="F11" s="101">
        <f>F12</f>
        <v>2500</v>
      </c>
    </row>
    <row r="12" spans="1:6" s="67" customFormat="1" ht="35.25" customHeight="1">
      <c r="A12" s="63" t="s">
        <v>4</v>
      </c>
      <c r="B12" s="72" t="s">
        <v>10</v>
      </c>
      <c r="C12" s="100">
        <f>C13+C18+C23</f>
        <v>2604</v>
      </c>
      <c r="D12" s="100">
        <f>D13+D18+D23</f>
        <v>2670</v>
      </c>
      <c r="E12" s="102">
        <f>E13+E18+E23</f>
        <v>3000</v>
      </c>
      <c r="F12" s="101">
        <f>F13+F18+F23</f>
        <v>2500</v>
      </c>
    </row>
    <row r="13" spans="1:6" s="67" customFormat="1" ht="24" hidden="1">
      <c r="A13" s="63" t="s">
        <v>5</v>
      </c>
      <c r="B13" s="72" t="s">
        <v>11</v>
      </c>
      <c r="C13" s="100">
        <f>C14+C16</f>
        <v>1794</v>
      </c>
      <c r="D13" s="100">
        <f>D14+D16</f>
        <v>1860</v>
      </c>
      <c r="E13" s="101">
        <f>E14+E16</f>
        <v>0</v>
      </c>
      <c r="F13" s="101">
        <f>F14+F16</f>
        <v>0</v>
      </c>
    </row>
    <row r="14" spans="1:6" s="67" customFormat="1" ht="34.5" customHeight="1" hidden="1">
      <c r="A14" s="103" t="s">
        <v>6</v>
      </c>
      <c r="B14" s="76" t="s">
        <v>12</v>
      </c>
      <c r="C14" s="104">
        <f>C15</f>
        <v>6234</v>
      </c>
      <c r="D14" s="104">
        <f>D15</f>
        <v>7442</v>
      </c>
      <c r="E14" s="105">
        <f>E15</f>
        <v>0</v>
      </c>
      <c r="F14" s="105">
        <f>F15</f>
        <v>0</v>
      </c>
    </row>
    <row r="15" spans="1:6" s="67" customFormat="1" ht="39.75" customHeight="1" hidden="1">
      <c r="A15" s="103" t="s">
        <v>7</v>
      </c>
      <c r="B15" s="76" t="s">
        <v>13</v>
      </c>
      <c r="C15" s="104">
        <v>6234</v>
      </c>
      <c r="D15" s="104">
        <v>7442</v>
      </c>
      <c r="E15" s="105"/>
      <c r="F15" s="105"/>
    </row>
    <row r="16" spans="1:6" s="67" customFormat="1" ht="31.5" customHeight="1" hidden="1">
      <c r="A16" s="103" t="s">
        <v>8</v>
      </c>
      <c r="B16" s="76" t="s">
        <v>14</v>
      </c>
      <c r="C16" s="104">
        <f>C17</f>
        <v>-4440</v>
      </c>
      <c r="D16" s="104">
        <f>D17</f>
        <v>-5582</v>
      </c>
      <c r="E16" s="105">
        <f>E17</f>
        <v>0</v>
      </c>
      <c r="F16" s="105">
        <f>F17</f>
        <v>0</v>
      </c>
    </row>
    <row r="17" spans="1:6" s="67" customFormat="1" ht="39.75" customHeight="1" hidden="1">
      <c r="A17" s="103" t="s">
        <v>9</v>
      </c>
      <c r="B17" s="76" t="s">
        <v>15</v>
      </c>
      <c r="C17" s="104">
        <f>-4440</f>
        <v>-4440</v>
      </c>
      <c r="D17" s="104">
        <f>-5581-1</f>
        <v>-5582</v>
      </c>
      <c r="E17" s="105"/>
      <c r="F17" s="105"/>
    </row>
    <row r="18" spans="1:6" s="67" customFormat="1" ht="39" customHeight="1">
      <c r="A18" s="63" t="s">
        <v>16</v>
      </c>
      <c r="B18" s="72" t="s">
        <v>17</v>
      </c>
      <c r="C18" s="100">
        <f>C19+C21</f>
        <v>-390</v>
      </c>
      <c r="D18" s="100">
        <f>D19+D21</f>
        <v>-390</v>
      </c>
      <c r="E18" s="101">
        <f>E19+E21</f>
        <v>3000</v>
      </c>
      <c r="F18" s="101">
        <f>F19+F21</f>
        <v>2500</v>
      </c>
    </row>
    <row r="19" spans="1:6" s="67" customFormat="1" ht="51" customHeight="1">
      <c r="A19" s="103" t="s">
        <v>18</v>
      </c>
      <c r="B19" s="76" t="s">
        <v>19</v>
      </c>
      <c r="C19" s="104">
        <v>5000</v>
      </c>
      <c r="D19" s="104">
        <v>5000</v>
      </c>
      <c r="E19" s="105">
        <f>E20</f>
        <v>6400</v>
      </c>
      <c r="F19" s="105">
        <f>F20</f>
        <v>5000</v>
      </c>
    </row>
    <row r="20" spans="1:6" s="67" customFormat="1" ht="61.5" customHeight="1">
      <c r="A20" s="103" t="s">
        <v>20</v>
      </c>
      <c r="B20" s="76" t="s">
        <v>21</v>
      </c>
      <c r="C20" s="104">
        <v>5000</v>
      </c>
      <c r="D20" s="104">
        <v>5000</v>
      </c>
      <c r="E20" s="105">
        <f>2400+3000+1000</f>
        <v>6400</v>
      </c>
      <c r="F20" s="105">
        <f>2500+2500</f>
        <v>5000</v>
      </c>
    </row>
    <row r="21" spans="1:6" s="67" customFormat="1" ht="48.75" customHeight="1">
      <c r="A21" s="103" t="s">
        <v>22</v>
      </c>
      <c r="B21" s="76" t="s">
        <v>23</v>
      </c>
      <c r="C21" s="104">
        <f>C22</f>
        <v>-5390</v>
      </c>
      <c r="D21" s="104">
        <f>D22</f>
        <v>-5390</v>
      </c>
      <c r="E21" s="105">
        <f>E22</f>
        <v>-3400</v>
      </c>
      <c r="F21" s="105">
        <f>F22</f>
        <v>-2500</v>
      </c>
    </row>
    <row r="22" spans="1:6" s="67" customFormat="1" ht="70.5" customHeight="1">
      <c r="A22" s="103" t="s">
        <v>24</v>
      </c>
      <c r="B22" s="76" t="s">
        <v>25</v>
      </c>
      <c r="C22" s="104">
        <f>-5000+(-390)</f>
        <v>-5390</v>
      </c>
      <c r="D22" s="104">
        <f>-5000+(-390)</f>
        <v>-5390</v>
      </c>
      <c r="E22" s="105">
        <f>-2400-1000</f>
        <v>-3400</v>
      </c>
      <c r="F22" s="105">
        <f>-2500</f>
        <v>-2500</v>
      </c>
    </row>
    <row r="23" spans="1:6" ht="28.5" customHeight="1" hidden="1">
      <c r="A23" s="5" t="s">
        <v>26</v>
      </c>
      <c r="B23" s="6" t="s">
        <v>27</v>
      </c>
      <c r="C23" s="16">
        <f>C24+C27</f>
        <v>1200</v>
      </c>
      <c r="D23" s="16">
        <f>D24+D27</f>
        <v>1200</v>
      </c>
      <c r="E23" s="29">
        <f>E24+E27</f>
        <v>0</v>
      </c>
      <c r="F23" s="29">
        <f>F24+F27</f>
        <v>0</v>
      </c>
    </row>
    <row r="24" spans="1:6" ht="40.5" customHeight="1" hidden="1">
      <c r="A24" s="5" t="s">
        <v>28</v>
      </c>
      <c r="B24" s="6" t="s">
        <v>30</v>
      </c>
      <c r="C24" s="16">
        <f aca="true" t="shared" si="0" ref="C24:F25">C25</f>
        <v>0</v>
      </c>
      <c r="D24" s="16">
        <f t="shared" si="0"/>
        <v>0</v>
      </c>
      <c r="E24" s="29">
        <f t="shared" si="0"/>
        <v>0</v>
      </c>
      <c r="F24" s="29">
        <f t="shared" si="0"/>
        <v>0</v>
      </c>
    </row>
    <row r="25" spans="1:6" ht="36" hidden="1">
      <c r="A25" s="7" t="s">
        <v>29</v>
      </c>
      <c r="B25" s="8" t="s">
        <v>31</v>
      </c>
      <c r="C25" s="17">
        <f t="shared" si="0"/>
        <v>0</v>
      </c>
      <c r="D25" s="17">
        <f t="shared" si="0"/>
        <v>0</v>
      </c>
      <c r="E25" s="30">
        <f t="shared" si="0"/>
        <v>0</v>
      </c>
      <c r="F25" s="30">
        <f t="shared" si="0"/>
        <v>0</v>
      </c>
    </row>
    <row r="26" spans="1:6" ht="38.25" customHeight="1" hidden="1">
      <c r="A26" s="7" t="s">
        <v>32</v>
      </c>
      <c r="B26" s="8" t="s">
        <v>33</v>
      </c>
      <c r="C26" s="17">
        <v>0</v>
      </c>
      <c r="D26" s="17">
        <v>0</v>
      </c>
      <c r="E26" s="30">
        <v>0</v>
      </c>
      <c r="F26" s="30">
        <v>0</v>
      </c>
    </row>
    <row r="27" spans="1:6" ht="30" customHeight="1" hidden="1">
      <c r="A27" s="5" t="s">
        <v>34</v>
      </c>
      <c r="B27" s="6" t="s">
        <v>35</v>
      </c>
      <c r="C27" s="16">
        <f>C28-C31</f>
        <v>1200</v>
      </c>
      <c r="D27" s="16">
        <f>D28-D31</f>
        <v>1200</v>
      </c>
      <c r="E27" s="29">
        <f>E28-E31</f>
        <v>0</v>
      </c>
      <c r="F27" s="29">
        <f>F28-F31</f>
        <v>0</v>
      </c>
    </row>
    <row r="28" spans="1:6" ht="30" customHeight="1" hidden="1">
      <c r="A28" s="7" t="s">
        <v>36</v>
      </c>
      <c r="B28" s="8" t="s">
        <v>37</v>
      </c>
      <c r="C28" s="17">
        <f>C29+C30</f>
        <v>1200</v>
      </c>
      <c r="D28" s="17">
        <f>D29+D30</f>
        <v>1200</v>
      </c>
      <c r="E28" s="30">
        <f>E29+E30</f>
        <v>0</v>
      </c>
      <c r="F28" s="30">
        <f>F29+F30</f>
        <v>0</v>
      </c>
    </row>
    <row r="29" spans="1:6" ht="39.75" customHeight="1" hidden="1">
      <c r="A29" s="7" t="s">
        <v>44</v>
      </c>
      <c r="B29" s="8" t="s">
        <v>38</v>
      </c>
      <c r="C29" s="17">
        <v>1200</v>
      </c>
      <c r="D29" s="17">
        <v>1200</v>
      </c>
      <c r="E29" s="30"/>
      <c r="F29" s="30"/>
    </row>
    <row r="30" spans="1:6" ht="52.5" customHeight="1" hidden="1">
      <c r="A30" s="7" t="s">
        <v>45</v>
      </c>
      <c r="B30" s="8" t="s">
        <v>39</v>
      </c>
      <c r="C30" s="17">
        <v>0</v>
      </c>
      <c r="D30" s="17">
        <v>0</v>
      </c>
      <c r="E30" s="30">
        <v>0</v>
      </c>
      <c r="F30" s="30">
        <v>0</v>
      </c>
    </row>
    <row r="31" spans="1:6" ht="28.5" customHeight="1" hidden="1">
      <c r="A31" s="7" t="s">
        <v>40</v>
      </c>
      <c r="B31" s="8" t="s">
        <v>41</v>
      </c>
      <c r="C31" s="17">
        <f>C33+C32</f>
        <v>0</v>
      </c>
      <c r="D31" s="17">
        <f>D33+D32</f>
        <v>0</v>
      </c>
      <c r="E31" s="30">
        <f>E33+E32</f>
        <v>0</v>
      </c>
      <c r="F31" s="30">
        <f>F33+F32</f>
        <v>0</v>
      </c>
    </row>
    <row r="32" spans="1:6" ht="33.75" customHeight="1" hidden="1">
      <c r="A32" s="7" t="s">
        <v>53</v>
      </c>
      <c r="B32" s="8" t="s">
        <v>54</v>
      </c>
      <c r="C32" s="17">
        <v>0</v>
      </c>
      <c r="D32" s="17">
        <v>0</v>
      </c>
      <c r="E32" s="30">
        <v>0</v>
      </c>
      <c r="F32" s="30">
        <v>0</v>
      </c>
    </row>
    <row r="33" spans="1:6" ht="52.5" customHeight="1" hidden="1">
      <c r="A33" s="7" t="s">
        <v>46</v>
      </c>
      <c r="B33" s="8" t="s">
        <v>42</v>
      </c>
      <c r="C33" s="17">
        <v>0</v>
      </c>
      <c r="D33" s="17">
        <v>0</v>
      </c>
      <c r="E33" s="30">
        <v>0</v>
      </c>
      <c r="F33" s="30">
        <v>0</v>
      </c>
    </row>
    <row r="34" ht="12" hidden="1"/>
    <row r="35" spans="2:6" ht="12" hidden="1">
      <c r="B35" s="32" t="s">
        <v>69</v>
      </c>
      <c r="C35" s="33"/>
      <c r="D35" s="32"/>
      <c r="E35" s="34">
        <v>1741.7</v>
      </c>
      <c r="F35" s="35">
        <v>584.9</v>
      </c>
    </row>
    <row r="36" spans="2:6" ht="12" hidden="1">
      <c r="B36" s="32"/>
      <c r="C36" s="33"/>
      <c r="D36" s="32"/>
      <c r="E36" s="36" t="s">
        <v>71</v>
      </c>
      <c r="F36" s="37" t="s">
        <v>70</v>
      </c>
    </row>
  </sheetData>
  <sheetProtection/>
  <mergeCells count="5">
    <mergeCell ref="E3:F5"/>
    <mergeCell ref="C3:D5"/>
    <mergeCell ref="A9:A10"/>
    <mergeCell ref="B9:B10"/>
    <mergeCell ref="A7:F7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19"/>
  <sheetViews>
    <sheetView view="pageBreakPreview" zoomScale="60" workbookViewId="0" topLeftCell="A4">
      <selection activeCell="C16" sqref="C16"/>
    </sheetView>
  </sheetViews>
  <sheetFormatPr defaultColWidth="9.140625" defaultRowHeight="12.75"/>
  <cols>
    <col min="1" max="1" width="9.140625" style="10" customWidth="1"/>
    <col min="2" max="2" width="27.00390625" style="4" customWidth="1"/>
    <col min="3" max="3" width="54.00390625" style="4" customWidth="1"/>
    <col min="4" max="16384" width="9.140625" style="4" customWidth="1"/>
  </cols>
  <sheetData>
    <row r="1" spans="1:3" s="67" customFormat="1" ht="12.75">
      <c r="A1" s="66"/>
      <c r="C1" s="68"/>
    </row>
    <row r="2" spans="1:3" s="67" customFormat="1" ht="12">
      <c r="A2" s="66"/>
      <c r="C2" s="69" t="s">
        <v>82</v>
      </c>
    </row>
    <row r="3" spans="1:3" s="67" customFormat="1" ht="6.75" customHeight="1">
      <c r="A3" s="66"/>
      <c r="C3" s="44" t="s">
        <v>101</v>
      </c>
    </row>
    <row r="4" spans="1:3" s="67" customFormat="1" ht="33.75" customHeight="1">
      <c r="A4" s="66"/>
      <c r="C4" s="44"/>
    </row>
    <row r="5" s="67" customFormat="1" ht="12">
      <c r="A5" s="66"/>
    </row>
    <row r="6" spans="1:3" s="67" customFormat="1" ht="20.25" customHeight="1">
      <c r="A6" s="119" t="s">
        <v>48</v>
      </c>
      <c r="B6" s="119"/>
      <c r="C6" s="119"/>
    </row>
    <row r="7" spans="1:3" s="67" customFormat="1" ht="18.75" customHeight="1">
      <c r="A7" s="119" t="s">
        <v>49</v>
      </c>
      <c r="B7" s="119"/>
      <c r="C7" s="119"/>
    </row>
    <row r="8" s="67" customFormat="1" ht="18.75" customHeight="1">
      <c r="A8" s="66"/>
    </row>
    <row r="9" spans="1:3" s="73" customFormat="1" ht="23.25" customHeight="1">
      <c r="A9" s="70" t="s">
        <v>50</v>
      </c>
      <c r="B9" s="71" t="s">
        <v>51</v>
      </c>
      <c r="C9" s="72" t="s">
        <v>0</v>
      </c>
    </row>
    <row r="10" spans="1:3" s="73" customFormat="1" ht="33" customHeight="1">
      <c r="A10" s="70" t="s">
        <v>52</v>
      </c>
      <c r="B10" s="74"/>
      <c r="C10" s="72" t="s">
        <v>59</v>
      </c>
    </row>
    <row r="11" spans="1:3" s="67" customFormat="1" ht="48" customHeight="1">
      <c r="A11" s="75" t="s">
        <v>52</v>
      </c>
      <c r="B11" s="76" t="s">
        <v>100</v>
      </c>
      <c r="C11" s="77" t="s">
        <v>18</v>
      </c>
    </row>
    <row r="12" spans="1:3" s="67" customFormat="1" ht="46.5" customHeight="1">
      <c r="A12" s="75" t="s">
        <v>52</v>
      </c>
      <c r="B12" s="76" t="s">
        <v>99</v>
      </c>
      <c r="C12" s="77" t="s">
        <v>20</v>
      </c>
    </row>
    <row r="13" spans="1:3" s="67" customFormat="1" ht="44.25" customHeight="1">
      <c r="A13" s="75" t="s">
        <v>52</v>
      </c>
      <c r="B13" s="76" t="s">
        <v>98</v>
      </c>
      <c r="C13" s="77" t="s">
        <v>72</v>
      </c>
    </row>
    <row r="14" spans="1:3" s="67" customFormat="1" ht="25.5" customHeight="1" hidden="1">
      <c r="A14" s="75" t="s">
        <v>52</v>
      </c>
      <c r="B14" s="76" t="s">
        <v>56</v>
      </c>
      <c r="C14" s="77" t="s">
        <v>45</v>
      </c>
    </row>
    <row r="15" spans="1:3" s="67" customFormat="1" ht="24.75" customHeight="1" hidden="1">
      <c r="A15" s="75" t="s">
        <v>52</v>
      </c>
      <c r="B15" s="76" t="s">
        <v>57</v>
      </c>
      <c r="C15" s="77" t="s">
        <v>9</v>
      </c>
    </row>
    <row r="16" spans="1:3" s="67" customFormat="1" ht="47.25" customHeight="1">
      <c r="A16" s="75" t="s">
        <v>52</v>
      </c>
      <c r="B16" s="76" t="s">
        <v>97</v>
      </c>
      <c r="C16" s="77" t="s">
        <v>24</v>
      </c>
    </row>
    <row r="17" spans="1:3" s="67" customFormat="1" ht="37.5" customHeight="1" hidden="1">
      <c r="A17" s="75" t="s">
        <v>52</v>
      </c>
      <c r="B17" s="76" t="s">
        <v>58</v>
      </c>
      <c r="C17" s="77" t="s">
        <v>53</v>
      </c>
    </row>
    <row r="18" spans="1:3" s="67" customFormat="1" ht="48.75" customHeight="1">
      <c r="A18" s="75" t="s">
        <v>52</v>
      </c>
      <c r="B18" s="76" t="s">
        <v>73</v>
      </c>
      <c r="C18" s="77" t="s">
        <v>36</v>
      </c>
    </row>
    <row r="19" spans="1:3" s="67" customFormat="1" ht="48.75" customHeight="1">
      <c r="A19" s="78" t="s">
        <v>52</v>
      </c>
      <c r="B19" s="76" t="s">
        <v>55</v>
      </c>
      <c r="C19" s="77" t="s">
        <v>44</v>
      </c>
    </row>
    <row r="24" ht="27.75" customHeight="1"/>
    <row r="25" ht="27.75" customHeight="1"/>
    <row r="26" ht="25.5" customHeight="1"/>
    <row r="27" ht="28.5" customHeight="1"/>
    <row r="28" ht="30" customHeight="1"/>
    <row r="29" ht="36" customHeight="1"/>
    <row r="30" ht="42" customHeight="1"/>
    <row r="31" ht="40.5" customHeight="1"/>
    <row r="32" ht="39" customHeight="1"/>
    <row r="33" ht="26.25" customHeight="1"/>
    <row r="34" ht="29.25" customHeight="1"/>
    <row r="35" ht="38.25" customHeight="1"/>
    <row r="36" ht="39" customHeight="1"/>
    <row r="37" ht="30" customHeight="1"/>
    <row r="38" ht="27.75" customHeight="1"/>
    <row r="39" ht="39.75" customHeight="1"/>
    <row r="40" ht="52.5" customHeight="1"/>
    <row r="41" ht="27" customHeight="1"/>
    <row r="42" ht="41.25" customHeight="1"/>
  </sheetData>
  <sheetProtection/>
  <mergeCells count="3">
    <mergeCell ref="C3:C4"/>
    <mergeCell ref="A6:C6"/>
    <mergeCell ref="A7:C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zoomScalePageLayoutView="0" workbookViewId="0" topLeftCell="A1">
      <selection activeCell="A6" sqref="A6:C6"/>
    </sheetView>
  </sheetViews>
  <sheetFormatPr defaultColWidth="9.140625" defaultRowHeight="12.75"/>
  <cols>
    <col min="1" max="1" width="63.8515625" style="0" customWidth="1"/>
    <col min="2" max="2" width="17.8515625" style="14" customWidth="1"/>
    <col min="3" max="3" width="19.28125" style="14" customWidth="1"/>
    <col min="4" max="4" width="13.421875" style="0" customWidth="1"/>
    <col min="5" max="5" width="12.7109375" style="0" customWidth="1"/>
  </cols>
  <sheetData>
    <row r="1" spans="2:3" ht="12.75">
      <c r="B1" s="20"/>
      <c r="C1" s="13"/>
    </row>
    <row r="2" spans="2:3" s="41" customFormat="1" ht="12.75">
      <c r="B2" s="61" t="s">
        <v>83</v>
      </c>
      <c r="C2" s="61"/>
    </row>
    <row r="3" spans="2:3" s="41" customFormat="1" ht="36" customHeight="1">
      <c r="B3" s="44" t="s">
        <v>101</v>
      </c>
      <c r="C3" s="44"/>
    </row>
    <row r="4" spans="2:3" s="41" customFormat="1" ht="12.75">
      <c r="B4" s="45"/>
      <c r="C4" s="45"/>
    </row>
    <row r="5" spans="2:3" s="41" customFormat="1" ht="12.75">
      <c r="B5" s="45"/>
      <c r="C5" s="45"/>
    </row>
    <row r="6" spans="1:3" s="41" customFormat="1" ht="12.75">
      <c r="A6" s="46" t="s">
        <v>77</v>
      </c>
      <c r="B6" s="46"/>
      <c r="C6" s="46"/>
    </row>
    <row r="7" spans="2:3" s="41" customFormat="1" ht="12.75">
      <c r="B7" s="45"/>
      <c r="C7" s="45"/>
    </row>
    <row r="8" spans="2:3" s="41" customFormat="1" ht="12.75">
      <c r="B8" s="45"/>
      <c r="C8" s="48" t="s">
        <v>64</v>
      </c>
    </row>
    <row r="9" spans="1:3" s="53" customFormat="1" ht="63" customHeight="1">
      <c r="A9" s="62"/>
      <c r="B9" s="52" t="s">
        <v>63</v>
      </c>
      <c r="C9" s="52" t="s">
        <v>60</v>
      </c>
    </row>
    <row r="10" spans="1:3" s="41" customFormat="1" ht="21.75" customHeight="1">
      <c r="A10" s="54" t="s">
        <v>61</v>
      </c>
      <c r="B10" s="57">
        <f>B12+B13+B14</f>
        <v>6840.17</v>
      </c>
      <c r="C10" s="57">
        <f>C12+C13+C14</f>
        <v>-3234</v>
      </c>
    </row>
    <row r="11" spans="1:3" s="41" customFormat="1" ht="31.5" customHeight="1">
      <c r="A11" s="65" t="s">
        <v>62</v>
      </c>
      <c r="B11" s="57"/>
      <c r="C11" s="57"/>
    </row>
    <row r="12" spans="1:3" s="41" customFormat="1" ht="18.75" customHeight="1" hidden="1">
      <c r="A12" s="64" t="s">
        <v>5</v>
      </c>
      <c r="B12" s="57"/>
      <c r="C12" s="57"/>
    </row>
    <row r="13" spans="1:3" s="41" customFormat="1" ht="34.5" customHeight="1">
      <c r="A13" s="64" t="s">
        <v>16</v>
      </c>
      <c r="B13" s="57">
        <f>'прилож 1'!F17</f>
        <v>6840.17</v>
      </c>
      <c r="C13" s="57">
        <f>'прилож 1'!F18</f>
        <v>-3234</v>
      </c>
    </row>
    <row r="14" spans="1:3" s="12" customFormat="1" ht="126" customHeight="1" hidden="1">
      <c r="A14" s="11" t="s">
        <v>65</v>
      </c>
      <c r="B14" s="15"/>
      <c r="C14" s="15"/>
    </row>
  </sheetData>
  <sheetProtection/>
  <mergeCells count="3">
    <mergeCell ref="A6:C6"/>
    <mergeCell ref="B3:C3"/>
    <mergeCell ref="B2:C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60" zoomScalePageLayoutView="0" workbookViewId="0" topLeftCell="A4">
      <selection activeCell="A10" sqref="A10:A11"/>
    </sheetView>
  </sheetViews>
  <sheetFormatPr defaultColWidth="9.140625" defaultRowHeight="12.75"/>
  <cols>
    <col min="1" max="1" width="48.28125" style="19" customWidth="1"/>
    <col min="2" max="2" width="13.140625" style="19" customWidth="1"/>
    <col min="3" max="3" width="16.140625" style="19" customWidth="1"/>
    <col min="4" max="4" width="13.00390625" style="20" customWidth="1"/>
    <col min="5" max="5" width="22.28125" style="20" customWidth="1"/>
    <col min="6" max="16384" width="9.140625" style="19" customWidth="1"/>
  </cols>
  <sheetData>
    <row r="1" ht="12.75">
      <c r="E1" s="21"/>
    </row>
    <row r="2" spans="3:5" s="41" customFormat="1" ht="12.75">
      <c r="C2" s="42" t="s">
        <v>84</v>
      </c>
      <c r="D2" s="43"/>
      <c r="E2" s="43"/>
    </row>
    <row r="3" spans="3:5" s="41" customFormat="1" ht="50.25" customHeight="1">
      <c r="C3" s="44" t="s">
        <v>101</v>
      </c>
      <c r="D3" s="43"/>
      <c r="E3" s="43"/>
    </row>
    <row r="4" spans="4:5" s="41" customFormat="1" ht="12.75">
      <c r="D4" s="45"/>
      <c r="E4" s="45"/>
    </row>
    <row r="5" spans="4:5" s="41" customFormat="1" ht="12.75">
      <c r="D5" s="45"/>
      <c r="E5" s="45"/>
    </row>
    <row r="6" spans="1:5" s="41" customFormat="1" ht="12.75">
      <c r="A6" s="46" t="s">
        <v>79</v>
      </c>
      <c r="B6" s="46"/>
      <c r="C6" s="46"/>
      <c r="D6" s="46"/>
      <c r="E6" s="46"/>
    </row>
    <row r="7" spans="1:5" s="41" customFormat="1" ht="12.75">
      <c r="A7" s="47"/>
      <c r="B7" s="47"/>
      <c r="C7" s="47"/>
      <c r="D7" s="47"/>
      <c r="E7" s="47"/>
    </row>
    <row r="8" spans="4:5" s="41" customFormat="1" ht="12.75">
      <c r="D8" s="45"/>
      <c r="E8" s="45"/>
    </row>
    <row r="9" spans="4:5" s="41" customFormat="1" ht="12.75">
      <c r="D9" s="45"/>
      <c r="E9" s="48" t="s">
        <v>64</v>
      </c>
    </row>
    <row r="10" spans="1:5" s="41" customFormat="1" ht="12.75">
      <c r="A10" s="49"/>
      <c r="B10" s="50" t="s">
        <v>74</v>
      </c>
      <c r="C10" s="51"/>
      <c r="D10" s="49" t="s">
        <v>78</v>
      </c>
      <c r="E10" s="49"/>
    </row>
    <row r="11" spans="1:5" s="53" customFormat="1" ht="63.75">
      <c r="A11" s="49"/>
      <c r="B11" s="52" t="s">
        <v>63</v>
      </c>
      <c r="C11" s="52" t="s">
        <v>60</v>
      </c>
      <c r="D11" s="52" t="s">
        <v>63</v>
      </c>
      <c r="E11" s="52" t="s">
        <v>60</v>
      </c>
    </row>
    <row r="12" spans="1:5" s="41" customFormat="1" ht="26.25" customHeight="1">
      <c r="A12" s="54" t="s">
        <v>61</v>
      </c>
      <c r="B12" s="55">
        <f>SUM(B14:B15)</f>
        <v>6400</v>
      </c>
      <c r="C12" s="55">
        <f>C14+C15</f>
        <v>-3400</v>
      </c>
      <c r="D12" s="55">
        <f>SUM(D14:D15)</f>
        <v>5000</v>
      </c>
      <c r="E12" s="55">
        <f>E14+E15</f>
        <v>-2500</v>
      </c>
    </row>
    <row r="13" spans="1:5" s="41" customFormat="1" ht="20.25" customHeight="1">
      <c r="A13" s="56" t="s">
        <v>62</v>
      </c>
      <c r="B13" s="57"/>
      <c r="C13" s="57"/>
      <c r="D13" s="57"/>
      <c r="E13" s="57"/>
    </row>
    <row r="14" spans="1:5" s="41" customFormat="1" ht="25.5" customHeight="1" hidden="1">
      <c r="A14" s="58" t="s">
        <v>5</v>
      </c>
      <c r="B14" s="59"/>
      <c r="C14" s="59"/>
      <c r="D14" s="60"/>
      <c r="E14" s="60"/>
    </row>
    <row r="15" spans="1:5" s="41" customFormat="1" ht="42.75" customHeight="1">
      <c r="A15" s="58" t="s">
        <v>16</v>
      </c>
      <c r="B15" s="59">
        <f>'прилож 3'!E19</f>
        <v>6400</v>
      </c>
      <c r="C15" s="59">
        <f>'прилож 3'!E21</f>
        <v>-3400</v>
      </c>
      <c r="D15" s="60">
        <f>'прилож 3'!F20</f>
        <v>5000</v>
      </c>
      <c r="E15" s="60">
        <f>'прилож 3'!F22</f>
        <v>-2500</v>
      </c>
    </row>
    <row r="17" spans="2:5" ht="12.75">
      <c r="B17" s="22"/>
      <c r="C17" s="22"/>
      <c r="D17" s="23"/>
      <c r="E17" s="23"/>
    </row>
  </sheetData>
  <sheetProtection/>
  <mergeCells count="6">
    <mergeCell ref="A6:E6"/>
    <mergeCell ref="A10:A11"/>
    <mergeCell ref="D10:E10"/>
    <mergeCell ref="B10:C10"/>
    <mergeCell ref="C3:E3"/>
    <mergeCell ref="C2:E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2013-03-06T04:43:10Z</cp:lastPrinted>
  <dcterms:created xsi:type="dcterms:W3CDTF">1996-10-08T23:32:33Z</dcterms:created>
  <dcterms:modified xsi:type="dcterms:W3CDTF">2013-03-13T06:34:27Z</dcterms:modified>
  <cp:category/>
  <cp:version/>
  <cp:contentType/>
  <cp:contentStatus/>
</cp:coreProperties>
</file>