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R36" i="1" l="1"/>
  <c r="Q36" i="1"/>
  <c r="O36" i="1"/>
  <c r="N36" i="1"/>
  <c r="L36" i="1"/>
  <c r="K36" i="1"/>
  <c r="J36" i="1"/>
  <c r="S36" i="1" s="1"/>
  <c r="G36" i="1"/>
  <c r="D36" i="1"/>
  <c r="R35" i="1"/>
  <c r="Q35" i="1"/>
  <c r="O35" i="1"/>
  <c r="N35" i="1"/>
  <c r="L35" i="1"/>
  <c r="K35" i="1"/>
  <c r="J35" i="1"/>
  <c r="G35" i="1"/>
  <c r="G34" i="1" s="1"/>
  <c r="D35" i="1"/>
  <c r="I34" i="1"/>
  <c r="H34" i="1"/>
  <c r="N34" i="1" s="1"/>
  <c r="F34" i="1"/>
  <c r="E34" i="1"/>
  <c r="C34" i="1"/>
  <c r="B34" i="1"/>
  <c r="R33" i="1"/>
  <c r="Q33" i="1"/>
  <c r="O33" i="1"/>
  <c r="N33" i="1"/>
  <c r="L33" i="1"/>
  <c r="K33" i="1"/>
  <c r="J33" i="1"/>
  <c r="G33" i="1"/>
  <c r="D33" i="1"/>
  <c r="R32" i="1"/>
  <c r="Q32" i="1"/>
  <c r="O32" i="1"/>
  <c r="N32" i="1"/>
  <c r="L32" i="1"/>
  <c r="K32" i="1"/>
  <c r="J32" i="1"/>
  <c r="S32" i="1" s="1"/>
  <c r="G32" i="1"/>
  <c r="D32" i="1"/>
  <c r="R31" i="1"/>
  <c r="Q31" i="1"/>
  <c r="O31" i="1"/>
  <c r="L31" i="1"/>
  <c r="J31" i="1"/>
  <c r="E31" i="1"/>
  <c r="K31" i="1" s="1"/>
  <c r="D31" i="1"/>
  <c r="R30" i="1"/>
  <c r="Q30" i="1"/>
  <c r="O30" i="1"/>
  <c r="N30" i="1"/>
  <c r="L30" i="1"/>
  <c r="K30" i="1"/>
  <c r="J30" i="1"/>
  <c r="G30" i="1"/>
  <c r="D30" i="1"/>
  <c r="R29" i="1"/>
  <c r="Q29" i="1"/>
  <c r="O29" i="1"/>
  <c r="N29" i="1"/>
  <c r="L29" i="1"/>
  <c r="K29" i="1"/>
  <c r="J29" i="1"/>
  <c r="S29" i="1" s="1"/>
  <c r="G29" i="1"/>
  <c r="D29" i="1"/>
  <c r="Q28" i="1"/>
  <c r="O28" i="1"/>
  <c r="L28" i="1"/>
  <c r="J28" i="1"/>
  <c r="E28" i="1"/>
  <c r="K28" i="1" s="1"/>
  <c r="C28" i="1"/>
  <c r="D28" i="1" s="1"/>
  <c r="D27" i="1" s="1"/>
  <c r="D26" i="1" s="1"/>
  <c r="I27" i="1"/>
  <c r="H27" i="1"/>
  <c r="F27" i="1"/>
  <c r="F26" i="1" s="1"/>
  <c r="C27" i="1"/>
  <c r="C26" i="1" s="1"/>
  <c r="B27" i="1"/>
  <c r="H26" i="1"/>
  <c r="B26" i="1"/>
  <c r="Q25" i="1"/>
  <c r="N25" i="1"/>
  <c r="K25" i="1"/>
  <c r="I25" i="1"/>
  <c r="R25" i="1" s="1"/>
  <c r="F25" i="1"/>
  <c r="G25" i="1" s="1"/>
  <c r="D25" i="1"/>
  <c r="R24" i="1"/>
  <c r="Q24" i="1"/>
  <c r="O24" i="1"/>
  <c r="N24" i="1"/>
  <c r="L24" i="1"/>
  <c r="K24" i="1"/>
  <c r="J24" i="1"/>
  <c r="G24" i="1"/>
  <c r="D24" i="1"/>
  <c r="S23" i="1"/>
  <c r="R23" i="1"/>
  <c r="Q23" i="1"/>
  <c r="O23" i="1"/>
  <c r="N23" i="1"/>
  <c r="L23" i="1"/>
  <c r="K23" i="1"/>
  <c r="J23" i="1"/>
  <c r="G23" i="1"/>
  <c r="M23" i="1" s="1"/>
  <c r="D23" i="1"/>
  <c r="R22" i="1"/>
  <c r="Q22" i="1"/>
  <c r="O22" i="1"/>
  <c r="N22" i="1"/>
  <c r="L22" i="1"/>
  <c r="K22" i="1"/>
  <c r="J22" i="1"/>
  <c r="G22" i="1"/>
  <c r="G21" i="1" s="1"/>
  <c r="D22" i="1"/>
  <c r="D21" i="1" s="1"/>
  <c r="I21" i="1"/>
  <c r="O21" i="1" s="1"/>
  <c r="H21" i="1"/>
  <c r="N21" i="1" s="1"/>
  <c r="F21" i="1"/>
  <c r="E21" i="1"/>
  <c r="C21" i="1"/>
  <c r="B21" i="1"/>
  <c r="R20" i="1"/>
  <c r="Q20" i="1"/>
  <c r="O20" i="1"/>
  <c r="N20" i="1"/>
  <c r="L20" i="1"/>
  <c r="K20" i="1"/>
  <c r="J20" i="1"/>
  <c r="G20" i="1"/>
  <c r="D20" i="1"/>
  <c r="R19" i="1"/>
  <c r="Q19" i="1"/>
  <c r="O19" i="1"/>
  <c r="N19" i="1"/>
  <c r="L19" i="1"/>
  <c r="K19" i="1"/>
  <c r="J19" i="1"/>
  <c r="S19" i="1" s="1"/>
  <c r="G19" i="1"/>
  <c r="D19" i="1"/>
  <c r="R18" i="1"/>
  <c r="Q18" i="1"/>
  <c r="O18" i="1"/>
  <c r="N18" i="1"/>
  <c r="L18" i="1"/>
  <c r="K18" i="1"/>
  <c r="J18" i="1"/>
  <c r="G18" i="1"/>
  <c r="G17" i="1" s="1"/>
  <c r="D18" i="1"/>
  <c r="I17" i="1"/>
  <c r="H17" i="1"/>
  <c r="Q17" i="1" s="1"/>
  <c r="F17" i="1"/>
  <c r="F8" i="1" s="1"/>
  <c r="E17" i="1"/>
  <c r="C17" i="1"/>
  <c r="B17" i="1"/>
  <c r="R16" i="1"/>
  <c r="Q16" i="1"/>
  <c r="O16" i="1"/>
  <c r="N16" i="1"/>
  <c r="L16" i="1"/>
  <c r="K16" i="1"/>
  <c r="J16" i="1"/>
  <c r="G16" i="1"/>
  <c r="P16" i="1" s="1"/>
  <c r="D16" i="1"/>
  <c r="S15" i="1"/>
  <c r="R15" i="1"/>
  <c r="Q15" i="1"/>
  <c r="O15" i="1"/>
  <c r="N15" i="1"/>
  <c r="L15" i="1"/>
  <c r="K15" i="1"/>
  <c r="J15" i="1"/>
  <c r="G15" i="1"/>
  <c r="M15" i="1" s="1"/>
  <c r="D15" i="1"/>
  <c r="R14" i="1"/>
  <c r="Q14" i="1"/>
  <c r="O14" i="1"/>
  <c r="N14" i="1"/>
  <c r="L14" i="1"/>
  <c r="K14" i="1"/>
  <c r="J14" i="1"/>
  <c r="G14" i="1"/>
  <c r="P14" i="1" s="1"/>
  <c r="D14" i="1"/>
  <c r="S13" i="1"/>
  <c r="R13" i="1"/>
  <c r="Q13" i="1"/>
  <c r="O13" i="1"/>
  <c r="N13" i="1"/>
  <c r="L13" i="1"/>
  <c r="K13" i="1"/>
  <c r="J13" i="1"/>
  <c r="G13" i="1"/>
  <c r="M13" i="1" s="1"/>
  <c r="D13" i="1"/>
  <c r="R12" i="1"/>
  <c r="Q12" i="1"/>
  <c r="O12" i="1"/>
  <c r="N12" i="1"/>
  <c r="L12" i="1"/>
  <c r="K12" i="1"/>
  <c r="J12" i="1"/>
  <c r="P12" i="1" s="1"/>
  <c r="G12" i="1"/>
  <c r="D12" i="1"/>
  <c r="D11" i="1" s="1"/>
  <c r="I11" i="1"/>
  <c r="R11" i="1" s="1"/>
  <c r="H11" i="1"/>
  <c r="G11" i="1"/>
  <c r="F11" i="1"/>
  <c r="E11" i="1"/>
  <c r="E8" i="1" s="1"/>
  <c r="C11" i="1"/>
  <c r="B11" i="1"/>
  <c r="R10" i="1"/>
  <c r="Q10" i="1"/>
  <c r="O10" i="1"/>
  <c r="N10" i="1"/>
  <c r="L10" i="1"/>
  <c r="K10" i="1"/>
  <c r="J10" i="1"/>
  <c r="G10" i="1"/>
  <c r="D10" i="1"/>
  <c r="S9" i="1"/>
  <c r="R9" i="1"/>
  <c r="Q9" i="1"/>
  <c r="O9" i="1"/>
  <c r="N9" i="1"/>
  <c r="L9" i="1"/>
  <c r="K9" i="1"/>
  <c r="J9" i="1"/>
  <c r="G9" i="1"/>
  <c r="D9" i="1"/>
  <c r="H8" i="1"/>
  <c r="B8" i="1"/>
  <c r="B7" i="1" s="1"/>
  <c r="F7" i="1" l="1"/>
  <c r="F6" i="1"/>
  <c r="Q8" i="1"/>
  <c r="K21" i="1"/>
  <c r="P22" i="1"/>
  <c r="S30" i="1"/>
  <c r="S33" i="1"/>
  <c r="Q34" i="1"/>
  <c r="G8" i="1"/>
  <c r="Q21" i="1"/>
  <c r="Q26" i="1"/>
  <c r="R27" i="1"/>
  <c r="B6" i="1"/>
  <c r="H6" i="1"/>
  <c r="Q6" i="1" s="1"/>
  <c r="S10" i="1"/>
  <c r="C8" i="1"/>
  <c r="C7" i="1" s="1"/>
  <c r="N11" i="1"/>
  <c r="Q11" i="1"/>
  <c r="K17" i="1"/>
  <c r="D17" i="1"/>
  <c r="D8" i="1" s="1"/>
  <c r="M19" i="1"/>
  <c r="S24" i="1"/>
  <c r="E27" i="1"/>
  <c r="E26" i="1" s="1"/>
  <c r="N27" i="1"/>
  <c r="Q27" i="1"/>
  <c r="M29" i="1"/>
  <c r="S31" i="1"/>
  <c r="M32" i="1"/>
  <c r="K34" i="1"/>
  <c r="R34" i="1"/>
  <c r="D34" i="1"/>
  <c r="S35" i="1"/>
  <c r="M36" i="1"/>
  <c r="E6" i="1"/>
  <c r="E7" i="1"/>
  <c r="C6" i="1"/>
  <c r="P10" i="1"/>
  <c r="S20" i="1"/>
  <c r="M20" i="1"/>
  <c r="S28" i="1"/>
  <c r="N6" i="1"/>
  <c r="N8" i="1"/>
  <c r="M9" i="1"/>
  <c r="K11" i="1"/>
  <c r="O11" i="1"/>
  <c r="S12" i="1"/>
  <c r="R17" i="1"/>
  <c r="L17" i="1"/>
  <c r="S18" i="1"/>
  <c r="M18" i="1"/>
  <c r="J17" i="1"/>
  <c r="H7" i="1"/>
  <c r="I8" i="1"/>
  <c r="K8" i="1"/>
  <c r="P9" i="1"/>
  <c r="M10" i="1"/>
  <c r="J11" i="1"/>
  <c r="L11" i="1"/>
  <c r="M12" i="1"/>
  <c r="S14" i="1"/>
  <c r="M14" i="1"/>
  <c r="S16" i="1"/>
  <c r="M16" i="1"/>
  <c r="N17" i="1"/>
  <c r="O17" i="1"/>
  <c r="P18" i="1"/>
  <c r="P20" i="1"/>
  <c r="R21" i="1"/>
  <c r="L21" i="1"/>
  <c r="S22" i="1"/>
  <c r="M22" i="1"/>
  <c r="J21" i="1"/>
  <c r="P24" i="1"/>
  <c r="O25" i="1"/>
  <c r="N26" i="1"/>
  <c r="K27" i="1"/>
  <c r="O27" i="1"/>
  <c r="N28" i="1"/>
  <c r="R28" i="1"/>
  <c r="P30" i="1"/>
  <c r="N31" i="1"/>
  <c r="P33" i="1"/>
  <c r="O34" i="1"/>
  <c r="P35" i="1"/>
  <c r="P13" i="1"/>
  <c r="P15" i="1"/>
  <c r="P19" i="1"/>
  <c r="P23" i="1"/>
  <c r="M24" i="1"/>
  <c r="J25" i="1"/>
  <c r="L25" i="1"/>
  <c r="I26" i="1"/>
  <c r="K26" i="1"/>
  <c r="J27" i="1"/>
  <c r="L27" i="1"/>
  <c r="G28" i="1"/>
  <c r="M28" i="1" s="1"/>
  <c r="P29" i="1"/>
  <c r="M30" i="1"/>
  <c r="G31" i="1"/>
  <c r="P31" i="1" s="1"/>
  <c r="P32" i="1"/>
  <c r="M33" i="1"/>
  <c r="J34" i="1"/>
  <c r="L34" i="1"/>
  <c r="M35" i="1"/>
  <c r="P36" i="1"/>
  <c r="D7" i="1" l="1"/>
  <c r="D6" i="1"/>
  <c r="M31" i="1"/>
  <c r="K6" i="1"/>
  <c r="P21" i="1"/>
  <c r="M21" i="1"/>
  <c r="S21" i="1"/>
  <c r="P11" i="1"/>
  <c r="S11" i="1"/>
  <c r="J8" i="1"/>
  <c r="M11" i="1"/>
  <c r="O8" i="1"/>
  <c r="I6" i="1"/>
  <c r="R8" i="1"/>
  <c r="I7" i="1"/>
  <c r="L8" i="1"/>
  <c r="P17" i="1"/>
  <c r="S17" i="1"/>
  <c r="M17" i="1"/>
  <c r="P34" i="1"/>
  <c r="S34" i="1"/>
  <c r="M34" i="1"/>
  <c r="G27" i="1"/>
  <c r="P27" i="1" s="1"/>
  <c r="S27" i="1"/>
  <c r="J26" i="1"/>
  <c r="O26" i="1"/>
  <c r="R26" i="1"/>
  <c r="L26" i="1"/>
  <c r="P25" i="1"/>
  <c r="S25" i="1"/>
  <c r="M25" i="1"/>
  <c r="P28" i="1"/>
  <c r="N7" i="1"/>
  <c r="Q7" i="1"/>
  <c r="K7" i="1"/>
  <c r="M27" i="1" l="1"/>
  <c r="G26" i="1"/>
  <c r="G6" i="1" s="1"/>
  <c r="G7" i="1"/>
  <c r="R7" i="1"/>
  <c r="L7" i="1"/>
  <c r="O7" i="1"/>
  <c r="O6" i="1"/>
  <c r="R6" i="1"/>
  <c r="L6" i="1"/>
  <c r="S26" i="1"/>
  <c r="P26" i="1"/>
  <c r="S8" i="1"/>
  <c r="M8" i="1"/>
  <c r="J7" i="1"/>
  <c r="J6" i="1"/>
  <c r="P8" i="1"/>
  <c r="M26" i="1" l="1"/>
  <c r="S6" i="1"/>
  <c r="M6" i="1"/>
  <c r="P6" i="1"/>
  <c r="P7" i="1"/>
  <c r="S7" i="1"/>
  <c r="M7" i="1"/>
</calcChain>
</file>

<file path=xl/sharedStrings.xml><?xml version="1.0" encoding="utf-8"?>
<sst xmlns="http://schemas.openxmlformats.org/spreadsheetml/2006/main" count="57" uniqueCount="43">
  <si>
    <t>Анализ поступления налоговых и неналоговых  доходов в бюджет МО "ОНГУДАЙСКИЙ район" на 01.10. 2016года</t>
  </si>
  <si>
    <t>Приложение 2</t>
  </si>
  <si>
    <t>Годовой план на 01.10. 2016 г.</t>
  </si>
  <si>
    <t>Фактическое поступление на 01.10. 2015 г.</t>
  </si>
  <si>
    <t>Фактическое поступление на 01.10. 2016 г.</t>
  </si>
  <si>
    <t>Темп роста КБ МО, %</t>
  </si>
  <si>
    <t>Отклонение фактического поступления по состоянию на 01.10.16 г. от фактического поступления на 01.10.15 г.,   (+,-)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</si>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</sst>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M20" sqref="M20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 x14ac:dyDescent="0.25">
      <c r="A1" s="1" t="s">
        <v>0</v>
      </c>
      <c r="Q1" s="2" t="s">
        <v>1</v>
      </c>
    </row>
    <row r="2" spans="1:19" x14ac:dyDescent="0.25">
      <c r="B2" s="4"/>
      <c r="C2" s="4"/>
      <c r="D2" s="5"/>
      <c r="H2" s="6"/>
      <c r="I2" s="7"/>
      <c r="J2" s="7"/>
    </row>
    <row r="3" spans="1:19" x14ac:dyDescent="0.25">
      <c r="A3" s="36"/>
      <c r="B3" s="38" t="s">
        <v>2</v>
      </c>
      <c r="C3" s="38"/>
      <c r="D3" s="38"/>
      <c r="E3" s="38" t="s">
        <v>3</v>
      </c>
      <c r="F3" s="38"/>
      <c r="G3" s="38"/>
      <c r="H3" s="38" t="s">
        <v>4</v>
      </c>
      <c r="I3" s="38"/>
      <c r="J3" s="38"/>
      <c r="K3" s="36" t="s">
        <v>5</v>
      </c>
      <c r="L3" s="39"/>
      <c r="M3" s="39"/>
      <c r="N3" s="38" t="s">
        <v>6</v>
      </c>
      <c r="O3" s="39"/>
      <c r="P3" s="39"/>
      <c r="Q3" s="31" t="s">
        <v>7</v>
      </c>
      <c r="R3" s="32"/>
      <c r="S3" s="33"/>
    </row>
    <row r="4" spans="1:19" ht="39.75" customHeight="1" x14ac:dyDescent="0.25">
      <c r="A4" s="36"/>
      <c r="B4" s="34" t="s">
        <v>8</v>
      </c>
      <c r="C4" s="34" t="s">
        <v>9</v>
      </c>
      <c r="D4" s="36" t="s">
        <v>10</v>
      </c>
      <c r="E4" s="37" t="s">
        <v>8</v>
      </c>
      <c r="F4" s="37" t="s">
        <v>9</v>
      </c>
      <c r="G4" s="38" t="s">
        <v>10</v>
      </c>
      <c r="H4" s="37" t="s">
        <v>8</v>
      </c>
      <c r="I4" s="37" t="s">
        <v>9</v>
      </c>
      <c r="J4" s="38" t="s">
        <v>10</v>
      </c>
      <c r="K4" s="37" t="s">
        <v>8</v>
      </c>
      <c r="L4" s="37" t="s">
        <v>9</v>
      </c>
      <c r="M4" s="38" t="s">
        <v>10</v>
      </c>
      <c r="N4" s="39"/>
      <c r="O4" s="39"/>
      <c r="P4" s="39"/>
      <c r="Q4" s="29" t="s">
        <v>8</v>
      </c>
      <c r="R4" s="29" t="s">
        <v>9</v>
      </c>
      <c r="S4" s="29" t="s">
        <v>10</v>
      </c>
    </row>
    <row r="5" spans="1:19" x14ac:dyDescent="0.25">
      <c r="A5" s="36"/>
      <c r="B5" s="35"/>
      <c r="C5" s="35"/>
      <c r="D5" s="35"/>
      <c r="E5" s="37"/>
      <c r="F5" s="37"/>
      <c r="G5" s="38"/>
      <c r="H5" s="37"/>
      <c r="I5" s="37"/>
      <c r="J5" s="38"/>
      <c r="K5" s="37"/>
      <c r="L5" s="37"/>
      <c r="M5" s="38"/>
      <c r="N5" s="8" t="s">
        <v>8</v>
      </c>
      <c r="O5" s="8" t="s">
        <v>9</v>
      </c>
      <c r="P5" s="8" t="s">
        <v>11</v>
      </c>
      <c r="Q5" s="30"/>
      <c r="R5" s="30"/>
      <c r="S5" s="30"/>
    </row>
    <row r="6" spans="1:19" x14ac:dyDescent="0.25">
      <c r="A6" s="9" t="s">
        <v>12</v>
      </c>
      <c r="B6" s="10">
        <f t="shared" ref="B6:J6" si="0">B8+B26</f>
        <v>93179.85</v>
      </c>
      <c r="C6" s="10">
        <f t="shared" si="0"/>
        <v>8196.5</v>
      </c>
      <c r="D6" s="10">
        <f t="shared" si="0"/>
        <v>101376.35</v>
      </c>
      <c r="E6" s="10">
        <f t="shared" si="0"/>
        <v>69373.454849999995</v>
      </c>
      <c r="F6" s="10">
        <f t="shared" si="0"/>
        <v>6406.7910899999997</v>
      </c>
      <c r="G6" s="10">
        <f t="shared" si="0"/>
        <v>75780.245940000008</v>
      </c>
      <c r="H6" s="10">
        <f t="shared" si="0"/>
        <v>69822.24592999999</v>
      </c>
      <c r="I6" s="10">
        <f t="shared" si="0"/>
        <v>5425.4012100000009</v>
      </c>
      <c r="J6" s="10">
        <f t="shared" si="0"/>
        <v>75247.647140000001</v>
      </c>
      <c r="K6" s="10">
        <f t="shared" ref="K6:M36" si="1">H6/E6*100</f>
        <v>100.6469204697537</v>
      </c>
      <c r="L6" s="10">
        <f t="shared" si="1"/>
        <v>84.682037135067574</v>
      </c>
      <c r="M6" s="10">
        <f t="shared" si="1"/>
        <v>99.297179900390262</v>
      </c>
      <c r="N6" s="11">
        <f t="shared" ref="N6:P36" si="2">H6-E6</f>
        <v>448.79107999999542</v>
      </c>
      <c r="O6" s="11">
        <f t="shared" si="2"/>
        <v>-981.38987999999881</v>
      </c>
      <c r="P6" s="11">
        <f t="shared" si="2"/>
        <v>-532.59880000000703</v>
      </c>
      <c r="Q6" s="10">
        <f t="shared" ref="Q6:S36" si="3">H6/B6*100</f>
        <v>74.932773480532518</v>
      </c>
      <c r="R6" s="10">
        <f t="shared" si="3"/>
        <v>66.191681937412312</v>
      </c>
      <c r="S6" s="10">
        <f t="shared" si="3"/>
        <v>74.226037078667744</v>
      </c>
    </row>
    <row r="7" spans="1:19" ht="22.5" x14ac:dyDescent="0.25">
      <c r="A7" s="12" t="s">
        <v>13</v>
      </c>
      <c r="B7" s="13">
        <f t="shared" ref="B7:J7" si="4">B8+B27</f>
        <v>93179.85</v>
      </c>
      <c r="C7" s="13">
        <f t="shared" si="4"/>
        <v>8196.5</v>
      </c>
      <c r="D7" s="13">
        <f t="shared" si="4"/>
        <v>101376.35</v>
      </c>
      <c r="E7" s="13">
        <f t="shared" si="4"/>
        <v>69407.60643</v>
      </c>
      <c r="F7" s="13">
        <f t="shared" si="4"/>
        <v>6355.7765399999998</v>
      </c>
      <c r="G7" s="13">
        <f t="shared" si="4"/>
        <v>75763.382970000006</v>
      </c>
      <c r="H7" s="13">
        <f t="shared" si="4"/>
        <v>69817.762889999998</v>
      </c>
      <c r="I7" s="13">
        <f t="shared" si="4"/>
        <v>5375.129750000001</v>
      </c>
      <c r="J7" s="13">
        <f t="shared" si="4"/>
        <v>75192.892640000005</v>
      </c>
      <c r="K7" s="13">
        <f t="shared" si="1"/>
        <v>100.59093877616088</v>
      </c>
      <c r="L7" s="13">
        <f t="shared" si="1"/>
        <v>84.570779293005188</v>
      </c>
      <c r="M7" s="13">
        <f t="shared" si="1"/>
        <v>99.247010484964875</v>
      </c>
      <c r="N7" s="14">
        <f t="shared" si="2"/>
        <v>410.15645999999833</v>
      </c>
      <c r="O7" s="14">
        <f t="shared" si="2"/>
        <v>-980.64678999999887</v>
      </c>
      <c r="P7" s="14">
        <f t="shared" si="2"/>
        <v>-570.49033000000054</v>
      </c>
      <c r="Q7" s="13">
        <f t="shared" si="3"/>
        <v>74.927962311594186</v>
      </c>
      <c r="R7" s="13">
        <f t="shared" si="3"/>
        <v>65.57835356554628</v>
      </c>
      <c r="S7" s="13">
        <f t="shared" si="3"/>
        <v>74.17202596069005</v>
      </c>
    </row>
    <row r="8" spans="1:19" s="2" customFormat="1" x14ac:dyDescent="0.25">
      <c r="A8" s="15" t="s">
        <v>14</v>
      </c>
      <c r="B8" s="16">
        <f t="shared" ref="B8:I8" si="5">B9+B10+B11+B17+B21+B24+B25</f>
        <v>87548.53</v>
      </c>
      <c r="C8" s="16">
        <f t="shared" si="5"/>
        <v>8000.36</v>
      </c>
      <c r="D8" s="16">
        <f t="shared" si="5"/>
        <v>95548.89</v>
      </c>
      <c r="E8" s="16">
        <f t="shared" si="5"/>
        <v>66527.4614</v>
      </c>
      <c r="F8" s="16">
        <f t="shared" si="5"/>
        <v>6102.0485399999998</v>
      </c>
      <c r="G8" s="16">
        <f t="shared" si="5"/>
        <v>72629.509940000004</v>
      </c>
      <c r="H8" s="16">
        <f t="shared" si="5"/>
        <v>65509.343559999994</v>
      </c>
      <c r="I8" s="16">
        <f t="shared" si="5"/>
        <v>5231.8297200000006</v>
      </c>
      <c r="J8" s="16">
        <f>J9+J10+J11+J17+J21+J24+J25</f>
        <v>70741.173280000003</v>
      </c>
      <c r="K8" s="16">
        <f t="shared" si="1"/>
        <v>98.469627701741814</v>
      </c>
      <c r="L8" s="16">
        <f t="shared" si="1"/>
        <v>85.738906954024344</v>
      </c>
      <c r="M8" s="16">
        <f t="shared" si="1"/>
        <v>97.400042129487076</v>
      </c>
      <c r="N8" s="17">
        <f t="shared" si="2"/>
        <v>-1018.1178400000063</v>
      </c>
      <c r="O8" s="17">
        <f t="shared" si="2"/>
        <v>-870.21881999999914</v>
      </c>
      <c r="P8" s="17">
        <f t="shared" si="2"/>
        <v>-1888.3366600000008</v>
      </c>
      <c r="Q8" s="16">
        <f t="shared" si="3"/>
        <v>74.82632039624194</v>
      </c>
      <c r="R8" s="16">
        <f t="shared" si="3"/>
        <v>65.394928728207248</v>
      </c>
      <c r="S8" s="16">
        <f t="shared" si="3"/>
        <v>74.036624894334196</v>
      </c>
    </row>
    <row r="9" spans="1:19" x14ac:dyDescent="0.25">
      <c r="A9" s="18" t="s">
        <v>15</v>
      </c>
      <c r="B9" s="19">
        <v>37733</v>
      </c>
      <c r="C9" s="19">
        <v>1401.09</v>
      </c>
      <c r="D9" s="20">
        <f>B9+C9</f>
        <v>39134.089999999997</v>
      </c>
      <c r="E9" s="19">
        <v>29246.455569999998</v>
      </c>
      <c r="F9" s="19">
        <v>1103.6244300000001</v>
      </c>
      <c r="G9" s="20">
        <f>E9+F9</f>
        <v>30350.079999999998</v>
      </c>
      <c r="H9" s="19">
        <v>27617.513749999998</v>
      </c>
      <c r="I9" s="19">
        <v>1042.1704500000001</v>
      </c>
      <c r="J9" s="20">
        <f>H9+I9</f>
        <v>28659.6842</v>
      </c>
      <c r="K9" s="19">
        <f t="shared" si="1"/>
        <v>94.430293215869511</v>
      </c>
      <c r="L9" s="19">
        <f t="shared" si="1"/>
        <v>94.431621996624344</v>
      </c>
      <c r="M9" s="20">
        <f t="shared" si="1"/>
        <v>94.43034153451984</v>
      </c>
      <c r="N9" s="21">
        <f t="shared" si="2"/>
        <v>-1628.94182</v>
      </c>
      <c r="O9" s="21">
        <f t="shared" si="2"/>
        <v>-61.453980000000001</v>
      </c>
      <c r="P9" s="22">
        <f t="shared" si="2"/>
        <v>-1690.3957999999984</v>
      </c>
      <c r="Q9" s="19">
        <f t="shared" si="3"/>
        <v>73.191937428775873</v>
      </c>
      <c r="R9" s="19">
        <f t="shared" si="3"/>
        <v>74.382834079181208</v>
      </c>
      <c r="S9" s="20">
        <f t="shared" si="3"/>
        <v>73.234574254824892</v>
      </c>
    </row>
    <row r="10" spans="1:19" x14ac:dyDescent="0.25">
      <c r="A10" s="18" t="s">
        <v>16</v>
      </c>
      <c r="B10" s="19">
        <v>4150.2</v>
      </c>
      <c r="C10" s="19"/>
      <c r="D10" s="20">
        <f>B10+C10</f>
        <v>4150.2</v>
      </c>
      <c r="E10" s="19">
        <v>2650.4051300000001</v>
      </c>
      <c r="F10" s="19"/>
      <c r="G10" s="20">
        <f>E10+F10</f>
        <v>2650.4051300000001</v>
      </c>
      <c r="H10" s="19">
        <v>4369.9852799999999</v>
      </c>
      <c r="I10" s="19"/>
      <c r="J10" s="20">
        <f>H10+I10</f>
        <v>4369.9852799999999</v>
      </c>
      <c r="K10" s="19">
        <f t="shared" si="1"/>
        <v>164.87989819126255</v>
      </c>
      <c r="L10" s="19" t="e">
        <f t="shared" si="1"/>
        <v>#DIV/0!</v>
      </c>
      <c r="M10" s="20">
        <f t="shared" si="1"/>
        <v>164.87989819126255</v>
      </c>
      <c r="N10" s="21">
        <f t="shared" si="2"/>
        <v>1719.5801499999998</v>
      </c>
      <c r="O10" s="21">
        <f t="shared" si="2"/>
        <v>0</v>
      </c>
      <c r="P10" s="22">
        <f t="shared" si="2"/>
        <v>1719.5801499999998</v>
      </c>
      <c r="Q10" s="19">
        <f t="shared" si="3"/>
        <v>105.29577562527108</v>
      </c>
      <c r="R10" s="19" t="e">
        <f t="shared" si="3"/>
        <v>#DIV/0!</v>
      </c>
      <c r="S10" s="20">
        <f t="shared" si="3"/>
        <v>105.29577562527108</v>
      </c>
    </row>
    <row r="11" spans="1:19" x14ac:dyDescent="0.25">
      <c r="A11" s="18" t="s">
        <v>17</v>
      </c>
      <c r="B11" s="23">
        <f t="shared" ref="B11:J11" si="6">B12+B14+B15+B16</f>
        <v>18751.859999999997</v>
      </c>
      <c r="C11" s="23">
        <f t="shared" si="6"/>
        <v>379.77</v>
      </c>
      <c r="D11" s="23">
        <f t="shared" si="6"/>
        <v>19131.629999999997</v>
      </c>
      <c r="E11" s="23">
        <f t="shared" si="6"/>
        <v>13590.451110000002</v>
      </c>
      <c r="F11" s="23">
        <f t="shared" si="6"/>
        <v>303.16120999999998</v>
      </c>
      <c r="G11" s="23">
        <f t="shared" si="6"/>
        <v>13893.61232</v>
      </c>
      <c r="H11" s="23">
        <f t="shared" si="6"/>
        <v>13018.7734</v>
      </c>
      <c r="I11" s="23">
        <f t="shared" si="6"/>
        <v>825.10468000000003</v>
      </c>
      <c r="J11" s="23">
        <f t="shared" si="6"/>
        <v>13843.87808</v>
      </c>
      <c r="K11" s="23">
        <f t="shared" si="1"/>
        <v>95.793533964598453</v>
      </c>
      <c r="L11" s="23">
        <f t="shared" si="1"/>
        <v>272.16697017405363</v>
      </c>
      <c r="M11" s="23">
        <f t="shared" si="1"/>
        <v>99.642035211185458</v>
      </c>
      <c r="N11" s="24">
        <f t="shared" si="2"/>
        <v>-571.67771000000175</v>
      </c>
      <c r="O11" s="24">
        <f t="shared" si="2"/>
        <v>521.94347000000005</v>
      </c>
      <c r="P11" s="24">
        <f t="shared" si="2"/>
        <v>-49.734239999999772</v>
      </c>
      <c r="Q11" s="23">
        <f t="shared" si="3"/>
        <v>69.426571017488413</v>
      </c>
      <c r="R11" s="23">
        <f t="shared" si="3"/>
        <v>217.26431261026411</v>
      </c>
      <c r="S11" s="23">
        <f t="shared" si="3"/>
        <v>72.361205396508311</v>
      </c>
    </row>
    <row r="12" spans="1:19" ht="22.5" x14ac:dyDescent="0.25">
      <c r="A12" s="18" t="s">
        <v>18</v>
      </c>
      <c r="B12" s="19">
        <v>7839.44</v>
      </c>
      <c r="C12" s="19"/>
      <c r="D12" s="20">
        <f>B12+C12</f>
        <v>7839.44</v>
      </c>
      <c r="E12" s="19">
        <v>6957.6141600000001</v>
      </c>
      <c r="F12" s="19"/>
      <c r="G12" s="20">
        <f>E12+F12</f>
        <v>6957.6141600000001</v>
      </c>
      <c r="H12" s="19">
        <v>5660.4609</v>
      </c>
      <c r="I12" s="19"/>
      <c r="J12" s="20">
        <f>H12+I12</f>
        <v>5660.4609</v>
      </c>
      <c r="K12" s="19">
        <f t="shared" si="1"/>
        <v>81.356349602462004</v>
      </c>
      <c r="L12" s="19" t="e">
        <f t="shared" si="1"/>
        <v>#DIV/0!</v>
      </c>
      <c r="M12" s="20">
        <f>J12/G12*100</f>
        <v>81.356349602462004</v>
      </c>
      <c r="N12" s="21">
        <f t="shared" si="2"/>
        <v>-1297.15326</v>
      </c>
      <c r="O12" s="21">
        <f t="shared" si="2"/>
        <v>0</v>
      </c>
      <c r="P12" s="22">
        <f t="shared" si="2"/>
        <v>-1297.15326</v>
      </c>
      <c r="Q12" s="19">
        <f t="shared" si="3"/>
        <v>72.204913871398986</v>
      </c>
      <c r="R12" s="19" t="e">
        <f t="shared" si="3"/>
        <v>#DIV/0!</v>
      </c>
      <c r="S12" s="20">
        <f t="shared" si="3"/>
        <v>72.204913871398986</v>
      </c>
    </row>
    <row r="13" spans="1:19" x14ac:dyDescent="0.25">
      <c r="A13" s="18" t="s">
        <v>19</v>
      </c>
      <c r="B13" s="19">
        <v>1182</v>
      </c>
      <c r="C13" s="19"/>
      <c r="D13" s="20">
        <f>B13+C13</f>
        <v>1182</v>
      </c>
      <c r="E13" s="19">
        <v>1071.7278699999999</v>
      </c>
      <c r="F13" s="19"/>
      <c r="G13" s="20">
        <f>E13+F13</f>
        <v>1071.7278699999999</v>
      </c>
      <c r="H13" s="19">
        <v>1021.8582</v>
      </c>
      <c r="I13" s="19"/>
      <c r="J13" s="20">
        <f>H13+I13</f>
        <v>1021.8582</v>
      </c>
      <c r="K13" s="19">
        <f t="shared" si="1"/>
        <v>95.346797317121187</v>
      </c>
      <c r="L13" s="19" t="e">
        <f t="shared" si="1"/>
        <v>#DIV/0!</v>
      </c>
      <c r="M13" s="20">
        <f t="shared" si="1"/>
        <v>95.346797317121187</v>
      </c>
      <c r="N13" s="21">
        <f t="shared" si="2"/>
        <v>-49.869669999999928</v>
      </c>
      <c r="O13" s="21">
        <f t="shared" si="2"/>
        <v>0</v>
      </c>
      <c r="P13" s="22">
        <f t="shared" si="2"/>
        <v>-49.869669999999928</v>
      </c>
      <c r="Q13" s="19">
        <f t="shared" si="3"/>
        <v>86.451624365482232</v>
      </c>
      <c r="R13" s="19" t="e">
        <f t="shared" si="3"/>
        <v>#DIV/0!</v>
      </c>
      <c r="S13" s="20">
        <f t="shared" si="3"/>
        <v>86.451624365482232</v>
      </c>
    </row>
    <row r="14" spans="1:19" ht="22.5" x14ac:dyDescent="0.25">
      <c r="A14" s="18" t="s">
        <v>20</v>
      </c>
      <c r="B14" s="19">
        <v>9869.7999999999993</v>
      </c>
      <c r="C14" s="19"/>
      <c r="D14" s="20">
        <f>B14+C14</f>
        <v>9869.7999999999993</v>
      </c>
      <c r="E14" s="19">
        <v>5925.36924</v>
      </c>
      <c r="F14" s="19"/>
      <c r="G14" s="20">
        <f>E14+F14</f>
        <v>5925.36924</v>
      </c>
      <c r="H14" s="19">
        <v>5420.76044</v>
      </c>
      <c r="I14" s="19"/>
      <c r="J14" s="20">
        <f>H14+I14</f>
        <v>5420.76044</v>
      </c>
      <c r="K14" s="19">
        <f t="shared" si="1"/>
        <v>91.483926493667752</v>
      </c>
      <c r="L14" s="19" t="e">
        <f t="shared" si="1"/>
        <v>#DIV/0!</v>
      </c>
      <c r="M14" s="20">
        <f t="shared" si="1"/>
        <v>91.483926493667752</v>
      </c>
      <c r="N14" s="21">
        <f t="shared" si="2"/>
        <v>-504.60879999999997</v>
      </c>
      <c r="O14" s="21">
        <f t="shared" si="2"/>
        <v>0</v>
      </c>
      <c r="P14" s="22">
        <f t="shared" si="2"/>
        <v>-504.60879999999997</v>
      </c>
      <c r="Q14" s="19">
        <f t="shared" si="3"/>
        <v>54.922697927009665</v>
      </c>
      <c r="R14" s="19" t="e">
        <f t="shared" si="3"/>
        <v>#DIV/0!</v>
      </c>
      <c r="S14" s="20">
        <f t="shared" si="3"/>
        <v>54.922697927009665</v>
      </c>
    </row>
    <row r="15" spans="1:19" x14ac:dyDescent="0.25">
      <c r="A15" s="18" t="s">
        <v>21</v>
      </c>
      <c r="B15" s="19">
        <v>1042.6199999999999</v>
      </c>
      <c r="C15" s="19">
        <v>379.77</v>
      </c>
      <c r="D15" s="20">
        <f>B15+C15</f>
        <v>1422.3899999999999</v>
      </c>
      <c r="E15" s="19">
        <v>707.46771000000001</v>
      </c>
      <c r="F15" s="19">
        <v>303.16120999999998</v>
      </c>
      <c r="G15" s="20">
        <f>E15+F15</f>
        <v>1010.62892</v>
      </c>
      <c r="H15" s="19">
        <v>1925.2400600000001</v>
      </c>
      <c r="I15" s="19">
        <v>825.10468000000003</v>
      </c>
      <c r="J15" s="20">
        <f>H15+I15</f>
        <v>2750.34474</v>
      </c>
      <c r="K15" s="19">
        <f t="shared" si="1"/>
        <v>272.13115634634408</v>
      </c>
      <c r="L15" s="19">
        <f t="shared" si="1"/>
        <v>272.16697017405363</v>
      </c>
      <c r="M15" s="20">
        <f t="shared" si="1"/>
        <v>272.14189952133967</v>
      </c>
      <c r="N15" s="21">
        <f t="shared" si="2"/>
        <v>1217.7723500000002</v>
      </c>
      <c r="O15" s="21">
        <f t="shared" si="2"/>
        <v>521.94347000000005</v>
      </c>
      <c r="P15" s="22">
        <f t="shared" si="2"/>
        <v>1739.7158199999999</v>
      </c>
      <c r="Q15" s="19">
        <f t="shared" si="3"/>
        <v>184.65405037309856</v>
      </c>
      <c r="R15" s="19">
        <f t="shared" si="3"/>
        <v>217.26431261026411</v>
      </c>
      <c r="S15" s="20">
        <f t="shared" si="3"/>
        <v>193.36080399890326</v>
      </c>
    </row>
    <row r="16" spans="1:19" ht="25.5" x14ac:dyDescent="0.25">
      <c r="A16" s="25" t="s">
        <v>22</v>
      </c>
      <c r="B16" s="19"/>
      <c r="C16" s="19"/>
      <c r="D16" s="20">
        <f>B16+C16</f>
        <v>0</v>
      </c>
      <c r="E16" s="19"/>
      <c r="F16" s="19"/>
      <c r="G16" s="20">
        <f>E16+F16</f>
        <v>0</v>
      </c>
      <c r="H16" s="19">
        <v>12.311999999999999</v>
      </c>
      <c r="I16" s="19"/>
      <c r="J16" s="20">
        <f>H16+I16</f>
        <v>12.311999999999999</v>
      </c>
      <c r="K16" s="19" t="e">
        <f t="shared" si="1"/>
        <v>#DIV/0!</v>
      </c>
      <c r="L16" s="19" t="e">
        <f t="shared" si="1"/>
        <v>#DIV/0!</v>
      </c>
      <c r="M16" s="20" t="e">
        <f t="shared" si="1"/>
        <v>#DIV/0!</v>
      </c>
      <c r="N16" s="21">
        <f t="shared" si="2"/>
        <v>12.311999999999999</v>
      </c>
      <c r="O16" s="21">
        <f t="shared" si="2"/>
        <v>0</v>
      </c>
      <c r="P16" s="22">
        <f t="shared" si="2"/>
        <v>12.311999999999999</v>
      </c>
      <c r="Q16" s="19" t="e">
        <f t="shared" si="3"/>
        <v>#DIV/0!</v>
      </c>
      <c r="R16" s="19" t="e">
        <f t="shared" si="3"/>
        <v>#DIV/0!</v>
      </c>
      <c r="S16" s="20" t="e">
        <f t="shared" si="3"/>
        <v>#DIV/0!</v>
      </c>
    </row>
    <row r="17" spans="1:19" x14ac:dyDescent="0.25">
      <c r="A17" s="18" t="s">
        <v>23</v>
      </c>
      <c r="B17" s="23">
        <f t="shared" ref="B17:J17" si="7">B18+B19+B20</f>
        <v>24520.47</v>
      </c>
      <c r="C17" s="23">
        <f t="shared" si="7"/>
        <v>6123.17</v>
      </c>
      <c r="D17" s="23">
        <f t="shared" si="7"/>
        <v>30643.64</v>
      </c>
      <c r="E17" s="23">
        <f t="shared" si="7"/>
        <v>19498.366590000001</v>
      </c>
      <c r="F17" s="23">
        <f t="shared" si="7"/>
        <v>4668.7492499999998</v>
      </c>
      <c r="G17" s="23">
        <f t="shared" si="7"/>
        <v>24167.115839999999</v>
      </c>
      <c r="H17" s="23">
        <f t="shared" si="7"/>
        <v>19163.265810000001</v>
      </c>
      <c r="I17" s="23">
        <f t="shared" si="7"/>
        <v>3348.0609600000003</v>
      </c>
      <c r="J17" s="23">
        <f t="shared" si="7"/>
        <v>22511.326770000003</v>
      </c>
      <c r="K17" s="23">
        <f t="shared" si="1"/>
        <v>98.281390502874928</v>
      </c>
      <c r="L17" s="23">
        <f t="shared" si="1"/>
        <v>71.712160596331032</v>
      </c>
      <c r="M17" s="23">
        <f t="shared" si="1"/>
        <v>93.148586364371084</v>
      </c>
      <c r="N17" s="24">
        <f t="shared" si="2"/>
        <v>-335.10078000000067</v>
      </c>
      <c r="O17" s="24">
        <f t="shared" si="2"/>
        <v>-1320.6882899999996</v>
      </c>
      <c r="P17" s="24">
        <f t="shared" si="2"/>
        <v>-1655.7890699999953</v>
      </c>
      <c r="Q17" s="23">
        <f t="shared" si="3"/>
        <v>78.152114580185454</v>
      </c>
      <c r="R17" s="23">
        <f t="shared" si="3"/>
        <v>54.678556368678322</v>
      </c>
      <c r="S17" s="23">
        <f t="shared" si="3"/>
        <v>73.461660462007799</v>
      </c>
    </row>
    <row r="18" spans="1:19" x14ac:dyDescent="0.25">
      <c r="A18" s="18" t="s">
        <v>24</v>
      </c>
      <c r="B18" s="19"/>
      <c r="C18" s="19">
        <v>924.76</v>
      </c>
      <c r="D18" s="20">
        <f>B18+C18</f>
        <v>924.76</v>
      </c>
      <c r="E18" s="19"/>
      <c r="F18" s="19">
        <v>514.12161000000003</v>
      </c>
      <c r="G18" s="20">
        <f>E18+F18</f>
        <v>514.12161000000003</v>
      </c>
      <c r="H18" s="19"/>
      <c r="I18" s="19">
        <v>59.1631</v>
      </c>
      <c r="J18" s="20">
        <f>H18+I18</f>
        <v>59.1631</v>
      </c>
      <c r="K18" s="19" t="e">
        <f t="shared" si="1"/>
        <v>#DIV/0!</v>
      </c>
      <c r="L18" s="19">
        <f t="shared" si="1"/>
        <v>11.50760809295684</v>
      </c>
      <c r="M18" s="20">
        <f t="shared" si="1"/>
        <v>11.50760809295684</v>
      </c>
      <c r="N18" s="21">
        <f t="shared" si="2"/>
        <v>0</v>
      </c>
      <c r="O18" s="21">
        <f t="shared" si="2"/>
        <v>-454.95851000000005</v>
      </c>
      <c r="P18" s="22">
        <f t="shared" si="2"/>
        <v>-454.95851000000005</v>
      </c>
      <c r="Q18" s="19" t="e">
        <f t="shared" si="3"/>
        <v>#DIV/0!</v>
      </c>
      <c r="R18" s="19">
        <f t="shared" si="3"/>
        <v>6.3976707470046286</v>
      </c>
      <c r="S18" s="20">
        <f t="shared" si="3"/>
        <v>6.3976707470046286</v>
      </c>
    </row>
    <row r="19" spans="1:19" x14ac:dyDescent="0.25">
      <c r="A19" s="18" t="s">
        <v>25</v>
      </c>
      <c r="B19" s="19">
        <v>24520.47</v>
      </c>
      <c r="C19" s="19"/>
      <c r="D19" s="20">
        <f>B19+C19</f>
        <v>24520.47</v>
      </c>
      <c r="E19" s="19">
        <v>19498.366590000001</v>
      </c>
      <c r="F19" s="19"/>
      <c r="G19" s="20">
        <f>E19+F19</f>
        <v>19498.366590000001</v>
      </c>
      <c r="H19" s="19">
        <v>19163.265810000001</v>
      </c>
      <c r="I19" s="19"/>
      <c r="J19" s="20">
        <f>H19+I19</f>
        <v>19163.265810000001</v>
      </c>
      <c r="K19" s="19">
        <f t="shared" si="1"/>
        <v>98.281390502874928</v>
      </c>
      <c r="L19" s="19" t="e">
        <f t="shared" si="1"/>
        <v>#DIV/0!</v>
      </c>
      <c r="M19" s="20">
        <f t="shared" si="1"/>
        <v>98.281390502874928</v>
      </c>
      <c r="N19" s="21">
        <f t="shared" si="2"/>
        <v>-335.10078000000067</v>
      </c>
      <c r="O19" s="21">
        <f t="shared" si="2"/>
        <v>0</v>
      </c>
      <c r="P19" s="22">
        <f t="shared" si="2"/>
        <v>-335.10078000000067</v>
      </c>
      <c r="Q19" s="19">
        <f t="shared" si="3"/>
        <v>78.152114580185454</v>
      </c>
      <c r="R19" s="19" t="e">
        <f t="shared" si="3"/>
        <v>#DIV/0!</v>
      </c>
      <c r="S19" s="20">
        <f t="shared" si="3"/>
        <v>78.152114580185454</v>
      </c>
    </row>
    <row r="20" spans="1:19" x14ac:dyDescent="0.25">
      <c r="A20" s="18" t="s">
        <v>26</v>
      </c>
      <c r="B20" s="19"/>
      <c r="C20" s="19">
        <v>5198.41</v>
      </c>
      <c r="D20" s="20">
        <f>B20+C20</f>
        <v>5198.41</v>
      </c>
      <c r="E20" s="19"/>
      <c r="F20" s="19">
        <v>4154.6276399999997</v>
      </c>
      <c r="G20" s="20">
        <f>E20+F20</f>
        <v>4154.6276399999997</v>
      </c>
      <c r="H20" s="19"/>
      <c r="I20" s="19">
        <v>3288.89786</v>
      </c>
      <c r="J20" s="20">
        <f>H20+I20</f>
        <v>3288.89786</v>
      </c>
      <c r="K20" s="19" t="e">
        <f t="shared" si="1"/>
        <v>#DIV/0!</v>
      </c>
      <c r="L20" s="19">
        <f t="shared" si="1"/>
        <v>79.162277464653855</v>
      </c>
      <c r="M20" s="20">
        <f t="shared" si="1"/>
        <v>79.162277464653855</v>
      </c>
      <c r="N20" s="21">
        <f t="shared" si="2"/>
        <v>0</v>
      </c>
      <c r="O20" s="21">
        <f t="shared" si="2"/>
        <v>-865.72977999999966</v>
      </c>
      <c r="P20" s="22">
        <f t="shared" si="2"/>
        <v>-865.72977999999966</v>
      </c>
      <c r="Q20" s="19" t="e">
        <f t="shared" si="3"/>
        <v>#DIV/0!</v>
      </c>
      <c r="R20" s="19">
        <f t="shared" si="3"/>
        <v>63.267380987648146</v>
      </c>
      <c r="S20" s="20">
        <f t="shared" si="3"/>
        <v>63.267380987648146</v>
      </c>
    </row>
    <row r="21" spans="1:19" ht="33.75" x14ac:dyDescent="0.25">
      <c r="A21" s="18" t="s">
        <v>27</v>
      </c>
      <c r="B21" s="23">
        <f t="shared" ref="B21:J21" si="8">B22+B23</f>
        <v>27</v>
      </c>
      <c r="C21" s="23">
        <f t="shared" si="8"/>
        <v>0</v>
      </c>
      <c r="D21" s="20">
        <f t="shared" si="8"/>
        <v>27</v>
      </c>
      <c r="E21" s="23">
        <f t="shared" si="8"/>
        <v>26.743780000000001</v>
      </c>
      <c r="F21" s="23">
        <f t="shared" si="8"/>
        <v>0</v>
      </c>
      <c r="G21" s="20">
        <f t="shared" si="8"/>
        <v>26.743780000000001</v>
      </c>
      <c r="H21" s="23">
        <f>H22+H23</f>
        <v>23.30057</v>
      </c>
      <c r="I21" s="23">
        <f t="shared" si="8"/>
        <v>0</v>
      </c>
      <c r="J21" s="20">
        <f t="shared" si="8"/>
        <v>23.30057</v>
      </c>
      <c r="K21" s="23">
        <f t="shared" si="1"/>
        <v>87.125193222498837</v>
      </c>
      <c r="L21" s="23" t="e">
        <f t="shared" si="1"/>
        <v>#DIV/0!</v>
      </c>
      <c r="M21" s="20">
        <f t="shared" si="1"/>
        <v>87.125193222498837</v>
      </c>
      <c r="N21" s="24">
        <f t="shared" si="2"/>
        <v>-3.4432100000000005</v>
      </c>
      <c r="O21" s="24">
        <f t="shared" si="2"/>
        <v>0</v>
      </c>
      <c r="P21" s="22">
        <f t="shared" si="2"/>
        <v>-3.4432100000000005</v>
      </c>
      <c r="Q21" s="23">
        <f t="shared" si="3"/>
        <v>86.29840740740741</v>
      </c>
      <c r="R21" s="23" t="e">
        <f t="shared" si="3"/>
        <v>#DIV/0!</v>
      </c>
      <c r="S21" s="20">
        <f t="shared" si="3"/>
        <v>86.29840740740741</v>
      </c>
    </row>
    <row r="22" spans="1:19" x14ac:dyDescent="0.25">
      <c r="A22" s="18" t="s">
        <v>28</v>
      </c>
      <c r="B22" s="19">
        <v>27</v>
      </c>
      <c r="C22" s="19"/>
      <c r="D22" s="20">
        <f>B22+C22</f>
        <v>27</v>
      </c>
      <c r="E22" s="19">
        <v>26.743780000000001</v>
      </c>
      <c r="F22" s="19"/>
      <c r="G22" s="20">
        <f>E22+F22</f>
        <v>26.743780000000001</v>
      </c>
      <c r="H22" s="19">
        <v>23.30057</v>
      </c>
      <c r="I22" s="19"/>
      <c r="J22" s="20">
        <f>H22+I22</f>
        <v>23.30057</v>
      </c>
      <c r="K22" s="19">
        <f t="shared" si="1"/>
        <v>87.125193222498837</v>
      </c>
      <c r="L22" s="19" t="e">
        <f t="shared" si="1"/>
        <v>#DIV/0!</v>
      </c>
      <c r="M22" s="20">
        <f t="shared" si="1"/>
        <v>87.125193222498837</v>
      </c>
      <c r="N22" s="21">
        <f t="shared" si="2"/>
        <v>-3.4432100000000005</v>
      </c>
      <c r="O22" s="21">
        <f t="shared" si="2"/>
        <v>0</v>
      </c>
      <c r="P22" s="22">
        <f t="shared" si="2"/>
        <v>-3.4432100000000005</v>
      </c>
      <c r="Q22" s="19">
        <f t="shared" si="3"/>
        <v>86.29840740740741</v>
      </c>
      <c r="R22" s="19" t="e">
        <f t="shared" si="3"/>
        <v>#DIV/0!</v>
      </c>
      <c r="S22" s="20">
        <f t="shared" si="3"/>
        <v>86.29840740740741</v>
      </c>
    </row>
    <row r="23" spans="1:19" ht="33.75" x14ac:dyDescent="0.25">
      <c r="A23" s="18" t="s">
        <v>29</v>
      </c>
      <c r="B23" s="19"/>
      <c r="C23" s="19"/>
      <c r="D23" s="20">
        <f>B23+C23</f>
        <v>0</v>
      </c>
      <c r="E23" s="19"/>
      <c r="F23" s="19"/>
      <c r="G23" s="20">
        <f>E23+F23</f>
        <v>0</v>
      </c>
      <c r="H23" s="19">
        <v>0</v>
      </c>
      <c r="I23" s="19"/>
      <c r="J23" s="20">
        <f>H23+I23</f>
        <v>0</v>
      </c>
      <c r="K23" s="19" t="e">
        <f t="shared" si="1"/>
        <v>#DIV/0!</v>
      </c>
      <c r="L23" s="19" t="e">
        <f t="shared" si="1"/>
        <v>#DIV/0!</v>
      </c>
      <c r="M23" s="20" t="e">
        <f t="shared" si="1"/>
        <v>#DIV/0!</v>
      </c>
      <c r="N23" s="21">
        <f t="shared" si="2"/>
        <v>0</v>
      </c>
      <c r="O23" s="21">
        <f t="shared" si="2"/>
        <v>0</v>
      </c>
      <c r="P23" s="22">
        <f t="shared" si="2"/>
        <v>0</v>
      </c>
      <c r="Q23" s="19" t="e">
        <f t="shared" si="3"/>
        <v>#DIV/0!</v>
      </c>
      <c r="R23" s="19" t="e">
        <f t="shared" si="3"/>
        <v>#DIV/0!</v>
      </c>
      <c r="S23" s="20" t="e">
        <f t="shared" si="3"/>
        <v>#DIV/0!</v>
      </c>
    </row>
    <row r="24" spans="1:19" x14ac:dyDescent="0.25">
      <c r="A24" s="18" t="s">
        <v>30</v>
      </c>
      <c r="B24" s="19">
        <v>2366</v>
      </c>
      <c r="C24" s="19">
        <v>96.33</v>
      </c>
      <c r="D24" s="20">
        <f>B24+C24</f>
        <v>2462.33</v>
      </c>
      <c r="E24" s="19">
        <v>1515.0392199999999</v>
      </c>
      <c r="F24" s="19">
        <v>26.7</v>
      </c>
      <c r="G24" s="20">
        <f>E24+F24</f>
        <v>1541.7392199999999</v>
      </c>
      <c r="H24" s="19">
        <v>1316.5047500000001</v>
      </c>
      <c r="I24" s="19">
        <v>16.5</v>
      </c>
      <c r="J24" s="20">
        <f>H24+I24</f>
        <v>1333.0047500000001</v>
      </c>
      <c r="K24" s="19">
        <f t="shared" si="1"/>
        <v>86.895753761410887</v>
      </c>
      <c r="L24" s="19">
        <f t="shared" si="1"/>
        <v>61.797752808988768</v>
      </c>
      <c r="M24" s="20">
        <f t="shared" si="1"/>
        <v>86.461103973212801</v>
      </c>
      <c r="N24" s="21">
        <f t="shared" si="2"/>
        <v>-198.53446999999983</v>
      </c>
      <c r="O24" s="21">
        <f t="shared" si="2"/>
        <v>-10.199999999999999</v>
      </c>
      <c r="P24" s="22">
        <f t="shared" si="2"/>
        <v>-208.73446999999987</v>
      </c>
      <c r="Q24" s="19">
        <f t="shared" si="3"/>
        <v>55.642635249366023</v>
      </c>
      <c r="R24" s="19">
        <f t="shared" si="3"/>
        <v>17.128620367486764</v>
      </c>
      <c r="S24" s="20">
        <f t="shared" si="3"/>
        <v>54.135909890225932</v>
      </c>
    </row>
    <row r="25" spans="1:19" ht="33.75" x14ac:dyDescent="0.25">
      <c r="A25" s="18" t="s">
        <v>31</v>
      </c>
      <c r="B25" s="19"/>
      <c r="C25" s="19"/>
      <c r="D25" s="20">
        <f>B25+C25</f>
        <v>0</v>
      </c>
      <c r="E25" s="19"/>
      <c r="F25" s="19">
        <f>-186.35/1000</f>
        <v>-0.18634999999999999</v>
      </c>
      <c r="G25" s="20">
        <f>E25+F25</f>
        <v>-0.18634999999999999</v>
      </c>
      <c r="H25" s="19"/>
      <c r="I25" s="19">
        <f>-6.37/1000</f>
        <v>-6.3699999999999998E-3</v>
      </c>
      <c r="J25" s="20">
        <f>H25+I25</f>
        <v>-6.3699999999999998E-3</v>
      </c>
      <c r="K25" s="19" t="e">
        <f t="shared" si="1"/>
        <v>#DIV/0!</v>
      </c>
      <c r="L25" s="19">
        <f t="shared" si="1"/>
        <v>3.4182988999195065</v>
      </c>
      <c r="M25" s="20">
        <f t="shared" si="1"/>
        <v>3.4182988999195065</v>
      </c>
      <c r="N25" s="21">
        <f t="shared" si="2"/>
        <v>0</v>
      </c>
      <c r="O25" s="21">
        <f t="shared" si="2"/>
        <v>0.17998</v>
      </c>
      <c r="P25" s="22">
        <f t="shared" si="2"/>
        <v>0.17998</v>
      </c>
      <c r="Q25" s="19" t="e">
        <f t="shared" si="3"/>
        <v>#DIV/0!</v>
      </c>
      <c r="R25" s="19" t="e">
        <f t="shared" si="3"/>
        <v>#DIV/0!</v>
      </c>
      <c r="S25" s="20" t="e">
        <f t="shared" si="3"/>
        <v>#DIV/0!</v>
      </c>
    </row>
    <row r="26" spans="1:19" s="2" customFormat="1" x14ac:dyDescent="0.25">
      <c r="A26" s="26" t="s">
        <v>32</v>
      </c>
      <c r="B26" s="27">
        <f t="shared" ref="B26:J26" si="9">B27+B35</f>
        <v>5631.32</v>
      </c>
      <c r="C26" s="27">
        <f t="shared" si="9"/>
        <v>196.14</v>
      </c>
      <c r="D26" s="27">
        <f t="shared" si="9"/>
        <v>5827.46</v>
      </c>
      <c r="E26" s="27">
        <f t="shared" si="9"/>
        <v>2845.9934499999999</v>
      </c>
      <c r="F26" s="27">
        <f t="shared" si="9"/>
        <v>304.74254999999999</v>
      </c>
      <c r="G26" s="27">
        <f t="shared" si="9"/>
        <v>3150.7360000000003</v>
      </c>
      <c r="H26" s="27">
        <f>H27+H35</f>
        <v>4312.9023699999998</v>
      </c>
      <c r="I26" s="27">
        <f t="shared" si="9"/>
        <v>193.57148999999998</v>
      </c>
      <c r="J26" s="27">
        <f t="shared" si="9"/>
        <v>4506.4738599999991</v>
      </c>
      <c r="K26" s="27">
        <f t="shared" si="1"/>
        <v>151.5429478588575</v>
      </c>
      <c r="L26" s="27">
        <f t="shared" si="1"/>
        <v>63.519679152123651</v>
      </c>
      <c r="M26" s="27">
        <f t="shared" si="1"/>
        <v>143.02924332600381</v>
      </c>
      <c r="N26" s="28">
        <f t="shared" si="2"/>
        <v>1466.9089199999999</v>
      </c>
      <c r="O26" s="28">
        <f t="shared" si="2"/>
        <v>-111.17106000000001</v>
      </c>
      <c r="P26" s="28">
        <f t="shared" si="2"/>
        <v>1355.7378599999988</v>
      </c>
      <c r="Q26" s="27">
        <f t="shared" si="3"/>
        <v>76.587769297429375</v>
      </c>
      <c r="R26" s="27">
        <f t="shared" si="3"/>
        <v>98.690471092077075</v>
      </c>
      <c r="S26" s="27">
        <f t="shared" si="3"/>
        <v>77.331699574085434</v>
      </c>
    </row>
    <row r="27" spans="1:19" s="2" customFormat="1" ht="21" x14ac:dyDescent="0.25">
      <c r="A27" s="26" t="s">
        <v>33</v>
      </c>
      <c r="B27" s="27">
        <f t="shared" ref="B27:J27" si="10">B28+B29+B30+B31+B32+B33+B36</f>
        <v>5631.32</v>
      </c>
      <c r="C27" s="27">
        <f t="shared" si="10"/>
        <v>196.14</v>
      </c>
      <c r="D27" s="27">
        <f t="shared" si="10"/>
        <v>5827.46</v>
      </c>
      <c r="E27" s="27">
        <f t="shared" si="10"/>
        <v>2880.1450300000001</v>
      </c>
      <c r="F27" s="27">
        <f t="shared" si="10"/>
        <v>253.72799999999998</v>
      </c>
      <c r="G27" s="27">
        <f t="shared" si="10"/>
        <v>3133.8730300000002</v>
      </c>
      <c r="H27" s="27">
        <f t="shared" si="10"/>
        <v>4308.4193299999997</v>
      </c>
      <c r="I27" s="27">
        <f t="shared" si="10"/>
        <v>143.30002999999999</v>
      </c>
      <c r="J27" s="27">
        <f t="shared" si="10"/>
        <v>4451.7193599999991</v>
      </c>
      <c r="K27" s="27">
        <f t="shared" si="1"/>
        <v>149.5903603854282</v>
      </c>
      <c r="L27" s="27">
        <f t="shared" si="1"/>
        <v>56.477814825324756</v>
      </c>
      <c r="M27" s="27">
        <f t="shared" si="1"/>
        <v>142.05168229167214</v>
      </c>
      <c r="N27" s="28">
        <f t="shared" si="2"/>
        <v>1428.2742999999996</v>
      </c>
      <c r="O27" s="28">
        <f t="shared" si="2"/>
        <v>-110.42796999999999</v>
      </c>
      <c r="P27" s="28">
        <f t="shared" si="2"/>
        <v>1317.8463299999989</v>
      </c>
      <c r="Q27" s="27">
        <f t="shared" si="3"/>
        <v>76.508160253723815</v>
      </c>
      <c r="R27" s="27">
        <f t="shared" si="3"/>
        <v>73.060074436626905</v>
      </c>
      <c r="S27" s="27">
        <f t="shared" si="3"/>
        <v>76.392104965113433</v>
      </c>
    </row>
    <row r="28" spans="1:19" ht="45" x14ac:dyDescent="0.25">
      <c r="A28" s="18" t="s">
        <v>34</v>
      </c>
      <c r="B28" s="19">
        <v>1911.83</v>
      </c>
      <c r="C28" s="19">
        <f>116.14+6</f>
        <v>122.14</v>
      </c>
      <c r="D28" s="20">
        <f t="shared" ref="D28:D33" si="11">B28+C28</f>
        <v>2033.97</v>
      </c>
      <c r="E28" s="19">
        <f>1041.75179+119.22604</f>
        <v>1160.97783</v>
      </c>
      <c r="F28" s="19">
        <v>35.732999999999997</v>
      </c>
      <c r="G28" s="20">
        <f t="shared" ref="G28:G33" si="12">E28+F28</f>
        <v>1196.71083</v>
      </c>
      <c r="H28" s="19">
        <v>1255.9346499999999</v>
      </c>
      <c r="I28" s="19">
        <v>65.789150000000006</v>
      </c>
      <c r="J28" s="20">
        <f t="shared" ref="J28:J33" si="13">H28+I28</f>
        <v>1321.7238</v>
      </c>
      <c r="K28" s="19">
        <f t="shared" si="1"/>
        <v>108.17903818197803</v>
      </c>
      <c r="L28" s="19">
        <f t="shared" si="1"/>
        <v>184.11314471217085</v>
      </c>
      <c r="M28" s="20">
        <f t="shared" si="1"/>
        <v>110.44638076852702</v>
      </c>
      <c r="N28" s="21">
        <f t="shared" si="2"/>
        <v>94.95681999999988</v>
      </c>
      <c r="O28" s="21">
        <f t="shared" si="2"/>
        <v>30.056150000000009</v>
      </c>
      <c r="P28" s="22">
        <f t="shared" si="2"/>
        <v>125.01297</v>
      </c>
      <c r="Q28" s="19">
        <f t="shared" si="3"/>
        <v>65.692799568999334</v>
      </c>
      <c r="R28" s="19">
        <f t="shared" si="3"/>
        <v>53.863721958408384</v>
      </c>
      <c r="S28" s="20">
        <f t="shared" si="3"/>
        <v>64.982462868183902</v>
      </c>
    </row>
    <row r="29" spans="1:19" ht="22.5" x14ac:dyDescent="0.25">
      <c r="A29" s="18" t="s">
        <v>35</v>
      </c>
      <c r="B29" s="19">
        <v>55</v>
      </c>
      <c r="C29" s="19"/>
      <c r="D29" s="20">
        <f t="shared" si="11"/>
        <v>55</v>
      </c>
      <c r="E29" s="19">
        <v>132.08312000000001</v>
      </c>
      <c r="F29" s="19"/>
      <c r="G29" s="20">
        <f t="shared" si="12"/>
        <v>132.08312000000001</v>
      </c>
      <c r="H29" s="19">
        <v>105.47150000000001</v>
      </c>
      <c r="I29" s="19"/>
      <c r="J29" s="20">
        <f t="shared" si="13"/>
        <v>105.47150000000001</v>
      </c>
      <c r="K29" s="19">
        <f t="shared" si="1"/>
        <v>79.852368720545059</v>
      </c>
      <c r="L29" s="19" t="e">
        <f t="shared" si="1"/>
        <v>#DIV/0!</v>
      </c>
      <c r="M29" s="20">
        <f t="shared" si="1"/>
        <v>79.852368720545059</v>
      </c>
      <c r="N29" s="21">
        <f t="shared" si="2"/>
        <v>-26.611620000000002</v>
      </c>
      <c r="O29" s="21">
        <f t="shared" si="2"/>
        <v>0</v>
      </c>
      <c r="P29" s="22">
        <f t="shared" si="2"/>
        <v>-26.611620000000002</v>
      </c>
      <c r="Q29" s="19">
        <f t="shared" si="3"/>
        <v>191.76636363636365</v>
      </c>
      <c r="R29" s="19" t="e">
        <f t="shared" si="3"/>
        <v>#DIV/0!</v>
      </c>
      <c r="S29" s="20">
        <f t="shared" si="3"/>
        <v>191.76636363636365</v>
      </c>
    </row>
    <row r="30" spans="1:19" ht="33.75" x14ac:dyDescent="0.25">
      <c r="A30" s="18" t="s">
        <v>36</v>
      </c>
      <c r="B30" s="19">
        <v>500</v>
      </c>
      <c r="C30" s="19">
        <v>0</v>
      </c>
      <c r="D30" s="20">
        <f t="shared" si="11"/>
        <v>500</v>
      </c>
      <c r="E30" s="19"/>
      <c r="F30" s="19">
        <v>6.11</v>
      </c>
      <c r="G30" s="20">
        <f t="shared" si="12"/>
        <v>6.11</v>
      </c>
      <c r="H30" s="19">
        <v>262.005</v>
      </c>
      <c r="I30" s="19">
        <v>0</v>
      </c>
      <c r="J30" s="20">
        <f t="shared" si="13"/>
        <v>262.005</v>
      </c>
      <c r="K30" s="19" t="e">
        <f t="shared" si="1"/>
        <v>#DIV/0!</v>
      </c>
      <c r="L30" s="19">
        <f t="shared" si="1"/>
        <v>0</v>
      </c>
      <c r="M30" s="20">
        <f t="shared" si="1"/>
        <v>4288.1342062193116</v>
      </c>
      <c r="N30" s="21">
        <f t="shared" si="2"/>
        <v>262.005</v>
      </c>
      <c r="O30" s="21">
        <f t="shared" si="2"/>
        <v>-6.11</v>
      </c>
      <c r="P30" s="22">
        <f t="shared" si="2"/>
        <v>255.89499999999998</v>
      </c>
      <c r="Q30" s="19">
        <f t="shared" si="3"/>
        <v>52.400999999999996</v>
      </c>
      <c r="R30" s="19" t="e">
        <f t="shared" si="3"/>
        <v>#DIV/0!</v>
      </c>
      <c r="S30" s="20">
        <f t="shared" si="3"/>
        <v>52.400999999999996</v>
      </c>
    </row>
    <row r="31" spans="1:19" ht="22.5" x14ac:dyDescent="0.25">
      <c r="A31" s="18" t="s">
        <v>37</v>
      </c>
      <c r="B31" s="19">
        <v>1325</v>
      </c>
      <c r="C31" s="19">
        <v>0</v>
      </c>
      <c r="D31" s="20">
        <f t="shared" si="11"/>
        <v>1325</v>
      </c>
      <c r="E31" s="19">
        <f>18.2+239.01745</f>
        <v>257.21744999999999</v>
      </c>
      <c r="F31" s="19">
        <v>210.768</v>
      </c>
      <c r="G31" s="20">
        <f t="shared" si="12"/>
        <v>467.98545000000001</v>
      </c>
      <c r="H31" s="19">
        <v>1379.1369</v>
      </c>
      <c r="I31" s="19">
        <v>0</v>
      </c>
      <c r="J31" s="20">
        <f t="shared" si="13"/>
        <v>1379.1369</v>
      </c>
      <c r="K31" s="19">
        <f t="shared" si="1"/>
        <v>536.1754810958588</v>
      </c>
      <c r="L31" s="19">
        <f t="shared" si="1"/>
        <v>0</v>
      </c>
      <c r="M31" s="20">
        <f t="shared" si="1"/>
        <v>294.69653383454551</v>
      </c>
      <c r="N31" s="21">
        <f t="shared" si="2"/>
        <v>1121.9194499999999</v>
      </c>
      <c r="O31" s="21">
        <f>I31-F31</f>
        <v>-210.768</v>
      </c>
      <c r="P31" s="22">
        <f t="shared" si="2"/>
        <v>911.15144999999995</v>
      </c>
      <c r="Q31" s="19">
        <f t="shared" si="3"/>
        <v>104.0858037735849</v>
      </c>
      <c r="R31" s="19" t="e">
        <f t="shared" si="3"/>
        <v>#DIV/0!</v>
      </c>
      <c r="S31" s="20">
        <f t="shared" si="3"/>
        <v>104.0858037735849</v>
      </c>
    </row>
    <row r="32" spans="1:19" ht="22.5" x14ac:dyDescent="0.25">
      <c r="A32" s="18" t="s">
        <v>38</v>
      </c>
      <c r="B32" s="19"/>
      <c r="C32" s="19"/>
      <c r="D32" s="20">
        <f t="shared" si="11"/>
        <v>0</v>
      </c>
      <c r="E32" s="19"/>
      <c r="F32" s="19"/>
      <c r="G32" s="20">
        <f t="shared" si="12"/>
        <v>0</v>
      </c>
      <c r="H32" s="19"/>
      <c r="I32" s="19"/>
      <c r="J32" s="20">
        <f t="shared" si="13"/>
        <v>0</v>
      </c>
      <c r="K32" s="19" t="e">
        <f t="shared" si="1"/>
        <v>#DIV/0!</v>
      </c>
      <c r="L32" s="19" t="e">
        <f t="shared" si="1"/>
        <v>#DIV/0!</v>
      </c>
      <c r="M32" s="20" t="e">
        <f t="shared" si="1"/>
        <v>#DIV/0!</v>
      </c>
      <c r="N32" s="21">
        <f t="shared" si="2"/>
        <v>0</v>
      </c>
      <c r="O32" s="21">
        <f t="shared" si="2"/>
        <v>0</v>
      </c>
      <c r="P32" s="22">
        <f t="shared" si="2"/>
        <v>0</v>
      </c>
      <c r="Q32" s="19" t="e">
        <f t="shared" si="3"/>
        <v>#DIV/0!</v>
      </c>
      <c r="R32" s="19" t="e">
        <f t="shared" si="3"/>
        <v>#DIV/0!</v>
      </c>
      <c r="S32" s="20" t="e">
        <f t="shared" si="3"/>
        <v>#DIV/0!</v>
      </c>
    </row>
    <row r="33" spans="1:19" ht="22.5" x14ac:dyDescent="0.25">
      <c r="A33" s="18" t="s">
        <v>39</v>
      </c>
      <c r="B33" s="19">
        <v>1839.49</v>
      </c>
      <c r="C33" s="19"/>
      <c r="D33" s="20">
        <f t="shared" si="11"/>
        <v>1839.49</v>
      </c>
      <c r="E33" s="19">
        <v>1256.24766</v>
      </c>
      <c r="F33" s="19">
        <v>25</v>
      </c>
      <c r="G33" s="20">
        <f t="shared" si="12"/>
        <v>1281.24766</v>
      </c>
      <c r="H33" s="19">
        <v>1127.2761599999999</v>
      </c>
      <c r="I33" s="19">
        <v>0</v>
      </c>
      <c r="J33" s="20">
        <f t="shared" si="13"/>
        <v>1127.2761599999999</v>
      </c>
      <c r="K33" s="19">
        <f t="shared" si="1"/>
        <v>89.733592817199749</v>
      </c>
      <c r="L33" s="19">
        <f t="shared" si="1"/>
        <v>0</v>
      </c>
      <c r="M33" s="20">
        <f t="shared" si="1"/>
        <v>87.982690247410872</v>
      </c>
      <c r="N33" s="21">
        <f t="shared" si="2"/>
        <v>-128.97150000000011</v>
      </c>
      <c r="O33" s="21">
        <f t="shared" si="2"/>
        <v>-25</v>
      </c>
      <c r="P33" s="22">
        <f t="shared" si="2"/>
        <v>-153.97150000000011</v>
      </c>
      <c r="Q33" s="19">
        <f t="shared" si="3"/>
        <v>61.28199446585738</v>
      </c>
      <c r="R33" s="19" t="e">
        <f t="shared" si="3"/>
        <v>#DIV/0!</v>
      </c>
      <c r="S33" s="20">
        <f t="shared" si="3"/>
        <v>61.28199446585738</v>
      </c>
    </row>
    <row r="34" spans="1:19" x14ac:dyDescent="0.25">
      <c r="A34" s="18" t="s">
        <v>40</v>
      </c>
      <c r="B34" s="19">
        <f t="shared" ref="B34:I34" si="14">B35+B36</f>
        <v>0</v>
      </c>
      <c r="C34" s="19">
        <f t="shared" si="14"/>
        <v>74</v>
      </c>
      <c r="D34" s="20">
        <f t="shared" si="14"/>
        <v>74</v>
      </c>
      <c r="E34" s="19">
        <f t="shared" si="14"/>
        <v>39.467390000000002</v>
      </c>
      <c r="F34" s="19">
        <f t="shared" si="14"/>
        <v>27.131550000000001</v>
      </c>
      <c r="G34" s="20">
        <f t="shared" si="14"/>
        <v>66.598939999999999</v>
      </c>
      <c r="H34" s="19">
        <f>H35+H36</f>
        <v>183.07816</v>
      </c>
      <c r="I34" s="19">
        <f t="shared" si="14"/>
        <v>127.78234</v>
      </c>
      <c r="J34" s="20">
        <f>H34+I34</f>
        <v>310.8605</v>
      </c>
      <c r="K34" s="20">
        <f>H34/E34*100</f>
        <v>463.87197126539144</v>
      </c>
      <c r="L34" s="20">
        <f t="shared" si="1"/>
        <v>470.9732396416718</v>
      </c>
      <c r="M34" s="20">
        <f t="shared" si="1"/>
        <v>466.76493649898936</v>
      </c>
      <c r="N34" s="21">
        <f t="shared" si="2"/>
        <v>143.61077</v>
      </c>
      <c r="O34" s="21">
        <f t="shared" si="2"/>
        <v>100.65079</v>
      </c>
      <c r="P34" s="22">
        <f t="shared" si="2"/>
        <v>244.26156</v>
      </c>
      <c r="Q34" s="19" t="e">
        <f t="shared" si="3"/>
        <v>#DIV/0!</v>
      </c>
      <c r="R34" s="19">
        <f t="shared" si="3"/>
        <v>172.67883783783785</v>
      </c>
      <c r="S34" s="20">
        <f t="shared" si="3"/>
        <v>420.08175675675676</v>
      </c>
    </row>
    <row r="35" spans="1:19" x14ac:dyDescent="0.25">
      <c r="A35" s="18" t="s">
        <v>41</v>
      </c>
      <c r="B35" s="19"/>
      <c r="C35" s="19"/>
      <c r="D35" s="20">
        <f>B35+C35</f>
        <v>0</v>
      </c>
      <c r="E35" s="19">
        <v>-34.151580000000003</v>
      </c>
      <c r="F35" s="19">
        <v>51.01455</v>
      </c>
      <c r="G35" s="20">
        <f>E35+F35</f>
        <v>16.862969999999997</v>
      </c>
      <c r="H35" s="19">
        <v>4.4830399999999999</v>
      </c>
      <c r="I35" s="19">
        <v>50.271459999999998</v>
      </c>
      <c r="J35" s="20">
        <f>H35+I35</f>
        <v>54.7545</v>
      </c>
      <c r="K35" s="20">
        <f t="shared" si="1"/>
        <v>-13.126889004842527</v>
      </c>
      <c r="L35" s="20">
        <f t="shared" si="1"/>
        <v>98.543376350472556</v>
      </c>
      <c r="M35" s="20">
        <f t="shared" si="1"/>
        <v>324.70258797827432</v>
      </c>
      <c r="N35" s="21">
        <f t="shared" si="2"/>
        <v>38.634620000000005</v>
      </c>
      <c r="O35" s="21">
        <f t="shared" si="2"/>
        <v>-0.74309000000000225</v>
      </c>
      <c r="P35" s="22">
        <f t="shared" si="2"/>
        <v>37.891530000000003</v>
      </c>
      <c r="Q35" s="19" t="e">
        <f t="shared" si="3"/>
        <v>#DIV/0!</v>
      </c>
      <c r="R35" s="19" t="e">
        <f t="shared" si="3"/>
        <v>#DIV/0!</v>
      </c>
      <c r="S35" s="20" t="e">
        <f t="shared" si="3"/>
        <v>#DIV/0!</v>
      </c>
    </row>
    <row r="36" spans="1:19" x14ac:dyDescent="0.25">
      <c r="A36" s="18" t="s">
        <v>42</v>
      </c>
      <c r="B36" s="20"/>
      <c r="C36" s="20">
        <v>74</v>
      </c>
      <c r="D36" s="19">
        <f>B36+C36</f>
        <v>74</v>
      </c>
      <c r="E36" s="19">
        <v>73.618970000000004</v>
      </c>
      <c r="F36" s="20">
        <v>-23.882999999999999</v>
      </c>
      <c r="G36" s="20">
        <f>E36+F36</f>
        <v>49.735970000000009</v>
      </c>
      <c r="H36" s="19">
        <v>178.59512000000001</v>
      </c>
      <c r="I36" s="20">
        <v>77.51088</v>
      </c>
      <c r="J36" s="20">
        <f>H36+I36</f>
        <v>256.10599999999999</v>
      </c>
      <c r="K36" s="20">
        <f t="shared" si="1"/>
        <v>242.59388578786147</v>
      </c>
      <c r="L36" s="20">
        <f t="shared" si="1"/>
        <v>-324.54415274463008</v>
      </c>
      <c r="M36" s="20">
        <f t="shared" si="1"/>
        <v>514.93114540643307</v>
      </c>
      <c r="N36" s="22">
        <f t="shared" si="2"/>
        <v>104.97615</v>
      </c>
      <c r="O36" s="22">
        <f t="shared" si="2"/>
        <v>101.39388</v>
      </c>
      <c r="P36" s="22">
        <f t="shared" si="2"/>
        <v>206.37002999999999</v>
      </c>
      <c r="Q36" s="19" t="e">
        <f t="shared" si="3"/>
        <v>#DIV/0!</v>
      </c>
      <c r="R36" s="19">
        <f t="shared" si="3"/>
        <v>104.74443243243243</v>
      </c>
      <c r="S36" s="20">
        <f t="shared" si="3"/>
        <v>346.08918918918914</v>
      </c>
    </row>
    <row r="37" spans="1:19" x14ac:dyDescent="0.25">
      <c r="E37" s="6"/>
    </row>
  </sheetData>
  <mergeCells count="22">
    <mergeCell ref="A3:A5"/>
    <mergeCell ref="B3:D3"/>
    <mergeCell ref="E3:G3"/>
    <mergeCell ref="H3:J3"/>
    <mergeCell ref="K3:M3"/>
    <mergeCell ref="K4:K5"/>
    <mergeCell ref="L4:L5"/>
    <mergeCell ref="M4:M5"/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P4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2016-10-05T07:14:20Z</dcterms:created>
  <dcterms:modified xsi:type="dcterms:W3CDTF">2016-10-10T03:24:44Z</dcterms:modified>
</cp:coreProperties>
</file>