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8510" windowHeight="11055"/>
  </bookViews>
  <sheets>
    <sheet name="июль" sheetId="1" r:id="rId1"/>
  </sheets>
  <calcPr calcId="145621"/>
</workbook>
</file>

<file path=xl/calcChain.xml><?xml version="1.0" encoding="utf-8"?>
<calcChain xmlns="http://schemas.openxmlformats.org/spreadsheetml/2006/main">
  <c r="R36" i="1" l="1"/>
  <c r="Q36" i="1"/>
  <c r="O36" i="1"/>
  <c r="N36" i="1"/>
  <c r="L36" i="1"/>
  <c r="K36" i="1"/>
  <c r="J36" i="1"/>
  <c r="D36" i="1"/>
  <c r="R35" i="1"/>
  <c r="O35" i="1"/>
  <c r="N35" i="1"/>
  <c r="L35" i="1"/>
  <c r="J35" i="1"/>
  <c r="H35" i="1"/>
  <c r="Q35" i="1" s="1"/>
  <c r="D35" i="1"/>
  <c r="I34" i="1"/>
  <c r="O34" i="1" s="1"/>
  <c r="H34" i="1"/>
  <c r="N34" i="1" s="1"/>
  <c r="D34" i="1"/>
  <c r="C34" i="1"/>
  <c r="B34" i="1"/>
  <c r="Q34" i="1" s="1"/>
  <c r="R33" i="1"/>
  <c r="Q33" i="1"/>
  <c r="O33" i="1"/>
  <c r="N33" i="1"/>
  <c r="L33" i="1"/>
  <c r="K33" i="1"/>
  <c r="J33" i="1"/>
  <c r="M33" i="1" s="1"/>
  <c r="D33" i="1"/>
  <c r="R32" i="1"/>
  <c r="Q32" i="1"/>
  <c r="O32" i="1"/>
  <c r="N32" i="1"/>
  <c r="M32" i="1"/>
  <c r="L32" i="1"/>
  <c r="K32" i="1"/>
  <c r="J32" i="1"/>
  <c r="D32" i="1"/>
  <c r="S32" i="1" s="1"/>
  <c r="R31" i="1"/>
  <c r="Q31" i="1"/>
  <c r="O31" i="1"/>
  <c r="N31" i="1"/>
  <c r="L31" i="1"/>
  <c r="K31" i="1"/>
  <c r="J31" i="1"/>
  <c r="M31" i="1" s="1"/>
  <c r="D31" i="1"/>
  <c r="R30" i="1"/>
  <c r="Q30" i="1"/>
  <c r="O30" i="1"/>
  <c r="N30" i="1"/>
  <c r="M30" i="1"/>
  <c r="L30" i="1"/>
  <c r="K30" i="1"/>
  <c r="J30" i="1"/>
  <c r="D30" i="1"/>
  <c r="S30" i="1" s="1"/>
  <c r="R29" i="1"/>
  <c r="Q29" i="1"/>
  <c r="O29" i="1"/>
  <c r="N29" i="1"/>
  <c r="L29" i="1"/>
  <c r="K29" i="1"/>
  <c r="J29" i="1"/>
  <c r="M29" i="1" s="1"/>
  <c r="D29" i="1"/>
  <c r="Q28" i="1"/>
  <c r="O28" i="1"/>
  <c r="N28" i="1"/>
  <c r="L28" i="1"/>
  <c r="K28" i="1"/>
  <c r="J28" i="1"/>
  <c r="M28" i="1" s="1"/>
  <c r="C28" i="1"/>
  <c r="R28" i="1" s="1"/>
  <c r="J27" i="1"/>
  <c r="I27" i="1"/>
  <c r="O27" i="1" s="1"/>
  <c r="H27" i="1"/>
  <c r="N27" i="1" s="1"/>
  <c r="B27" i="1"/>
  <c r="J26" i="1"/>
  <c r="I26" i="1"/>
  <c r="O26" i="1" s="1"/>
  <c r="H26" i="1"/>
  <c r="N26" i="1" s="1"/>
  <c r="B26" i="1"/>
  <c r="Q25" i="1"/>
  <c r="N25" i="1"/>
  <c r="L25" i="1"/>
  <c r="K25" i="1"/>
  <c r="J25" i="1"/>
  <c r="I25" i="1"/>
  <c r="O25" i="1" s="1"/>
  <c r="D25" i="1"/>
  <c r="R24" i="1"/>
  <c r="Q24" i="1"/>
  <c r="O24" i="1"/>
  <c r="N24" i="1"/>
  <c r="L24" i="1"/>
  <c r="K24" i="1"/>
  <c r="J24" i="1"/>
  <c r="M24" i="1" s="1"/>
  <c r="D24" i="1"/>
  <c r="R23" i="1"/>
  <c r="Q23" i="1"/>
  <c r="O23" i="1"/>
  <c r="N23" i="1"/>
  <c r="M23" i="1"/>
  <c r="L23" i="1"/>
  <c r="K23" i="1"/>
  <c r="J23" i="1"/>
  <c r="D23" i="1"/>
  <c r="S23" i="1" s="1"/>
  <c r="R22" i="1"/>
  <c r="Q22" i="1"/>
  <c r="O22" i="1"/>
  <c r="N22" i="1"/>
  <c r="L22" i="1"/>
  <c r="K22" i="1"/>
  <c r="J22" i="1"/>
  <c r="M22" i="1" s="1"/>
  <c r="D22" i="1"/>
  <c r="J21" i="1"/>
  <c r="M21" i="1" s="1"/>
  <c r="I21" i="1"/>
  <c r="H21" i="1"/>
  <c r="N21" i="1" s="1"/>
  <c r="C21" i="1"/>
  <c r="C8" i="1" s="1"/>
  <c r="B21" i="1"/>
  <c r="R20" i="1"/>
  <c r="Q20" i="1"/>
  <c r="O20" i="1"/>
  <c r="N20" i="1"/>
  <c r="M20" i="1"/>
  <c r="L20" i="1"/>
  <c r="K20" i="1"/>
  <c r="J20" i="1"/>
  <c r="D20" i="1"/>
  <c r="S20" i="1" s="1"/>
  <c r="R19" i="1"/>
  <c r="Q19" i="1"/>
  <c r="O19" i="1"/>
  <c r="N19" i="1"/>
  <c r="L19" i="1"/>
  <c r="K19" i="1"/>
  <c r="J19" i="1"/>
  <c r="M19" i="1" s="1"/>
  <c r="D19" i="1"/>
  <c r="R18" i="1"/>
  <c r="Q18" i="1"/>
  <c r="O18" i="1"/>
  <c r="N18" i="1"/>
  <c r="M18" i="1"/>
  <c r="L18" i="1"/>
  <c r="K18" i="1"/>
  <c r="J18" i="1"/>
  <c r="D18" i="1"/>
  <c r="S18" i="1" s="1"/>
  <c r="J17" i="1"/>
  <c r="M17" i="1" s="1"/>
  <c r="I17" i="1"/>
  <c r="H17" i="1"/>
  <c r="N17" i="1" s="1"/>
  <c r="C17" i="1"/>
  <c r="B17" i="1"/>
  <c r="R16" i="1"/>
  <c r="Q16" i="1"/>
  <c r="O16" i="1"/>
  <c r="N16" i="1"/>
  <c r="M16" i="1"/>
  <c r="L16" i="1"/>
  <c r="K16" i="1"/>
  <c r="J16" i="1"/>
  <c r="S16" i="1" s="1"/>
  <c r="D16" i="1"/>
  <c r="R15" i="1"/>
  <c r="Q15" i="1"/>
  <c r="O15" i="1"/>
  <c r="N15" i="1"/>
  <c r="M15" i="1"/>
  <c r="L15" i="1"/>
  <c r="K15" i="1"/>
  <c r="J15" i="1"/>
  <c r="S15" i="1" s="1"/>
  <c r="D15" i="1"/>
  <c r="R14" i="1"/>
  <c r="Q14" i="1"/>
  <c r="O14" i="1"/>
  <c r="N14" i="1"/>
  <c r="M14" i="1"/>
  <c r="L14" i="1"/>
  <c r="K14" i="1"/>
  <c r="J14" i="1"/>
  <c r="S14" i="1" s="1"/>
  <c r="D14" i="1"/>
  <c r="R13" i="1"/>
  <c r="Q13" i="1"/>
  <c r="O13" i="1"/>
  <c r="N13" i="1"/>
  <c r="M13" i="1"/>
  <c r="L13" i="1"/>
  <c r="K13" i="1"/>
  <c r="J13" i="1"/>
  <c r="S13" i="1" s="1"/>
  <c r="D13" i="1"/>
  <c r="R12" i="1"/>
  <c r="Q12" i="1"/>
  <c r="O12" i="1"/>
  <c r="N12" i="1"/>
  <c r="M12" i="1"/>
  <c r="L12" i="1"/>
  <c r="K12" i="1"/>
  <c r="J12" i="1"/>
  <c r="S12" i="1" s="1"/>
  <c r="D12" i="1"/>
  <c r="K11" i="1"/>
  <c r="J11" i="1"/>
  <c r="M11" i="1" s="1"/>
  <c r="I11" i="1"/>
  <c r="H11" i="1"/>
  <c r="N11" i="1" s="1"/>
  <c r="D11" i="1"/>
  <c r="S11" i="1" s="1"/>
  <c r="C11" i="1"/>
  <c r="B11" i="1"/>
  <c r="Q11" i="1" s="1"/>
  <c r="R10" i="1"/>
  <c r="Q10" i="1"/>
  <c r="O10" i="1"/>
  <c r="N10" i="1"/>
  <c r="L10" i="1"/>
  <c r="K10" i="1"/>
  <c r="J10" i="1"/>
  <c r="M10" i="1" s="1"/>
  <c r="D10" i="1"/>
  <c r="R9" i="1"/>
  <c r="Q9" i="1"/>
  <c r="O9" i="1"/>
  <c r="N9" i="1"/>
  <c r="M9" i="1"/>
  <c r="L9" i="1"/>
  <c r="K9" i="1"/>
  <c r="J9" i="1"/>
  <c r="D9" i="1"/>
  <c r="S9" i="1" s="1"/>
  <c r="H8" i="1"/>
  <c r="N8" i="1" s="1"/>
  <c r="C7" i="1" l="1"/>
  <c r="H6" i="1"/>
  <c r="N6" i="1" s="1"/>
  <c r="J8" i="1"/>
  <c r="J6" i="1" s="1"/>
  <c r="S10" i="1"/>
  <c r="K17" i="1"/>
  <c r="Q17" i="1"/>
  <c r="S19" i="1"/>
  <c r="Q21" i="1"/>
  <c r="D21" i="1"/>
  <c r="S21" i="1" s="1"/>
  <c r="K21" i="1"/>
  <c r="S22" i="1"/>
  <c r="S24" i="1"/>
  <c r="R25" i="1"/>
  <c r="L26" i="1"/>
  <c r="C27" i="1"/>
  <c r="L27" i="1"/>
  <c r="D28" i="1"/>
  <c r="S28" i="1" s="1"/>
  <c r="S29" i="1"/>
  <c r="S31" i="1"/>
  <c r="S33" i="1"/>
  <c r="K34" i="1"/>
  <c r="P6" i="1"/>
  <c r="M8" i="1"/>
  <c r="P8" i="1"/>
  <c r="R11" i="1"/>
  <c r="L11" i="1"/>
  <c r="O11" i="1"/>
  <c r="R21" i="1"/>
  <c r="L21" i="1"/>
  <c r="K6" i="1"/>
  <c r="M6" i="1"/>
  <c r="H7" i="1"/>
  <c r="J7" i="1"/>
  <c r="B8" i="1"/>
  <c r="Q8" i="1" s="1"/>
  <c r="I8" i="1"/>
  <c r="K8" i="1"/>
  <c r="D17" i="1"/>
  <c r="S17" i="1" s="1"/>
  <c r="R17" i="1"/>
  <c r="L17" i="1"/>
  <c r="O17" i="1"/>
  <c r="O21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M25" i="1"/>
  <c r="S25" i="1"/>
  <c r="K26" i="1"/>
  <c r="M26" i="1"/>
  <c r="Q26" i="1"/>
  <c r="D27" i="1"/>
  <c r="D26" i="1" s="1"/>
  <c r="S26" i="1" s="1"/>
  <c r="K27" i="1"/>
  <c r="M27" i="1"/>
  <c r="Q27" i="1"/>
  <c r="S27" i="1"/>
  <c r="P28" i="1"/>
  <c r="P29" i="1"/>
  <c r="P30" i="1"/>
  <c r="P31" i="1"/>
  <c r="P32" i="1"/>
  <c r="P33" i="1"/>
  <c r="J34" i="1"/>
  <c r="L34" i="1"/>
  <c r="R34" i="1"/>
  <c r="K35" i="1"/>
  <c r="M35" i="1"/>
  <c r="S35" i="1"/>
  <c r="M36" i="1"/>
  <c r="S36" i="1"/>
  <c r="P25" i="1"/>
  <c r="P26" i="1"/>
  <c r="P27" i="1"/>
  <c r="P35" i="1"/>
  <c r="P36" i="1"/>
  <c r="R27" i="1" l="1"/>
  <c r="C26" i="1"/>
  <c r="O8" i="1"/>
  <c r="R8" i="1"/>
  <c r="I6" i="1"/>
  <c r="L8" i="1"/>
  <c r="I7" i="1"/>
  <c r="B6" i="1"/>
  <c r="Q6" i="1" s="1"/>
  <c r="B7" i="1"/>
  <c r="Q7" i="1" s="1"/>
  <c r="K7" i="1"/>
  <c r="N7" i="1"/>
  <c r="S34" i="1"/>
  <c r="M34" i="1"/>
  <c r="P34" i="1"/>
  <c r="D8" i="1"/>
  <c r="P7" i="1"/>
  <c r="M7" i="1"/>
  <c r="R26" i="1" l="1"/>
  <c r="C6" i="1"/>
  <c r="D7" i="1"/>
  <c r="S7" i="1" s="1"/>
  <c r="D6" i="1"/>
  <c r="S6" i="1" s="1"/>
  <c r="S8" i="1"/>
  <c r="O7" i="1"/>
  <c r="R7" i="1"/>
  <c r="L7" i="1"/>
  <c r="R6" i="1"/>
  <c r="O6" i="1"/>
  <c r="L6" i="1"/>
</calcChain>
</file>

<file path=xl/sharedStrings.xml><?xml version="1.0" encoding="utf-8"?>
<sst xmlns="http://schemas.openxmlformats.org/spreadsheetml/2006/main" count="57" uniqueCount="43">
  <si>
    <t>Анализ поступления налоговых и неналоговых  доходов в бюджет МО "ОНГУДАЙСКИЙ район" на 01.08. 2016года</t>
  </si>
  <si>
    <t>Приложение 2</t>
  </si>
  <si>
    <t>Годовой план на 01.08. 2016 г.</t>
  </si>
  <si>
    <t>Фактическое поступление на 01.08. 2015 г.</t>
  </si>
  <si>
    <t>Фактическое поступление на 01.08. 2016 г.</t>
  </si>
  <si>
    <t>Темп роста КБ МО, %</t>
  </si>
  <si>
    <t>Отклонение фактического поступления по состоянию на 01.08.16 г. от фактического поступления на 01.08.15 г.,   (+,-)</t>
  </si>
  <si>
    <t>% исполнения плана</t>
  </si>
  <si>
    <t>МР</t>
  </si>
  <si>
    <t>СП</t>
  </si>
  <si>
    <t xml:space="preserve">КБ МО </t>
  </si>
  <si>
    <t>КБ МО</t>
  </si>
  <si>
    <t>НАЛОГОВЫЕ И НЕНАЛОГОВЫЕ ДОХОДЫ</t>
  </si>
  <si>
    <t>НАЛОГОВЫЕ И НЕНАЛОГОВЫЕ ДОХОДЫ без невыясненных  поступлений</t>
  </si>
  <si>
    <t xml:space="preserve">Налоговые доходы </t>
  </si>
  <si>
    <t>Налог на доходы физических лиц</t>
  </si>
  <si>
    <t>Акцизы по пдакцизной продукции</t>
  </si>
  <si>
    <t>НАЛОГИ НА СОВОКУПНЫЙ ДОХОД</t>
  </si>
  <si>
    <t>Налог, взимаемый в связи с применением упрощенной системы налогообложения</t>
  </si>
  <si>
    <t>в т.ч. Минимальный налог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</si>
  <si>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</si>
  <si>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</si>
  <si>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</si>
  <si>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</si>
  <si>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</si>
  <si>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Налог на имущество организаций</t>
  </si>
  <si>
    <t>Земельный налог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</si>
  <si>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</si>
  <si>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</si>
  <si>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</si>
  <si>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</si>
  <si>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</si>
  <si>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 xml:space="preserve">Неналоговые доходы </t>
  </si>
  <si>
    <t>Неналоговые доходы без невыясненных поступлений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</si>
  <si>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</si>
  <si>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</si>
  <si>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</si>
  <si>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</si>
  <si>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</si>
  <si>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</si>
  <si>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</si>
  <si>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в т.ч.невыясненные поступления</t>
  </si>
  <si>
    <t xml:space="preserve">   прочие неналоговые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</si>
</sst>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"/>
    <numFmt numFmtId="165" formatCode="#,##0.000000"/>
    <numFmt numFmtId="166" formatCode="#,##0.00_р_."/>
    <numFmt numFmtId="167" formatCode="#,##0.00_ ;[Red]\-#,##0.00\ "/>
  </numFmts>
  <fonts count="1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top" wrapText="1"/>
    </xf>
    <xf numFmtId="166" fontId="7" fillId="2" borderId="6" xfId="0" applyNumberFormat="1" applyFont="1" applyFill="1" applyBorder="1" applyAlignment="1">
      <alignment horizontal="right" vertical="top" wrapText="1"/>
    </xf>
    <xf numFmtId="167" fontId="7" fillId="2" borderId="6" xfId="0" applyNumberFormat="1" applyFont="1" applyFill="1" applyBorder="1" applyAlignment="1">
      <alignment horizontal="right" vertical="top" wrapText="1"/>
    </xf>
    <xf numFmtId="0" fontId="6" fillId="0" borderId="6" xfId="0" applyFont="1" applyFill="1" applyBorder="1" applyAlignment="1">
      <alignment horizontal="left" vertical="top" wrapText="1"/>
    </xf>
    <xf numFmtId="166" fontId="7" fillId="0" borderId="6" xfId="1" applyNumberFormat="1" applyFont="1" applyFill="1" applyBorder="1" applyAlignment="1">
      <alignment horizontal="right" vertical="top"/>
    </xf>
    <xf numFmtId="167" fontId="7" fillId="0" borderId="6" xfId="1" applyNumberFormat="1" applyFont="1" applyFill="1" applyBorder="1" applyAlignment="1">
      <alignment horizontal="right" vertical="top"/>
    </xf>
    <xf numFmtId="0" fontId="9" fillId="3" borderId="1" xfId="0" applyFont="1" applyFill="1" applyBorder="1" applyAlignment="1">
      <alignment horizontal="left" vertical="top" wrapText="1"/>
    </xf>
    <xf numFmtId="166" fontId="10" fillId="3" borderId="1" xfId="1" applyNumberFormat="1" applyFont="1" applyFill="1" applyBorder="1" applyAlignment="1">
      <alignment horizontal="right" vertical="top"/>
    </xf>
    <xf numFmtId="167" fontId="10" fillId="3" borderId="1" xfId="1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166" fontId="11" fillId="0" borderId="1" xfId="0" applyNumberFormat="1" applyFont="1" applyFill="1" applyBorder="1" applyAlignment="1">
      <alignment horizontal="right" vertical="top"/>
    </xf>
    <xf numFmtId="166" fontId="7" fillId="0" borderId="1" xfId="1" applyNumberFormat="1" applyFont="1" applyFill="1" applyBorder="1" applyAlignment="1">
      <alignment horizontal="right" vertical="top"/>
    </xf>
    <xf numFmtId="167" fontId="11" fillId="0" borderId="1" xfId="0" applyNumberFormat="1" applyFont="1" applyFill="1" applyBorder="1" applyAlignment="1">
      <alignment horizontal="right" vertical="top"/>
    </xf>
    <xf numFmtId="167" fontId="7" fillId="0" borderId="1" xfId="1" applyNumberFormat="1" applyFont="1" applyFill="1" applyBorder="1" applyAlignment="1">
      <alignment horizontal="right" vertical="top"/>
    </xf>
    <xf numFmtId="166" fontId="12" fillId="0" borderId="1" xfId="1" applyNumberFormat="1" applyFont="1" applyFill="1" applyBorder="1" applyAlignment="1">
      <alignment horizontal="right" vertical="top"/>
    </xf>
    <xf numFmtId="167" fontId="12" fillId="0" borderId="1" xfId="1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166" fontId="13" fillId="4" borderId="1" xfId="1" applyNumberFormat="1" applyFont="1" applyFill="1" applyBorder="1" applyAlignment="1">
      <alignment horizontal="right" vertical="top"/>
    </xf>
    <xf numFmtId="167" fontId="13" fillId="4" borderId="1" xfId="1" applyNumberFormat="1" applyFont="1" applyFill="1" applyBorder="1" applyAlignment="1">
      <alignment horizontal="right" vertical="top"/>
    </xf>
    <xf numFmtId="166" fontId="14" fillId="0" borderId="1" xfId="0" applyNumberFormat="1" applyFont="1" applyFill="1" applyBorder="1" applyAlignment="1">
      <alignment horizontal="right" vertical="top"/>
    </xf>
  </cellXfs>
  <cellStyles count="2">
    <cellStyle name="Обычный" xfId="0" builtinId="0"/>
    <cellStyle name="Обычный_Книга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E3" workbookViewId="0">
      <selection activeCell="T3" sqref="T1:T1048576"/>
    </sheetView>
  </sheetViews>
  <sheetFormatPr defaultRowHeight="12.75" x14ac:dyDescent="0.25"/>
  <cols>
    <col min="1" max="1" width="35.5703125" style="3" customWidth="1"/>
    <col min="2" max="2" width="10.85546875" style="3" customWidth="1"/>
    <col min="3" max="3" width="10.140625" style="3" bestFit="1" customWidth="1"/>
    <col min="4" max="4" width="10.5703125" style="3" customWidth="1"/>
    <col min="5" max="5" width="14.42578125" style="3" customWidth="1"/>
    <col min="6" max="6" width="11.5703125" style="3" customWidth="1"/>
    <col min="7" max="7" width="11.140625" style="3" customWidth="1"/>
    <col min="8" max="8" width="13.28515625" style="3" bestFit="1" customWidth="1"/>
    <col min="9" max="9" width="11.42578125" style="3" customWidth="1"/>
    <col min="10" max="10" width="10.28515625" style="3" customWidth="1"/>
    <col min="11" max="11" width="10.85546875" style="3" customWidth="1"/>
    <col min="12" max="13" width="10.140625" style="3" customWidth="1"/>
    <col min="14" max="14" width="10.7109375" style="3" customWidth="1"/>
    <col min="15" max="15" width="9.5703125" style="3" customWidth="1"/>
    <col min="16" max="16" width="9.85546875" style="3" customWidth="1"/>
    <col min="17" max="17" width="8.5703125" style="3" customWidth="1"/>
    <col min="18" max="18" width="9.140625" style="3"/>
    <col min="19" max="19" width="8.85546875" style="3" customWidth="1"/>
    <col min="20" max="16384" width="9.140625" style="3"/>
  </cols>
  <sheetData>
    <row r="1" spans="1:19" s="2" customFormat="1" ht="15.75" x14ac:dyDescent="0.25">
      <c r="A1" s="1" t="s">
        <v>0</v>
      </c>
      <c r="Q1" s="2" t="s">
        <v>1</v>
      </c>
    </row>
    <row r="2" spans="1:19" x14ac:dyDescent="0.25">
      <c r="B2" s="4"/>
      <c r="C2" s="4"/>
      <c r="D2" s="5"/>
      <c r="H2" s="6"/>
      <c r="I2" s="7"/>
      <c r="J2" s="7"/>
    </row>
    <row r="3" spans="1:19" x14ac:dyDescent="0.25">
      <c r="A3" s="8"/>
      <c r="B3" s="9" t="s">
        <v>2</v>
      </c>
      <c r="C3" s="9"/>
      <c r="D3" s="9"/>
      <c r="E3" s="9" t="s">
        <v>3</v>
      </c>
      <c r="F3" s="9"/>
      <c r="G3" s="9"/>
      <c r="H3" s="9" t="s">
        <v>4</v>
      </c>
      <c r="I3" s="9"/>
      <c r="J3" s="9"/>
      <c r="K3" s="8" t="s">
        <v>5</v>
      </c>
      <c r="L3" s="10"/>
      <c r="M3" s="10"/>
      <c r="N3" s="9" t="s">
        <v>6</v>
      </c>
      <c r="O3" s="10"/>
      <c r="P3" s="10"/>
      <c r="Q3" s="11" t="s">
        <v>7</v>
      </c>
      <c r="R3" s="12"/>
      <c r="S3" s="13"/>
    </row>
    <row r="4" spans="1:19" ht="39.75" customHeight="1" x14ac:dyDescent="0.25">
      <c r="A4" s="8"/>
      <c r="B4" s="14" t="s">
        <v>8</v>
      </c>
      <c r="C4" s="14" t="s">
        <v>9</v>
      </c>
      <c r="D4" s="8" t="s">
        <v>10</v>
      </c>
      <c r="E4" s="15" t="s">
        <v>8</v>
      </c>
      <c r="F4" s="15" t="s">
        <v>9</v>
      </c>
      <c r="G4" s="9" t="s">
        <v>10</v>
      </c>
      <c r="H4" s="15" t="s">
        <v>8</v>
      </c>
      <c r="I4" s="15" t="s">
        <v>9</v>
      </c>
      <c r="J4" s="9" t="s">
        <v>10</v>
      </c>
      <c r="K4" s="15" t="s">
        <v>8</v>
      </c>
      <c r="L4" s="15" t="s">
        <v>9</v>
      </c>
      <c r="M4" s="9" t="s">
        <v>10</v>
      </c>
      <c r="N4" s="10"/>
      <c r="O4" s="10"/>
      <c r="P4" s="10"/>
      <c r="Q4" s="16" t="s">
        <v>8</v>
      </c>
      <c r="R4" s="16" t="s">
        <v>9</v>
      </c>
      <c r="S4" s="16" t="s">
        <v>10</v>
      </c>
    </row>
    <row r="5" spans="1:19" x14ac:dyDescent="0.25">
      <c r="A5" s="8"/>
      <c r="B5" s="17"/>
      <c r="C5" s="17"/>
      <c r="D5" s="17"/>
      <c r="E5" s="15"/>
      <c r="F5" s="15"/>
      <c r="G5" s="9"/>
      <c r="H5" s="15"/>
      <c r="I5" s="15"/>
      <c r="J5" s="9"/>
      <c r="K5" s="15"/>
      <c r="L5" s="15"/>
      <c r="M5" s="9"/>
      <c r="N5" s="18" t="s">
        <v>8</v>
      </c>
      <c r="O5" s="18" t="s">
        <v>9</v>
      </c>
      <c r="P5" s="18" t="s">
        <v>11</v>
      </c>
      <c r="Q5" s="19"/>
      <c r="R5" s="19"/>
      <c r="S5" s="19"/>
    </row>
    <row r="6" spans="1:19" x14ac:dyDescent="0.25">
      <c r="A6" s="20" t="s">
        <v>12</v>
      </c>
      <c r="B6" s="21">
        <f t="shared" ref="B6:D6" si="0">B8+B26</f>
        <v>93179.85</v>
      </c>
      <c r="C6" s="21">
        <f t="shared" si="0"/>
        <v>8124</v>
      </c>
      <c r="D6" s="21">
        <f t="shared" si="0"/>
        <v>101303.85</v>
      </c>
      <c r="E6" s="21">
        <v>60699.939889999994</v>
      </c>
      <c r="F6" s="21">
        <v>5248.9387299999999</v>
      </c>
      <c r="G6" s="21">
        <v>65948.878620000003</v>
      </c>
      <c r="H6" s="21">
        <f>H8+H26</f>
        <v>59350.855360000001</v>
      </c>
      <c r="I6" s="21">
        <f>I8+I26</f>
        <v>4971.3063099999999</v>
      </c>
      <c r="J6" s="21">
        <f>J8+J26</f>
        <v>64322.161669999994</v>
      </c>
      <c r="K6" s="21">
        <f t="shared" ref="K6:M36" si="1">H6/E6*100</f>
        <v>97.777453268578526</v>
      </c>
      <c r="L6" s="21">
        <f t="shared" si="1"/>
        <v>94.710694213037613</v>
      </c>
      <c r="M6" s="21">
        <f t="shared" si="1"/>
        <v>97.533366777359149</v>
      </c>
      <c r="N6" s="22">
        <f t="shared" ref="N6:P36" si="2">H6-E6</f>
        <v>-1349.0845299999928</v>
      </c>
      <c r="O6" s="22">
        <f t="shared" si="2"/>
        <v>-277.63241999999991</v>
      </c>
      <c r="P6" s="22">
        <f t="shared" si="2"/>
        <v>-1626.7169500000091</v>
      </c>
      <c r="Q6" s="21">
        <f t="shared" ref="Q6:S36" si="3">H6/B6*100</f>
        <v>63.694946235693664</v>
      </c>
      <c r="R6" s="21">
        <f t="shared" si="3"/>
        <v>61.192839857213201</v>
      </c>
      <c r="S6" s="21">
        <f t="shared" si="3"/>
        <v>63.494291352204279</v>
      </c>
    </row>
    <row r="7" spans="1:19" ht="22.5" x14ac:dyDescent="0.25">
      <c r="A7" s="23" t="s">
        <v>13</v>
      </c>
      <c r="B7" s="24">
        <f t="shared" ref="B7:J7" si="4">B8+B27</f>
        <v>93179.85</v>
      </c>
      <c r="C7" s="24">
        <f t="shared" si="4"/>
        <v>8124</v>
      </c>
      <c r="D7" s="24">
        <f t="shared" si="4"/>
        <v>101303.85</v>
      </c>
      <c r="E7" s="24">
        <v>60735.328989999987</v>
      </c>
      <c r="F7" s="24">
        <v>5234.92418</v>
      </c>
      <c r="G7" s="24">
        <v>65970.253169999996</v>
      </c>
      <c r="H7" s="24">
        <f t="shared" si="4"/>
        <v>59350.563770000001</v>
      </c>
      <c r="I7" s="24">
        <f t="shared" si="4"/>
        <v>4927.5391799999998</v>
      </c>
      <c r="J7" s="24">
        <f t="shared" si="4"/>
        <v>64278.102949999993</v>
      </c>
      <c r="K7" s="24">
        <f t="shared" si="1"/>
        <v>97.720000462617094</v>
      </c>
      <c r="L7" s="24">
        <f t="shared" si="1"/>
        <v>94.128186208037874</v>
      </c>
      <c r="M7" s="24">
        <f t="shared" si="1"/>
        <v>97.434979951282784</v>
      </c>
      <c r="N7" s="25">
        <f t="shared" si="2"/>
        <v>-1384.7652199999866</v>
      </c>
      <c r="O7" s="25">
        <f t="shared" si="2"/>
        <v>-307.38500000000022</v>
      </c>
      <c r="P7" s="25">
        <f t="shared" si="2"/>
        <v>-1692.1502200000032</v>
      </c>
      <c r="Q7" s="24">
        <f t="shared" si="3"/>
        <v>63.694633303230255</v>
      </c>
      <c r="R7" s="24">
        <f t="shared" si="3"/>
        <v>60.654101181683892</v>
      </c>
      <c r="S7" s="24">
        <f t="shared" si="3"/>
        <v>63.450799698135839</v>
      </c>
    </row>
    <row r="8" spans="1:19" s="2" customFormat="1" x14ac:dyDescent="0.25">
      <c r="A8" s="26" t="s">
        <v>14</v>
      </c>
      <c r="B8" s="27">
        <f t="shared" ref="B8:J8" si="5">B9+B10+B11+B17+B21+B24+B25</f>
        <v>87548.53</v>
      </c>
      <c r="C8" s="27">
        <f t="shared" si="5"/>
        <v>7981.86</v>
      </c>
      <c r="D8" s="27">
        <f t="shared" si="5"/>
        <v>95530.39</v>
      </c>
      <c r="E8" s="27">
        <v>58504.876239999991</v>
      </c>
      <c r="F8" s="27">
        <v>5013.9811799999998</v>
      </c>
      <c r="G8" s="27">
        <v>63518.85742</v>
      </c>
      <c r="H8" s="27">
        <f t="shared" si="5"/>
        <v>55809.693480000002</v>
      </c>
      <c r="I8" s="27">
        <f t="shared" si="5"/>
        <v>4811.6940800000002</v>
      </c>
      <c r="J8" s="27">
        <f t="shared" si="5"/>
        <v>60621.387559999996</v>
      </c>
      <c r="K8" s="27">
        <f t="shared" si="1"/>
        <v>95.393233977722218</v>
      </c>
      <c r="L8" s="27">
        <f t="shared" si="1"/>
        <v>95.965539304238078</v>
      </c>
      <c r="M8" s="27">
        <f t="shared" si="1"/>
        <v>95.43840998139919</v>
      </c>
      <c r="N8" s="28">
        <f t="shared" si="2"/>
        <v>-2695.1827599999888</v>
      </c>
      <c r="O8" s="28">
        <f t="shared" si="2"/>
        <v>-202.28709999999955</v>
      </c>
      <c r="P8" s="28">
        <f t="shared" si="2"/>
        <v>-2897.4698600000047</v>
      </c>
      <c r="Q8" s="27">
        <f t="shared" si="3"/>
        <v>63.747150843080981</v>
      </c>
      <c r="R8" s="27">
        <f t="shared" si="3"/>
        <v>60.282867401833663</v>
      </c>
      <c r="S8" s="27">
        <f t="shared" si="3"/>
        <v>63.457699230579919</v>
      </c>
    </row>
    <row r="9" spans="1:19" x14ac:dyDescent="0.25">
      <c r="A9" s="29" t="s">
        <v>15</v>
      </c>
      <c r="B9" s="30">
        <v>37733</v>
      </c>
      <c r="C9" s="30">
        <v>1399.59</v>
      </c>
      <c r="D9" s="31">
        <f>B9+C9</f>
        <v>39132.589999999997</v>
      </c>
      <c r="E9" s="30">
        <v>23427.159960000001</v>
      </c>
      <c r="F9" s="30">
        <v>884.04381999999998</v>
      </c>
      <c r="G9" s="31">
        <v>24311.20378</v>
      </c>
      <c r="H9" s="30">
        <v>21180.86636</v>
      </c>
      <c r="I9" s="30">
        <v>799.18976999999995</v>
      </c>
      <c r="J9" s="31">
        <f>H9+I9</f>
        <v>21980.056130000001</v>
      </c>
      <c r="K9" s="30">
        <f t="shared" si="1"/>
        <v>90.411583803434269</v>
      </c>
      <c r="L9" s="30">
        <f t="shared" si="1"/>
        <v>90.401601359534411</v>
      </c>
      <c r="M9" s="31">
        <f t="shared" si="1"/>
        <v>90.411220805455329</v>
      </c>
      <c r="N9" s="32">
        <f t="shared" si="2"/>
        <v>-2246.2936000000009</v>
      </c>
      <c r="O9" s="32">
        <f t="shared" si="2"/>
        <v>-84.854050000000029</v>
      </c>
      <c r="P9" s="33">
        <f t="shared" si="2"/>
        <v>-2331.147649999999</v>
      </c>
      <c r="Q9" s="30">
        <f t="shared" si="3"/>
        <v>56.133533935812153</v>
      </c>
      <c r="R9" s="30">
        <f t="shared" si="3"/>
        <v>57.101706213962657</v>
      </c>
      <c r="S9" s="31">
        <f t="shared" si="3"/>
        <v>56.168160936958181</v>
      </c>
    </row>
    <row r="10" spans="1:19" x14ac:dyDescent="0.25">
      <c r="A10" s="29" t="s">
        <v>16</v>
      </c>
      <c r="B10" s="30">
        <v>4150.2</v>
      </c>
      <c r="C10" s="30"/>
      <c r="D10" s="31">
        <f>B10+C10</f>
        <v>4150.2</v>
      </c>
      <c r="E10" s="30">
        <v>2097.8890000000001</v>
      </c>
      <c r="F10" s="30"/>
      <c r="G10" s="31">
        <v>2097.8890000000001</v>
      </c>
      <c r="H10" s="30">
        <v>3206.3388100000002</v>
      </c>
      <c r="I10" s="30"/>
      <c r="J10" s="31">
        <f>H10+I10</f>
        <v>3206.3388100000002</v>
      </c>
      <c r="K10" s="30">
        <f t="shared" si="1"/>
        <v>152.83643748549136</v>
      </c>
      <c r="L10" s="30" t="e">
        <f t="shared" si="1"/>
        <v>#DIV/0!</v>
      </c>
      <c r="M10" s="31">
        <f t="shared" si="1"/>
        <v>152.83643748549136</v>
      </c>
      <c r="N10" s="32">
        <f t="shared" si="2"/>
        <v>1108.4498100000001</v>
      </c>
      <c r="O10" s="32">
        <f t="shared" si="2"/>
        <v>0</v>
      </c>
      <c r="P10" s="33">
        <f t="shared" si="2"/>
        <v>1108.4498100000001</v>
      </c>
      <c r="Q10" s="30">
        <f t="shared" si="3"/>
        <v>77.257452893836458</v>
      </c>
      <c r="R10" s="30" t="e">
        <f t="shared" si="3"/>
        <v>#DIV/0!</v>
      </c>
      <c r="S10" s="31">
        <f t="shared" si="3"/>
        <v>77.257452893836458</v>
      </c>
    </row>
    <row r="11" spans="1:19" x14ac:dyDescent="0.25">
      <c r="A11" s="29" t="s">
        <v>17</v>
      </c>
      <c r="B11" s="34">
        <f t="shared" ref="B11:J11" si="6">B12+B14+B15+B16</f>
        <v>18751.859999999997</v>
      </c>
      <c r="C11" s="34">
        <f t="shared" si="6"/>
        <v>362.77</v>
      </c>
      <c r="D11" s="34">
        <f t="shared" si="6"/>
        <v>19114.629999999997</v>
      </c>
      <c r="E11" s="34">
        <v>12542.13544</v>
      </c>
      <c r="F11" s="34">
        <v>291.59483999999998</v>
      </c>
      <c r="G11" s="34">
        <v>12833.730280000002</v>
      </c>
      <c r="H11" s="34">
        <f t="shared" si="6"/>
        <v>11975.010840000001</v>
      </c>
      <c r="I11" s="34">
        <f t="shared" si="6"/>
        <v>738.01036999999997</v>
      </c>
      <c r="J11" s="34">
        <f t="shared" si="6"/>
        <v>12713.021210000001</v>
      </c>
      <c r="K11" s="34">
        <f t="shared" si="1"/>
        <v>95.478245289942436</v>
      </c>
      <c r="L11" s="34">
        <f t="shared" si="1"/>
        <v>253.09445462066478</v>
      </c>
      <c r="M11" s="34">
        <f t="shared" si="1"/>
        <v>99.059438936564575</v>
      </c>
      <c r="N11" s="35">
        <f t="shared" si="2"/>
        <v>-567.12459999999919</v>
      </c>
      <c r="O11" s="35">
        <f t="shared" si="2"/>
        <v>446.41552999999999</v>
      </c>
      <c r="P11" s="35">
        <f t="shared" si="2"/>
        <v>-120.70907000000079</v>
      </c>
      <c r="Q11" s="34">
        <f t="shared" si="3"/>
        <v>63.860389529358706</v>
      </c>
      <c r="R11" s="34">
        <f t="shared" si="3"/>
        <v>203.43754169308377</v>
      </c>
      <c r="S11" s="34">
        <f t="shared" si="3"/>
        <v>66.509376378198283</v>
      </c>
    </row>
    <row r="12" spans="1:19" ht="22.5" x14ac:dyDescent="0.25">
      <c r="A12" s="29" t="s">
        <v>18</v>
      </c>
      <c r="B12" s="30">
        <v>7839.44</v>
      </c>
      <c r="C12" s="30"/>
      <c r="D12" s="31">
        <f>B12+C12</f>
        <v>7839.44</v>
      </c>
      <c r="E12" s="30">
        <v>6299.3334299999997</v>
      </c>
      <c r="F12" s="30"/>
      <c r="G12" s="31">
        <v>6299.3334299999997</v>
      </c>
      <c r="H12" s="30">
        <v>5241.5308699999996</v>
      </c>
      <c r="I12" s="30"/>
      <c r="J12" s="31">
        <f>H12+I12</f>
        <v>5241.5308699999996</v>
      </c>
      <c r="K12" s="30">
        <f t="shared" si="1"/>
        <v>83.207706469984402</v>
      </c>
      <c r="L12" s="30" t="e">
        <f t="shared" si="1"/>
        <v>#DIV/0!</v>
      </c>
      <c r="M12" s="31">
        <f>J12/G12*100</f>
        <v>83.207706469984402</v>
      </c>
      <c r="N12" s="32">
        <f t="shared" si="2"/>
        <v>-1057.8025600000001</v>
      </c>
      <c r="O12" s="32">
        <f t="shared" si="2"/>
        <v>0</v>
      </c>
      <c r="P12" s="33">
        <f t="shared" si="2"/>
        <v>-1057.8025600000001</v>
      </c>
      <c r="Q12" s="30">
        <f t="shared" si="3"/>
        <v>66.861036885287731</v>
      </c>
      <c r="R12" s="30" t="e">
        <f t="shared" si="3"/>
        <v>#DIV/0!</v>
      </c>
      <c r="S12" s="31">
        <f t="shared" si="3"/>
        <v>66.861036885287731</v>
      </c>
    </row>
    <row r="13" spans="1:19" x14ac:dyDescent="0.25">
      <c r="A13" s="29" t="s">
        <v>19</v>
      </c>
      <c r="B13" s="30">
        <v>1182</v>
      </c>
      <c r="C13" s="30"/>
      <c r="D13" s="31">
        <f>B13+C13</f>
        <v>1182</v>
      </c>
      <c r="E13" s="30">
        <v>1016.5398300000001</v>
      </c>
      <c r="F13" s="30"/>
      <c r="G13" s="31">
        <v>1016.5398300000001</v>
      </c>
      <c r="H13" s="30">
        <v>812.89278000000002</v>
      </c>
      <c r="I13" s="30"/>
      <c r="J13" s="31">
        <f>H13+I13</f>
        <v>812.89278000000002</v>
      </c>
      <c r="K13" s="30">
        <f t="shared" si="1"/>
        <v>79.966643313917174</v>
      </c>
      <c r="L13" s="30" t="e">
        <f t="shared" si="1"/>
        <v>#DIV/0!</v>
      </c>
      <c r="M13" s="31">
        <f t="shared" si="1"/>
        <v>79.966643313917174</v>
      </c>
      <c r="N13" s="32">
        <f t="shared" si="2"/>
        <v>-203.64705000000004</v>
      </c>
      <c r="O13" s="32">
        <f t="shared" si="2"/>
        <v>0</v>
      </c>
      <c r="P13" s="33">
        <f t="shared" si="2"/>
        <v>-203.64705000000004</v>
      </c>
      <c r="Q13" s="30">
        <f t="shared" si="3"/>
        <v>68.772654822335028</v>
      </c>
      <c r="R13" s="30" t="e">
        <f t="shared" si="3"/>
        <v>#DIV/0!</v>
      </c>
      <c r="S13" s="31">
        <f t="shared" si="3"/>
        <v>68.772654822335028</v>
      </c>
    </row>
    <row r="14" spans="1:19" ht="22.5" x14ac:dyDescent="0.25">
      <c r="A14" s="29" t="s">
        <v>20</v>
      </c>
      <c r="B14" s="30">
        <v>9869.7999999999993</v>
      </c>
      <c r="C14" s="30"/>
      <c r="D14" s="31">
        <f>B14+C14</f>
        <v>9869.7999999999993</v>
      </c>
      <c r="E14" s="30">
        <v>5562.3225000000002</v>
      </c>
      <c r="F14" s="30"/>
      <c r="G14" s="31">
        <v>5562.3225000000002</v>
      </c>
      <c r="H14" s="30">
        <v>4999.1479900000004</v>
      </c>
      <c r="I14" s="30"/>
      <c r="J14" s="31">
        <f>H14+I14</f>
        <v>4999.1479900000004</v>
      </c>
      <c r="K14" s="30">
        <f t="shared" si="1"/>
        <v>89.87519134318444</v>
      </c>
      <c r="L14" s="30" t="e">
        <f t="shared" si="1"/>
        <v>#DIV/0!</v>
      </c>
      <c r="M14" s="31">
        <f t="shared" si="1"/>
        <v>89.87519134318444</v>
      </c>
      <c r="N14" s="32">
        <f t="shared" si="2"/>
        <v>-563.17450999999983</v>
      </c>
      <c r="O14" s="32">
        <f t="shared" si="2"/>
        <v>0</v>
      </c>
      <c r="P14" s="33">
        <f t="shared" si="2"/>
        <v>-563.17450999999983</v>
      </c>
      <c r="Q14" s="30">
        <f t="shared" si="3"/>
        <v>50.650955338507373</v>
      </c>
      <c r="R14" s="30" t="e">
        <f t="shared" si="3"/>
        <v>#DIV/0!</v>
      </c>
      <c r="S14" s="31">
        <f t="shared" si="3"/>
        <v>50.650955338507373</v>
      </c>
    </row>
    <row r="15" spans="1:19" x14ac:dyDescent="0.25">
      <c r="A15" s="29" t="s">
        <v>21</v>
      </c>
      <c r="B15" s="30">
        <v>1042.6199999999999</v>
      </c>
      <c r="C15" s="30">
        <v>362.77</v>
      </c>
      <c r="D15" s="31">
        <f>B15+C15</f>
        <v>1405.3899999999999</v>
      </c>
      <c r="E15" s="30">
        <v>680.47951</v>
      </c>
      <c r="F15" s="30">
        <v>291.59483999999998</v>
      </c>
      <c r="G15" s="31">
        <v>972.07434999999998</v>
      </c>
      <c r="H15" s="30">
        <v>1722.01998</v>
      </c>
      <c r="I15" s="30">
        <v>738.01036999999997</v>
      </c>
      <c r="J15" s="31">
        <f>H15+I15</f>
        <v>2460.03035</v>
      </c>
      <c r="K15" s="30">
        <f t="shared" si="1"/>
        <v>253.05978426889001</v>
      </c>
      <c r="L15" s="30">
        <f t="shared" si="1"/>
        <v>253.09445462066478</v>
      </c>
      <c r="M15" s="31">
        <f t="shared" si="1"/>
        <v>253.07018439484591</v>
      </c>
      <c r="N15" s="32">
        <f t="shared" si="2"/>
        <v>1041.5404699999999</v>
      </c>
      <c r="O15" s="32">
        <f t="shared" si="2"/>
        <v>446.41552999999999</v>
      </c>
      <c r="P15" s="33">
        <f t="shared" si="2"/>
        <v>1487.9560000000001</v>
      </c>
      <c r="Q15" s="30">
        <f t="shared" si="3"/>
        <v>165.16276112102207</v>
      </c>
      <c r="R15" s="30">
        <f t="shared" si="3"/>
        <v>203.43754169308377</v>
      </c>
      <c r="S15" s="31">
        <f t="shared" si="3"/>
        <v>175.04253979322468</v>
      </c>
    </row>
    <row r="16" spans="1:19" ht="25.5" x14ac:dyDescent="0.25">
      <c r="A16" s="36" t="s">
        <v>22</v>
      </c>
      <c r="B16" s="30"/>
      <c r="C16" s="30"/>
      <c r="D16" s="31">
        <f>B16+C16</f>
        <v>0</v>
      </c>
      <c r="E16" s="30"/>
      <c r="F16" s="30"/>
      <c r="G16" s="31">
        <v>0</v>
      </c>
      <c r="H16" s="30">
        <v>12.311999999999999</v>
      </c>
      <c r="I16" s="30"/>
      <c r="J16" s="31">
        <f>H16+I16</f>
        <v>12.311999999999999</v>
      </c>
      <c r="K16" s="30" t="e">
        <f t="shared" si="1"/>
        <v>#DIV/0!</v>
      </c>
      <c r="L16" s="30" t="e">
        <f t="shared" si="1"/>
        <v>#DIV/0!</v>
      </c>
      <c r="M16" s="31" t="e">
        <f t="shared" si="1"/>
        <v>#DIV/0!</v>
      </c>
      <c r="N16" s="32">
        <f t="shared" si="2"/>
        <v>12.311999999999999</v>
      </c>
      <c r="O16" s="32">
        <f t="shared" si="2"/>
        <v>0</v>
      </c>
      <c r="P16" s="33">
        <f t="shared" si="2"/>
        <v>12.311999999999999</v>
      </c>
      <c r="Q16" s="30" t="e">
        <f t="shared" si="3"/>
        <v>#DIV/0!</v>
      </c>
      <c r="R16" s="30" t="e">
        <f t="shared" si="3"/>
        <v>#DIV/0!</v>
      </c>
      <c r="S16" s="31" t="e">
        <f t="shared" si="3"/>
        <v>#DIV/0!</v>
      </c>
    </row>
    <row r="17" spans="1:19" x14ac:dyDescent="0.25">
      <c r="A17" s="29" t="s">
        <v>23</v>
      </c>
      <c r="B17" s="34">
        <f t="shared" ref="B17:J17" si="7">B18+B19+B20</f>
        <v>24520.47</v>
      </c>
      <c r="C17" s="34">
        <f t="shared" si="7"/>
        <v>6123.17</v>
      </c>
      <c r="D17" s="34">
        <f t="shared" si="7"/>
        <v>30643.64</v>
      </c>
      <c r="E17" s="34">
        <v>19423.026000000002</v>
      </c>
      <c r="F17" s="34">
        <v>3815.3288699999998</v>
      </c>
      <c r="G17" s="34">
        <v>23238.354869999999</v>
      </c>
      <c r="H17" s="34">
        <f t="shared" si="7"/>
        <v>18236.108469999999</v>
      </c>
      <c r="I17" s="34">
        <f t="shared" si="7"/>
        <v>3258.0003099999999</v>
      </c>
      <c r="J17" s="34">
        <f t="shared" si="7"/>
        <v>21494.108779999999</v>
      </c>
      <c r="K17" s="34">
        <f t="shared" si="1"/>
        <v>93.889121447914434</v>
      </c>
      <c r="L17" s="34">
        <f t="shared" si="1"/>
        <v>85.392384798535076</v>
      </c>
      <c r="M17" s="34">
        <f t="shared" si="1"/>
        <v>92.494106834336336</v>
      </c>
      <c r="N17" s="35">
        <f t="shared" si="2"/>
        <v>-1186.9175300000024</v>
      </c>
      <c r="O17" s="35">
        <f t="shared" si="2"/>
        <v>-557.32855999999992</v>
      </c>
      <c r="P17" s="35">
        <f t="shared" si="2"/>
        <v>-1744.2460900000005</v>
      </c>
      <c r="Q17" s="34">
        <f t="shared" si="3"/>
        <v>74.370958101537198</v>
      </c>
      <c r="R17" s="34">
        <f t="shared" si="3"/>
        <v>53.207738965274523</v>
      </c>
      <c r="S17" s="34">
        <f t="shared" si="3"/>
        <v>70.142152759920165</v>
      </c>
    </row>
    <row r="18" spans="1:19" x14ac:dyDescent="0.25">
      <c r="A18" s="29" t="s">
        <v>24</v>
      </c>
      <c r="B18" s="30"/>
      <c r="C18" s="30">
        <v>924.76</v>
      </c>
      <c r="D18" s="31">
        <f>B18+C18</f>
        <v>924.76</v>
      </c>
      <c r="E18" s="30"/>
      <c r="F18" s="30">
        <v>172.95007000000001</v>
      </c>
      <c r="G18" s="31">
        <v>172.95007000000001</v>
      </c>
      <c r="H18" s="30"/>
      <c r="I18" s="30">
        <v>35.146160000000002</v>
      </c>
      <c r="J18" s="31">
        <f>H18+I18</f>
        <v>35.146160000000002</v>
      </c>
      <c r="K18" s="30" t="e">
        <f t="shared" si="1"/>
        <v>#DIV/0!</v>
      </c>
      <c r="L18" s="30">
        <f t="shared" si="1"/>
        <v>20.321564483899891</v>
      </c>
      <c r="M18" s="31">
        <f t="shared" si="1"/>
        <v>20.321564483899891</v>
      </c>
      <c r="N18" s="32">
        <f t="shared" si="2"/>
        <v>0</v>
      </c>
      <c r="O18" s="32">
        <f t="shared" si="2"/>
        <v>-137.80391</v>
      </c>
      <c r="P18" s="33">
        <f t="shared" si="2"/>
        <v>-137.80391</v>
      </c>
      <c r="Q18" s="30" t="e">
        <f t="shared" si="3"/>
        <v>#DIV/0!</v>
      </c>
      <c r="R18" s="30">
        <f t="shared" si="3"/>
        <v>3.8005709589515124</v>
      </c>
      <c r="S18" s="31">
        <f t="shared" si="3"/>
        <v>3.8005709589515124</v>
      </c>
    </row>
    <row r="19" spans="1:19" x14ac:dyDescent="0.25">
      <c r="A19" s="29" t="s">
        <v>25</v>
      </c>
      <c r="B19" s="30">
        <v>24520.47</v>
      </c>
      <c r="C19" s="30"/>
      <c r="D19" s="31">
        <f>B19+C19</f>
        <v>24520.47</v>
      </c>
      <c r="E19" s="30">
        <v>19423.026000000002</v>
      </c>
      <c r="F19" s="30"/>
      <c r="G19" s="31">
        <v>19423.026000000002</v>
      </c>
      <c r="H19" s="30">
        <v>18236.108469999999</v>
      </c>
      <c r="I19" s="30"/>
      <c r="J19" s="31">
        <f>H19+I19</f>
        <v>18236.108469999999</v>
      </c>
      <c r="K19" s="30">
        <f t="shared" si="1"/>
        <v>93.889121447914434</v>
      </c>
      <c r="L19" s="30" t="e">
        <f t="shared" si="1"/>
        <v>#DIV/0!</v>
      </c>
      <c r="M19" s="31">
        <f t="shared" si="1"/>
        <v>93.889121447914434</v>
      </c>
      <c r="N19" s="32">
        <f t="shared" si="2"/>
        <v>-1186.9175300000024</v>
      </c>
      <c r="O19" s="32">
        <f t="shared" si="2"/>
        <v>0</v>
      </c>
      <c r="P19" s="33">
        <f t="shared" si="2"/>
        <v>-1186.9175300000024</v>
      </c>
      <c r="Q19" s="30">
        <f t="shared" si="3"/>
        <v>74.370958101537198</v>
      </c>
      <c r="R19" s="30" t="e">
        <f t="shared" si="3"/>
        <v>#DIV/0!</v>
      </c>
      <c r="S19" s="31">
        <f t="shared" si="3"/>
        <v>74.370958101537198</v>
      </c>
    </row>
    <row r="20" spans="1:19" x14ac:dyDescent="0.25">
      <c r="A20" s="29" t="s">
        <v>26</v>
      </c>
      <c r="B20" s="30"/>
      <c r="C20" s="30">
        <v>5198.41</v>
      </c>
      <c r="D20" s="31">
        <f>B20+C20</f>
        <v>5198.41</v>
      </c>
      <c r="E20" s="30"/>
      <c r="F20" s="30">
        <v>3642.3788</v>
      </c>
      <c r="G20" s="31">
        <v>3642.3788</v>
      </c>
      <c r="H20" s="30"/>
      <c r="I20" s="30">
        <v>3222.8541500000001</v>
      </c>
      <c r="J20" s="31">
        <f>H20+I20</f>
        <v>3222.8541500000001</v>
      </c>
      <c r="K20" s="30" t="e">
        <f t="shared" si="1"/>
        <v>#DIV/0!</v>
      </c>
      <c r="L20" s="30">
        <f t="shared" si="1"/>
        <v>88.482124648869586</v>
      </c>
      <c r="M20" s="31">
        <f t="shared" si="1"/>
        <v>88.482124648869586</v>
      </c>
      <c r="N20" s="32">
        <f t="shared" si="2"/>
        <v>0</v>
      </c>
      <c r="O20" s="32">
        <f t="shared" si="2"/>
        <v>-419.52464999999984</v>
      </c>
      <c r="P20" s="33">
        <f t="shared" si="2"/>
        <v>-419.52464999999984</v>
      </c>
      <c r="Q20" s="30" t="e">
        <f t="shared" si="3"/>
        <v>#DIV/0!</v>
      </c>
      <c r="R20" s="30">
        <f t="shared" si="3"/>
        <v>61.99692117397435</v>
      </c>
      <c r="S20" s="31">
        <f t="shared" si="3"/>
        <v>61.99692117397435</v>
      </c>
    </row>
    <row r="21" spans="1:19" ht="33.75" x14ac:dyDescent="0.25">
      <c r="A21" s="29" t="s">
        <v>27</v>
      </c>
      <c r="B21" s="34">
        <f t="shared" ref="B21:J21" si="8">B22+B23</f>
        <v>27</v>
      </c>
      <c r="C21" s="34">
        <f t="shared" si="8"/>
        <v>0</v>
      </c>
      <c r="D21" s="31">
        <f t="shared" si="8"/>
        <v>27</v>
      </c>
      <c r="E21" s="34">
        <v>20.743780000000001</v>
      </c>
      <c r="F21" s="34">
        <v>0</v>
      </c>
      <c r="G21" s="31">
        <v>20.743780000000001</v>
      </c>
      <c r="H21" s="34">
        <f>H22+H23</f>
        <v>23.75057</v>
      </c>
      <c r="I21" s="34">
        <f t="shared" si="8"/>
        <v>0</v>
      </c>
      <c r="J21" s="31">
        <f t="shared" si="8"/>
        <v>23.75057</v>
      </c>
      <c r="K21" s="34">
        <f t="shared" si="1"/>
        <v>114.49489919387884</v>
      </c>
      <c r="L21" s="34" t="e">
        <f t="shared" si="1"/>
        <v>#DIV/0!</v>
      </c>
      <c r="M21" s="31">
        <f t="shared" si="1"/>
        <v>114.49489919387884</v>
      </c>
      <c r="N21" s="35">
        <f t="shared" si="2"/>
        <v>3.0067899999999987</v>
      </c>
      <c r="O21" s="35">
        <f t="shared" si="2"/>
        <v>0</v>
      </c>
      <c r="P21" s="33">
        <f t="shared" si="2"/>
        <v>3.0067899999999987</v>
      </c>
      <c r="Q21" s="34">
        <f t="shared" si="3"/>
        <v>87.965074074074067</v>
      </c>
      <c r="R21" s="34" t="e">
        <f t="shared" si="3"/>
        <v>#DIV/0!</v>
      </c>
      <c r="S21" s="31">
        <f t="shared" si="3"/>
        <v>87.965074074074067</v>
      </c>
    </row>
    <row r="22" spans="1:19" x14ac:dyDescent="0.25">
      <c r="A22" s="29" t="s">
        <v>28</v>
      </c>
      <c r="B22" s="30">
        <v>27</v>
      </c>
      <c r="C22" s="30"/>
      <c r="D22" s="31">
        <f>B22+C22</f>
        <v>27</v>
      </c>
      <c r="E22" s="30">
        <v>20.743780000000001</v>
      </c>
      <c r="F22" s="30"/>
      <c r="G22" s="31">
        <v>20.743780000000001</v>
      </c>
      <c r="H22" s="30">
        <v>23.30057</v>
      </c>
      <c r="I22" s="30"/>
      <c r="J22" s="31">
        <f>H22+I22</f>
        <v>23.30057</v>
      </c>
      <c r="K22" s="30">
        <f t="shared" si="1"/>
        <v>112.3255742203205</v>
      </c>
      <c r="L22" s="30" t="e">
        <f t="shared" si="1"/>
        <v>#DIV/0!</v>
      </c>
      <c r="M22" s="31">
        <f t="shared" si="1"/>
        <v>112.3255742203205</v>
      </c>
      <c r="N22" s="32">
        <f t="shared" si="2"/>
        <v>2.5567899999999995</v>
      </c>
      <c r="O22" s="32">
        <f t="shared" si="2"/>
        <v>0</v>
      </c>
      <c r="P22" s="33">
        <f t="shared" si="2"/>
        <v>2.5567899999999995</v>
      </c>
      <c r="Q22" s="30">
        <f t="shared" si="3"/>
        <v>86.29840740740741</v>
      </c>
      <c r="R22" s="30" t="e">
        <f t="shared" si="3"/>
        <v>#DIV/0!</v>
      </c>
      <c r="S22" s="31">
        <f t="shared" si="3"/>
        <v>86.29840740740741</v>
      </c>
    </row>
    <row r="23" spans="1:19" ht="33.75" x14ac:dyDescent="0.25">
      <c r="A23" s="29" t="s">
        <v>29</v>
      </c>
      <c r="B23" s="30"/>
      <c r="C23" s="30"/>
      <c r="D23" s="31">
        <f>B23+C23</f>
        <v>0</v>
      </c>
      <c r="E23" s="30"/>
      <c r="F23" s="30"/>
      <c r="G23" s="31">
        <v>0</v>
      </c>
      <c r="H23" s="30">
        <v>0.45</v>
      </c>
      <c r="I23" s="30"/>
      <c r="J23" s="31">
        <f>H23+I23</f>
        <v>0.45</v>
      </c>
      <c r="K23" s="30" t="e">
        <f t="shared" si="1"/>
        <v>#DIV/0!</v>
      </c>
      <c r="L23" s="30" t="e">
        <f t="shared" si="1"/>
        <v>#DIV/0!</v>
      </c>
      <c r="M23" s="31" t="e">
        <f t="shared" si="1"/>
        <v>#DIV/0!</v>
      </c>
      <c r="N23" s="32">
        <f t="shared" si="2"/>
        <v>0.45</v>
      </c>
      <c r="O23" s="32">
        <f t="shared" si="2"/>
        <v>0</v>
      </c>
      <c r="P23" s="33">
        <f t="shared" si="2"/>
        <v>0.45</v>
      </c>
      <c r="Q23" s="30" t="e">
        <f t="shared" si="3"/>
        <v>#DIV/0!</v>
      </c>
      <c r="R23" s="30" t="e">
        <f t="shared" si="3"/>
        <v>#DIV/0!</v>
      </c>
      <c r="S23" s="31" t="e">
        <f t="shared" si="3"/>
        <v>#DIV/0!</v>
      </c>
    </row>
    <row r="24" spans="1:19" x14ac:dyDescent="0.25">
      <c r="A24" s="29" t="s">
        <v>30</v>
      </c>
      <c r="B24" s="30">
        <v>2366</v>
      </c>
      <c r="C24" s="30">
        <v>96.33</v>
      </c>
      <c r="D24" s="31">
        <f>B24+C24</f>
        <v>2462.33</v>
      </c>
      <c r="E24" s="30">
        <v>993.92205999999999</v>
      </c>
      <c r="F24" s="30">
        <v>23.2</v>
      </c>
      <c r="G24" s="31">
        <v>1017.12206</v>
      </c>
      <c r="H24" s="30">
        <v>1187.61843</v>
      </c>
      <c r="I24" s="30">
        <v>16.5</v>
      </c>
      <c r="J24" s="31">
        <f>H24+I24</f>
        <v>1204.11843</v>
      </c>
      <c r="K24" s="30">
        <f t="shared" si="1"/>
        <v>119.48808440774521</v>
      </c>
      <c r="L24" s="30">
        <f t="shared" si="1"/>
        <v>71.120689655172413</v>
      </c>
      <c r="M24" s="31">
        <f t="shared" si="1"/>
        <v>118.38485048687272</v>
      </c>
      <c r="N24" s="32">
        <f t="shared" si="2"/>
        <v>193.69637</v>
      </c>
      <c r="O24" s="32">
        <f t="shared" si="2"/>
        <v>-6.6999999999999993</v>
      </c>
      <c r="P24" s="33">
        <f t="shared" si="2"/>
        <v>186.99636999999996</v>
      </c>
      <c r="Q24" s="30">
        <f t="shared" si="3"/>
        <v>50.195199915469146</v>
      </c>
      <c r="R24" s="30">
        <f t="shared" si="3"/>
        <v>17.128620367486764</v>
      </c>
      <c r="S24" s="31">
        <f t="shared" si="3"/>
        <v>48.901586302404631</v>
      </c>
    </row>
    <row r="25" spans="1:19" ht="33.75" x14ac:dyDescent="0.25">
      <c r="A25" s="29" t="s">
        <v>31</v>
      </c>
      <c r="B25" s="30"/>
      <c r="C25" s="30"/>
      <c r="D25" s="31">
        <f>B25+C25</f>
        <v>0</v>
      </c>
      <c r="E25" s="30"/>
      <c r="F25" s="30">
        <v>-0.18634999999999999</v>
      </c>
      <c r="G25" s="31">
        <v>-0.18634999999999999</v>
      </c>
      <c r="H25" s="30"/>
      <c r="I25" s="30">
        <f>-6.37/1000</f>
        <v>-6.3699999999999998E-3</v>
      </c>
      <c r="J25" s="31">
        <f>H25+I25</f>
        <v>-6.3699999999999998E-3</v>
      </c>
      <c r="K25" s="30" t="e">
        <f t="shared" si="1"/>
        <v>#DIV/0!</v>
      </c>
      <c r="L25" s="30">
        <f t="shared" si="1"/>
        <v>3.4182988999195065</v>
      </c>
      <c r="M25" s="31">
        <f t="shared" si="1"/>
        <v>3.4182988999195065</v>
      </c>
      <c r="N25" s="32">
        <f t="shared" si="2"/>
        <v>0</v>
      </c>
      <c r="O25" s="32">
        <f t="shared" si="2"/>
        <v>0.17998</v>
      </c>
      <c r="P25" s="33">
        <f t="shared" si="2"/>
        <v>0.17998</v>
      </c>
      <c r="Q25" s="30" t="e">
        <f t="shared" si="3"/>
        <v>#DIV/0!</v>
      </c>
      <c r="R25" s="30" t="e">
        <f t="shared" si="3"/>
        <v>#DIV/0!</v>
      </c>
      <c r="S25" s="31" t="e">
        <f t="shared" si="3"/>
        <v>#DIV/0!</v>
      </c>
    </row>
    <row r="26" spans="1:19" s="2" customFormat="1" x14ac:dyDescent="0.25">
      <c r="A26" s="37" t="s">
        <v>32</v>
      </c>
      <c r="B26" s="38">
        <f t="shared" ref="B26:J26" si="9">B27+B35</f>
        <v>5631.32</v>
      </c>
      <c r="C26" s="38">
        <f t="shared" si="9"/>
        <v>142.13999999999999</v>
      </c>
      <c r="D26" s="38">
        <f t="shared" si="9"/>
        <v>5773.46</v>
      </c>
      <c r="E26" s="38">
        <v>2195.0636500000001</v>
      </c>
      <c r="F26" s="38">
        <v>234.95754999999997</v>
      </c>
      <c r="G26" s="38">
        <v>2430.0212000000001</v>
      </c>
      <c r="H26" s="38">
        <f t="shared" si="9"/>
        <v>3541.1618799999997</v>
      </c>
      <c r="I26" s="38">
        <f t="shared" si="9"/>
        <v>159.61223000000001</v>
      </c>
      <c r="J26" s="38">
        <f t="shared" si="9"/>
        <v>3700.7741099999998</v>
      </c>
      <c r="K26" s="38">
        <f t="shared" si="1"/>
        <v>161.32388142822188</v>
      </c>
      <c r="L26" s="38">
        <f t="shared" si="1"/>
        <v>67.932369059857848</v>
      </c>
      <c r="M26" s="38">
        <f t="shared" si="1"/>
        <v>152.29390220957742</v>
      </c>
      <c r="N26" s="39">
        <f t="shared" si="2"/>
        <v>1346.0982299999996</v>
      </c>
      <c r="O26" s="39">
        <f t="shared" si="2"/>
        <v>-75.345319999999958</v>
      </c>
      <c r="P26" s="39">
        <f t="shared" si="2"/>
        <v>1270.7529099999997</v>
      </c>
      <c r="Q26" s="38">
        <f t="shared" si="3"/>
        <v>62.883336056199965</v>
      </c>
      <c r="R26" s="38">
        <f t="shared" si="3"/>
        <v>112.29226818629523</v>
      </c>
      <c r="S26" s="38">
        <f t="shared" si="3"/>
        <v>64.099761841252899</v>
      </c>
    </row>
    <row r="27" spans="1:19" s="2" customFormat="1" ht="21" x14ac:dyDescent="0.25">
      <c r="A27" s="37" t="s">
        <v>33</v>
      </c>
      <c r="B27" s="38">
        <f t="shared" ref="B27:J27" si="10">B28+B29+B30+B31+B32+B33+B36</f>
        <v>5631.32</v>
      </c>
      <c r="C27" s="38">
        <f t="shared" si="10"/>
        <v>142.13999999999999</v>
      </c>
      <c r="D27" s="38">
        <f t="shared" si="10"/>
        <v>5773.46</v>
      </c>
      <c r="E27" s="38">
        <v>2230.4527499999999</v>
      </c>
      <c r="F27" s="38">
        <v>220.94299999999998</v>
      </c>
      <c r="G27" s="38">
        <v>2451.3957500000001</v>
      </c>
      <c r="H27" s="38">
        <f t="shared" si="10"/>
        <v>3540.8702899999998</v>
      </c>
      <c r="I27" s="38">
        <f t="shared" si="10"/>
        <v>115.8451</v>
      </c>
      <c r="J27" s="38">
        <f t="shared" si="10"/>
        <v>3656.7153899999998</v>
      </c>
      <c r="K27" s="38">
        <f t="shared" si="1"/>
        <v>158.75119031326713</v>
      </c>
      <c r="L27" s="38">
        <f t="shared" si="1"/>
        <v>52.432120501667853</v>
      </c>
      <c r="M27" s="38">
        <f t="shared" si="1"/>
        <v>149.16870888757964</v>
      </c>
      <c r="N27" s="39">
        <f t="shared" si="2"/>
        <v>1310.4175399999999</v>
      </c>
      <c r="O27" s="39">
        <f t="shared" si="2"/>
        <v>-105.09789999999998</v>
      </c>
      <c r="P27" s="39">
        <f t="shared" si="2"/>
        <v>1205.3196399999997</v>
      </c>
      <c r="Q27" s="38">
        <f t="shared" si="3"/>
        <v>62.87815805175341</v>
      </c>
      <c r="R27" s="38">
        <f t="shared" si="3"/>
        <v>81.500703531729286</v>
      </c>
      <c r="S27" s="38">
        <f t="shared" si="3"/>
        <v>63.33663678279575</v>
      </c>
    </row>
    <row r="28" spans="1:19" ht="45" x14ac:dyDescent="0.25">
      <c r="A28" s="29" t="s">
        <v>34</v>
      </c>
      <c r="B28" s="30">
        <v>1911.83</v>
      </c>
      <c r="C28" s="30">
        <f>116.14+6</f>
        <v>122.14</v>
      </c>
      <c r="D28" s="31">
        <f t="shared" ref="D28:D33" si="11">B28+C28</f>
        <v>2033.97</v>
      </c>
      <c r="E28" s="30">
        <v>897.45869000000005</v>
      </c>
      <c r="F28" s="30">
        <v>30.948</v>
      </c>
      <c r="G28" s="31">
        <v>928.40669000000003</v>
      </c>
      <c r="H28" s="30">
        <v>960.75049000000001</v>
      </c>
      <c r="I28" s="30">
        <v>61.845100000000002</v>
      </c>
      <c r="J28" s="31">
        <f t="shared" ref="J28:J36" si="12">H28+I28</f>
        <v>1022.59559</v>
      </c>
      <c r="K28" s="30">
        <f t="shared" si="1"/>
        <v>107.05233574594948</v>
      </c>
      <c r="L28" s="30">
        <f t="shared" si="1"/>
        <v>199.8355305674034</v>
      </c>
      <c r="M28" s="31">
        <f t="shared" si="1"/>
        <v>110.14521987126138</v>
      </c>
      <c r="N28" s="32">
        <f t="shared" si="2"/>
        <v>63.291799999999967</v>
      </c>
      <c r="O28" s="32">
        <f t="shared" si="2"/>
        <v>30.897100000000002</v>
      </c>
      <c r="P28" s="33">
        <f t="shared" si="2"/>
        <v>94.18889999999999</v>
      </c>
      <c r="Q28" s="30">
        <f t="shared" si="3"/>
        <v>50.252924684726153</v>
      </c>
      <c r="R28" s="30">
        <f t="shared" si="3"/>
        <v>50.63459963975766</v>
      </c>
      <c r="S28" s="31">
        <f t="shared" si="3"/>
        <v>50.275844284822291</v>
      </c>
    </row>
    <row r="29" spans="1:19" ht="22.5" x14ac:dyDescent="0.25">
      <c r="A29" s="29" t="s">
        <v>35</v>
      </c>
      <c r="B29" s="30">
        <v>55</v>
      </c>
      <c r="C29" s="30"/>
      <c r="D29" s="31">
        <f t="shared" si="11"/>
        <v>55</v>
      </c>
      <c r="E29" s="30">
        <v>95.726259999999996</v>
      </c>
      <c r="F29" s="30"/>
      <c r="G29" s="31">
        <v>95.726259999999996</v>
      </c>
      <c r="H29" s="30">
        <v>104.20189999999999</v>
      </c>
      <c r="I29" s="30"/>
      <c r="J29" s="31">
        <f t="shared" si="12"/>
        <v>104.20189999999999</v>
      </c>
      <c r="K29" s="30">
        <f t="shared" si="1"/>
        <v>108.85403858878431</v>
      </c>
      <c r="L29" s="30" t="e">
        <f t="shared" si="1"/>
        <v>#DIV/0!</v>
      </c>
      <c r="M29" s="31">
        <f t="shared" si="1"/>
        <v>108.85403858878431</v>
      </c>
      <c r="N29" s="32">
        <f t="shared" si="2"/>
        <v>8.4756399999999985</v>
      </c>
      <c r="O29" s="32">
        <f t="shared" si="2"/>
        <v>0</v>
      </c>
      <c r="P29" s="33">
        <f t="shared" si="2"/>
        <v>8.4756399999999985</v>
      </c>
      <c r="Q29" s="30">
        <f t="shared" si="3"/>
        <v>189.458</v>
      </c>
      <c r="R29" s="30" t="e">
        <f t="shared" si="3"/>
        <v>#DIV/0!</v>
      </c>
      <c r="S29" s="31">
        <f t="shared" si="3"/>
        <v>189.458</v>
      </c>
    </row>
    <row r="30" spans="1:19" ht="33.75" x14ac:dyDescent="0.25">
      <c r="A30" s="29" t="s">
        <v>36</v>
      </c>
      <c r="B30" s="30">
        <v>500</v>
      </c>
      <c r="C30" s="30">
        <v>0</v>
      </c>
      <c r="D30" s="31">
        <f t="shared" si="11"/>
        <v>500</v>
      </c>
      <c r="E30" s="30"/>
      <c r="F30" s="30">
        <v>6.11</v>
      </c>
      <c r="G30" s="31">
        <v>6.11</v>
      </c>
      <c r="H30" s="30">
        <v>241.971</v>
      </c>
      <c r="I30" s="30">
        <v>0</v>
      </c>
      <c r="J30" s="31">
        <f t="shared" si="12"/>
        <v>241.971</v>
      </c>
      <c r="K30" s="30" t="e">
        <f t="shared" si="1"/>
        <v>#DIV/0!</v>
      </c>
      <c r="L30" s="30">
        <f t="shared" si="1"/>
        <v>0</v>
      </c>
      <c r="M30" s="31">
        <f t="shared" si="1"/>
        <v>3960.2454991816694</v>
      </c>
      <c r="N30" s="32">
        <f t="shared" si="2"/>
        <v>241.971</v>
      </c>
      <c r="O30" s="32">
        <f t="shared" si="2"/>
        <v>-6.11</v>
      </c>
      <c r="P30" s="33">
        <f t="shared" si="2"/>
        <v>235.86099999999999</v>
      </c>
      <c r="Q30" s="30">
        <f t="shared" si="3"/>
        <v>48.394199999999998</v>
      </c>
      <c r="R30" s="30" t="e">
        <f t="shared" si="3"/>
        <v>#DIV/0!</v>
      </c>
      <c r="S30" s="31">
        <f t="shared" si="3"/>
        <v>48.394199999999998</v>
      </c>
    </row>
    <row r="31" spans="1:19" ht="22.5" x14ac:dyDescent="0.25">
      <c r="A31" s="29" t="s">
        <v>37</v>
      </c>
      <c r="B31" s="30">
        <v>1325</v>
      </c>
      <c r="C31" s="30">
        <v>0</v>
      </c>
      <c r="D31" s="31">
        <f t="shared" si="11"/>
        <v>1325</v>
      </c>
      <c r="E31" s="30">
        <v>135.65195</v>
      </c>
      <c r="F31" s="30">
        <v>210.768</v>
      </c>
      <c r="G31" s="31">
        <v>346.41994999999997</v>
      </c>
      <c r="H31" s="30">
        <v>1203.4468999999999</v>
      </c>
      <c r="I31" s="30">
        <v>0</v>
      </c>
      <c r="J31" s="31">
        <f t="shared" si="12"/>
        <v>1203.4468999999999</v>
      </c>
      <c r="K31" s="30">
        <f t="shared" si="1"/>
        <v>887.15783296885888</v>
      </c>
      <c r="L31" s="30">
        <f t="shared" si="1"/>
        <v>0</v>
      </c>
      <c r="M31" s="31">
        <f t="shared" si="1"/>
        <v>347.39537950975404</v>
      </c>
      <c r="N31" s="32">
        <f t="shared" si="2"/>
        <v>1067.79495</v>
      </c>
      <c r="O31" s="32">
        <f>I31-F31</f>
        <v>-210.768</v>
      </c>
      <c r="P31" s="33">
        <f t="shared" si="2"/>
        <v>857.02694999999994</v>
      </c>
      <c r="Q31" s="30">
        <f t="shared" si="3"/>
        <v>90.826181132075462</v>
      </c>
      <c r="R31" s="30" t="e">
        <f t="shared" si="3"/>
        <v>#DIV/0!</v>
      </c>
      <c r="S31" s="31">
        <f t="shared" si="3"/>
        <v>90.826181132075462</v>
      </c>
    </row>
    <row r="32" spans="1:19" ht="22.5" x14ac:dyDescent="0.25">
      <c r="A32" s="29" t="s">
        <v>38</v>
      </c>
      <c r="B32" s="30"/>
      <c r="C32" s="30"/>
      <c r="D32" s="31">
        <f t="shared" si="11"/>
        <v>0</v>
      </c>
      <c r="E32" s="30"/>
      <c r="F32" s="30"/>
      <c r="G32" s="31">
        <v>0</v>
      </c>
      <c r="H32" s="30"/>
      <c r="I32" s="30"/>
      <c r="J32" s="31">
        <f t="shared" si="12"/>
        <v>0</v>
      </c>
      <c r="K32" s="30" t="e">
        <f t="shared" si="1"/>
        <v>#DIV/0!</v>
      </c>
      <c r="L32" s="30" t="e">
        <f t="shared" si="1"/>
        <v>#DIV/0!</v>
      </c>
      <c r="M32" s="31" t="e">
        <f t="shared" si="1"/>
        <v>#DIV/0!</v>
      </c>
      <c r="N32" s="32">
        <f t="shared" si="2"/>
        <v>0</v>
      </c>
      <c r="O32" s="32">
        <f t="shared" si="2"/>
        <v>0</v>
      </c>
      <c r="P32" s="33">
        <f t="shared" si="2"/>
        <v>0</v>
      </c>
      <c r="Q32" s="30" t="e">
        <f t="shared" si="3"/>
        <v>#DIV/0!</v>
      </c>
      <c r="R32" s="30" t="e">
        <f t="shared" si="3"/>
        <v>#DIV/0!</v>
      </c>
      <c r="S32" s="31" t="e">
        <f t="shared" si="3"/>
        <v>#DIV/0!</v>
      </c>
    </row>
    <row r="33" spans="1:19" ht="22.5" x14ac:dyDescent="0.25">
      <c r="A33" s="29" t="s">
        <v>39</v>
      </c>
      <c r="B33" s="30">
        <v>1839.49</v>
      </c>
      <c r="C33" s="30"/>
      <c r="D33" s="31">
        <f t="shared" si="11"/>
        <v>1839.49</v>
      </c>
      <c r="E33" s="30">
        <v>1027.9968799999999</v>
      </c>
      <c r="F33" s="30"/>
      <c r="G33" s="31">
        <v>1027.9968799999999</v>
      </c>
      <c r="H33" s="30">
        <v>851.90488000000005</v>
      </c>
      <c r="I33" s="30">
        <v>0</v>
      </c>
      <c r="J33" s="31">
        <f t="shared" si="12"/>
        <v>851.90488000000005</v>
      </c>
      <c r="K33" s="30">
        <f t="shared" si="1"/>
        <v>82.870376026822186</v>
      </c>
      <c r="L33" s="30" t="e">
        <f t="shared" si="1"/>
        <v>#DIV/0!</v>
      </c>
      <c r="M33" s="31">
        <f t="shared" si="1"/>
        <v>82.870376026822186</v>
      </c>
      <c r="N33" s="32">
        <f t="shared" si="2"/>
        <v>-176.09199999999987</v>
      </c>
      <c r="O33" s="32">
        <f t="shared" si="2"/>
        <v>0</v>
      </c>
      <c r="P33" s="33">
        <f t="shared" si="2"/>
        <v>-176.09199999999987</v>
      </c>
      <c r="Q33" s="30">
        <f t="shared" si="3"/>
        <v>46.312014743216871</v>
      </c>
      <c r="R33" s="30" t="e">
        <f t="shared" si="3"/>
        <v>#DIV/0!</v>
      </c>
      <c r="S33" s="31">
        <f t="shared" si="3"/>
        <v>46.312014743216871</v>
      </c>
    </row>
    <row r="34" spans="1:19" x14ac:dyDescent="0.25">
      <c r="A34" s="29" t="s">
        <v>40</v>
      </c>
      <c r="B34" s="30">
        <f t="shared" ref="B34:I34" si="13">B35+B36</f>
        <v>0</v>
      </c>
      <c r="C34" s="30">
        <f t="shared" si="13"/>
        <v>20</v>
      </c>
      <c r="D34" s="31">
        <f t="shared" si="13"/>
        <v>20</v>
      </c>
      <c r="E34" s="30">
        <v>38.229870000000005</v>
      </c>
      <c r="F34" s="30">
        <v>-12.868449999999999</v>
      </c>
      <c r="G34" s="31">
        <v>25.36142000000001</v>
      </c>
      <c r="H34" s="30">
        <f t="shared" si="13"/>
        <v>178.88671000000002</v>
      </c>
      <c r="I34" s="30">
        <f t="shared" si="13"/>
        <v>97.767130000000009</v>
      </c>
      <c r="J34" s="31">
        <f>H34+I34</f>
        <v>276.65384000000006</v>
      </c>
      <c r="K34" s="40">
        <f>H34/E34*100</f>
        <v>467.92392963931081</v>
      </c>
      <c r="L34" s="30">
        <f t="shared" si="1"/>
        <v>-759.74285947414035</v>
      </c>
      <c r="M34" s="31">
        <f t="shared" si="1"/>
        <v>1090.8452286977622</v>
      </c>
      <c r="N34" s="32">
        <f t="shared" si="2"/>
        <v>140.65684000000002</v>
      </c>
      <c r="O34" s="32">
        <f t="shared" si="2"/>
        <v>110.63558</v>
      </c>
      <c r="P34" s="33">
        <f t="shared" si="2"/>
        <v>251.29242000000005</v>
      </c>
      <c r="Q34" s="30" t="e">
        <f t="shared" si="3"/>
        <v>#DIV/0!</v>
      </c>
      <c r="R34" s="30">
        <f t="shared" si="3"/>
        <v>488.83565000000004</v>
      </c>
      <c r="S34" s="31">
        <f t="shared" si="3"/>
        <v>1383.2692000000004</v>
      </c>
    </row>
    <row r="35" spans="1:19" x14ac:dyDescent="0.25">
      <c r="A35" s="29" t="s">
        <v>41</v>
      </c>
      <c r="B35" s="30"/>
      <c r="C35" s="30"/>
      <c r="D35" s="31">
        <f>B35+C35</f>
        <v>0</v>
      </c>
      <c r="E35" s="30">
        <v>-35.389099999999999</v>
      </c>
      <c r="F35" s="30">
        <v>14.01455</v>
      </c>
      <c r="G35" s="31">
        <v>-21.374549999999999</v>
      </c>
      <c r="H35" s="30">
        <f>291.59/1000</f>
        <v>0.29158999999999996</v>
      </c>
      <c r="I35" s="30">
        <v>43.767130000000002</v>
      </c>
      <c r="J35" s="31">
        <f>H35+I35</f>
        <v>44.058720000000001</v>
      </c>
      <c r="K35" s="40">
        <f t="shared" si="1"/>
        <v>-0.82395426840467823</v>
      </c>
      <c r="L35" s="30">
        <f t="shared" si="1"/>
        <v>312.29779051057653</v>
      </c>
      <c r="M35" s="31">
        <f t="shared" si="1"/>
        <v>-206.12700618258631</v>
      </c>
      <c r="N35" s="32">
        <f t="shared" si="2"/>
        <v>35.680689999999998</v>
      </c>
      <c r="O35" s="32">
        <f t="shared" si="2"/>
        <v>29.752580000000002</v>
      </c>
      <c r="P35" s="33">
        <f t="shared" si="2"/>
        <v>65.433269999999993</v>
      </c>
      <c r="Q35" s="30" t="e">
        <f t="shared" si="3"/>
        <v>#DIV/0!</v>
      </c>
      <c r="R35" s="30" t="e">
        <f t="shared" si="3"/>
        <v>#DIV/0!</v>
      </c>
      <c r="S35" s="31" t="e">
        <f t="shared" si="3"/>
        <v>#DIV/0!</v>
      </c>
    </row>
    <row r="36" spans="1:19" x14ac:dyDescent="0.25">
      <c r="A36" s="29" t="s">
        <v>42</v>
      </c>
      <c r="B36" s="31"/>
      <c r="C36" s="31">
        <v>20</v>
      </c>
      <c r="D36" s="30">
        <f>B36+C36</f>
        <v>20</v>
      </c>
      <c r="E36" s="30">
        <v>73.618970000000004</v>
      </c>
      <c r="F36" s="31">
        <v>-26.882999999999999</v>
      </c>
      <c r="G36" s="31">
        <v>46.735970000000009</v>
      </c>
      <c r="H36" s="30">
        <v>178.59512000000001</v>
      </c>
      <c r="I36" s="31">
        <v>54</v>
      </c>
      <c r="J36" s="31">
        <f t="shared" si="12"/>
        <v>232.59512000000001</v>
      </c>
      <c r="K36" s="31">
        <f t="shared" si="1"/>
        <v>242.59388578786147</v>
      </c>
      <c r="L36" s="31">
        <f t="shared" si="1"/>
        <v>-200.87043856712424</v>
      </c>
      <c r="M36" s="31">
        <f t="shared" si="1"/>
        <v>497.67902538451636</v>
      </c>
      <c r="N36" s="33">
        <f t="shared" si="2"/>
        <v>104.97615</v>
      </c>
      <c r="O36" s="33">
        <f t="shared" si="2"/>
        <v>80.882999999999996</v>
      </c>
      <c r="P36" s="33">
        <f t="shared" si="2"/>
        <v>185.85915</v>
      </c>
      <c r="Q36" s="30" t="e">
        <f t="shared" si="3"/>
        <v>#DIV/0!</v>
      </c>
      <c r="R36" s="30">
        <f t="shared" si="3"/>
        <v>270</v>
      </c>
      <c r="S36" s="31">
        <f t="shared" si="3"/>
        <v>1162.9756</v>
      </c>
    </row>
    <row r="37" spans="1:19" x14ac:dyDescent="0.25">
      <c r="E37" s="6"/>
    </row>
  </sheetData>
  <mergeCells count="22">
    <mergeCell ref="Q4:Q5"/>
    <mergeCell ref="R4:R5"/>
    <mergeCell ref="S4:S5"/>
    <mergeCell ref="Q3:S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3:A5"/>
    <mergeCell ref="B3:D3"/>
    <mergeCell ref="E3:G3"/>
    <mergeCell ref="H3:J3"/>
    <mergeCell ref="K3:M3"/>
    <mergeCell ref="N3:P4"/>
    <mergeCell ref="K4:K5"/>
    <mergeCell ref="L4:L5"/>
    <mergeCell ref="M4:M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trial</cp:lastModifiedBy>
  <dcterms:created xsi:type="dcterms:W3CDTF">2016-08-05T09:36:44Z</dcterms:created>
  <dcterms:modified xsi:type="dcterms:W3CDTF">2016-08-05T09:37:10Z</dcterms:modified>
</cp:coreProperties>
</file>