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<sst xmlns="http://schemas.openxmlformats.org/spreadsheetml/2006/main" count="63" uniqueCount="49">
  <si>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</si>
  <si>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</si>
  <si>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</si>
  <si>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</si>
  <si>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</si>
  <si>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</si>
  <si>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</si>
  <si>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</si>
  <si>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</si>
  <si>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</si>
  <si>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</si>
  <si>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</si>
  <si>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</si>
  <si>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</si>
  <si>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</si>
  <si>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</si>
  <si>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</si>
  <si>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</si>
  <si>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</si>
  <si>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</si>
  <si>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</si>
  <si>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</si>
  <si>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</si>
  <si>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</si>
  <si>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</si>
  <si>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</si>
  <si>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</si>
  <si>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</si>
  <si>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</si>
  <si>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</si>
  <si>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</si>
  <si>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</si>
  <si>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</si>
  <si>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</si>
  <si>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</si>
  <si>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</si>
  <si>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</si>
  <si>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</si>
  <si>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</si>
  <si>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</si>
  <si>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</si>
  <si>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</si>
  <si>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</si>
  <si>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</si>
  <si>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01.11. 2021 года</t>
  </si>
  <si>
    <t>Годовой план на 01.11.2021 г.</t>
  </si>
  <si>
    <t>Фактическое поступление на 01.11.2020 г.</t>
  </si>
  <si>
    <t>Фактическое поступление на 01.11.2021 г.</t>
  </si>
  <si>
    <t>Отклонение фактического поступления по состоянию на 01.1.21 г. от фактического поступления на 01.11.20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</si>
</sst>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73" fontId="5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22">
      <pane xSplit="1" topLeftCell="J1" activePane="topRight" state="frozen"/>
      <selection pane="topLeft" activeCell="A1" sqref="A1"/>
      <selection pane="topRight" activeCell="AF37" sqref="AF37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0.710937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6"/>
      <c r="B3" s="40" t="s">
        <v>45</v>
      </c>
      <c r="C3" s="40"/>
      <c r="D3" s="40"/>
      <c r="E3" s="44" t="s">
        <v>46</v>
      </c>
      <c r="F3" s="44"/>
      <c r="G3" s="44"/>
      <c r="H3" s="44" t="s">
        <v>47</v>
      </c>
      <c r="I3" s="44"/>
      <c r="J3" s="44"/>
      <c r="K3" s="44" t="s">
        <v>0</v>
      </c>
      <c r="L3" s="45"/>
      <c r="M3" s="45"/>
      <c r="N3" s="44" t="s">
        <v>48</v>
      </c>
      <c r="O3" s="45"/>
      <c r="P3" s="45"/>
      <c r="Q3" s="47" t="s">
        <v>1</v>
      </c>
      <c r="R3" s="48"/>
      <c r="S3" s="49"/>
    </row>
    <row r="4" spans="1:19" ht="40.5" customHeight="1">
      <c r="A4" s="46"/>
      <c r="B4" s="40" t="s">
        <v>2</v>
      </c>
      <c r="C4" s="40" t="s">
        <v>3</v>
      </c>
      <c r="D4" s="40" t="s">
        <v>4</v>
      </c>
      <c r="E4" s="40" t="s">
        <v>2</v>
      </c>
      <c r="F4" s="40" t="s">
        <v>3</v>
      </c>
      <c r="G4" s="40" t="s">
        <v>4</v>
      </c>
      <c r="H4" s="40" t="s">
        <v>2</v>
      </c>
      <c r="I4" s="40" t="s">
        <v>3</v>
      </c>
      <c r="J4" s="44" t="s">
        <v>4</v>
      </c>
      <c r="K4" s="40" t="s">
        <v>2</v>
      </c>
      <c r="L4" s="40" t="s">
        <v>3</v>
      </c>
      <c r="M4" s="44" t="s">
        <v>4</v>
      </c>
      <c r="N4" s="45"/>
      <c r="O4" s="45"/>
      <c r="P4" s="45"/>
      <c r="Q4" s="42" t="s">
        <v>2</v>
      </c>
      <c r="R4" s="42" t="s">
        <v>3</v>
      </c>
      <c r="S4" s="42" t="s">
        <v>4</v>
      </c>
    </row>
    <row r="5" spans="1:19" ht="12.75">
      <c r="A5" s="46"/>
      <c r="B5" s="41"/>
      <c r="C5" s="41"/>
      <c r="D5" s="41"/>
      <c r="E5" s="40"/>
      <c r="F5" s="40"/>
      <c r="G5" s="40"/>
      <c r="H5" s="40"/>
      <c r="I5" s="40"/>
      <c r="J5" s="44"/>
      <c r="K5" s="40"/>
      <c r="L5" s="40"/>
      <c r="M5" s="44"/>
      <c r="N5" s="2" t="s">
        <v>2</v>
      </c>
      <c r="O5" s="2" t="s">
        <v>3</v>
      </c>
      <c r="P5" s="2" t="s">
        <v>30</v>
      </c>
      <c r="Q5" s="43"/>
      <c r="R5" s="43"/>
      <c r="S5" s="43"/>
    </row>
    <row r="6" spans="1:19" ht="12.75">
      <c r="A6" s="9" t="s">
        <v>5</v>
      </c>
      <c r="B6" s="19">
        <f aca="true" t="shared" si="0" ref="B6:I6">B8+B25</f>
        <v>128925.29999999999</v>
      </c>
      <c r="C6" s="19">
        <f t="shared" si="0"/>
        <v>13175.870000000003</v>
      </c>
      <c r="D6" s="19">
        <f t="shared" si="0"/>
        <v>142101.17</v>
      </c>
      <c r="E6" s="19">
        <f>E8+E25</f>
        <v>103122.3362</v>
      </c>
      <c r="F6" s="19">
        <f t="shared" si="0"/>
        <v>7491.4024</v>
      </c>
      <c r="G6" s="19">
        <f>G8+G25</f>
        <v>110613.73860000001</v>
      </c>
      <c r="H6" s="19">
        <f>H8+H25</f>
        <v>112922.4094</v>
      </c>
      <c r="I6" s="19">
        <f t="shared" si="0"/>
        <v>7715.8999</v>
      </c>
      <c r="J6" s="19">
        <f>J8+J25</f>
        <v>120638.30930000001</v>
      </c>
      <c r="K6" s="19">
        <f>H6/E6*100</f>
        <v>109.50334676378289</v>
      </c>
      <c r="L6" s="19">
        <f>I6/F6*100</f>
        <v>102.99673529751921</v>
      </c>
      <c r="M6" s="19">
        <f>J6/G6*100</f>
        <v>109.06268138739141</v>
      </c>
      <c r="N6" s="19">
        <f>H6-E6</f>
        <v>9800.073199999999</v>
      </c>
      <c r="O6" s="19">
        <f>I6-F6</f>
        <v>224.4975000000004</v>
      </c>
      <c r="P6" s="19">
        <f>J6-G6</f>
        <v>10024.570699999997</v>
      </c>
      <c r="Q6" s="19">
        <f aca="true" t="shared" si="1" ref="Q6:S9">H6/B6*100</f>
        <v>87.58747072917419</v>
      </c>
      <c r="R6" s="19">
        <f t="shared" si="1"/>
        <v>58.560838107844106</v>
      </c>
      <c r="S6" s="19">
        <f t="shared" si="1"/>
        <v>84.89607038421991</v>
      </c>
    </row>
    <row r="7" spans="1:19" ht="22.5">
      <c r="A7" s="10" t="s">
        <v>6</v>
      </c>
      <c r="B7" s="20">
        <f aca="true" t="shared" si="2" ref="B7:J7">B8+B26</f>
        <v>128925.29999999999</v>
      </c>
      <c r="C7" s="20">
        <f t="shared" si="2"/>
        <v>13175.870000000003</v>
      </c>
      <c r="D7" s="20">
        <f t="shared" si="2"/>
        <v>142101.17</v>
      </c>
      <c r="E7" s="20">
        <f>E8+E26</f>
        <v>103113.6193</v>
      </c>
      <c r="F7" s="20">
        <f>F8+F26</f>
        <v>7479.1957999999995</v>
      </c>
      <c r="G7" s="20">
        <f t="shared" si="2"/>
        <v>110592.8151</v>
      </c>
      <c r="H7" s="20">
        <f t="shared" si="2"/>
        <v>112923.41050000001</v>
      </c>
      <c r="I7" s="20">
        <f>I8+I26</f>
        <v>7716.6297</v>
      </c>
      <c r="J7" s="20">
        <f t="shared" si="2"/>
        <v>120640.04020000002</v>
      </c>
      <c r="K7" s="21">
        <f aca="true" t="shared" si="3" ref="K7:M41">H7/E7*100</f>
        <v>109.51357470195985</v>
      </c>
      <c r="L7" s="21">
        <f t="shared" si="3"/>
        <v>103.17459131100702</v>
      </c>
      <c r="M7" s="21">
        <f t="shared" si="3"/>
        <v>109.08488050594889</v>
      </c>
      <c r="N7" s="21">
        <f aca="true" t="shared" si="4" ref="N7:P41">H7-E7</f>
        <v>9809.791200000007</v>
      </c>
      <c r="O7" s="21">
        <f t="shared" si="4"/>
        <v>237.4339000000009</v>
      </c>
      <c r="P7" s="21">
        <f t="shared" si="4"/>
        <v>10047.22510000001</v>
      </c>
      <c r="Q7" s="22">
        <f t="shared" si="1"/>
        <v>87.58824722533127</v>
      </c>
      <c r="R7" s="22">
        <f t="shared" si="1"/>
        <v>58.56637702102403</v>
      </c>
      <c r="S7" s="22">
        <f t="shared" si="1"/>
        <v>84.89728846004576</v>
      </c>
    </row>
    <row r="8" spans="1:19" s="5" customFormat="1" ht="12.75">
      <c r="A8" s="4" t="s">
        <v>7</v>
      </c>
      <c r="B8" s="23">
        <f aca="true" t="shared" si="5" ref="B8:J8">B9+B10+B11+B16+B20+B23+B24</f>
        <v>124744.29999999999</v>
      </c>
      <c r="C8" s="23">
        <f t="shared" si="5"/>
        <v>12386.370000000003</v>
      </c>
      <c r="D8" s="30">
        <f t="shared" si="5"/>
        <v>137130.67</v>
      </c>
      <c r="E8" s="39">
        <f>E9+E10+E11+E16+E20+E23+E24</f>
        <v>97695.2164</v>
      </c>
      <c r="F8" s="30">
        <f t="shared" si="5"/>
        <v>6413.7577</v>
      </c>
      <c r="G8" s="30">
        <f>G9+G10+G11+G16+G20+G23+G24</f>
        <v>104108.9741</v>
      </c>
      <c r="H8" s="30">
        <f t="shared" si="5"/>
        <v>103746.9986</v>
      </c>
      <c r="I8" s="30">
        <f t="shared" si="5"/>
        <v>6700.0378</v>
      </c>
      <c r="J8" s="23">
        <f t="shared" si="5"/>
        <v>110447.03640000001</v>
      </c>
      <c r="K8" s="23">
        <f t="shared" si="3"/>
        <v>106.19455324733791</v>
      </c>
      <c r="L8" s="23">
        <f t="shared" si="3"/>
        <v>104.4635315736982</v>
      </c>
      <c r="M8" s="23">
        <f t="shared" si="3"/>
        <v>106.08791158955432</v>
      </c>
      <c r="N8" s="23">
        <f t="shared" si="4"/>
        <v>6051.7822000000015</v>
      </c>
      <c r="O8" s="23">
        <f t="shared" si="4"/>
        <v>286.28009999999995</v>
      </c>
      <c r="P8" s="23">
        <f t="shared" si="4"/>
        <v>6338.062300000005</v>
      </c>
      <c r="Q8" s="25">
        <f t="shared" si="1"/>
        <v>83.16772678190509</v>
      </c>
      <c r="R8" s="25">
        <f t="shared" si="1"/>
        <v>54.09202050318211</v>
      </c>
      <c r="S8" s="25">
        <f t="shared" si="1"/>
        <v>80.54145465780923</v>
      </c>
    </row>
    <row r="9" spans="1:19" ht="12.75">
      <c r="A9" s="3" t="s">
        <v>8</v>
      </c>
      <c r="B9" s="22">
        <v>60949.99</v>
      </c>
      <c r="C9" s="22">
        <v>2349.72</v>
      </c>
      <c r="D9" s="26">
        <f>B9+C9</f>
        <v>63299.71</v>
      </c>
      <c r="E9" s="20">
        <v>45830.9937</v>
      </c>
      <c r="F9" s="20">
        <v>1729.4715</v>
      </c>
      <c r="G9" s="26">
        <f>E9+F9</f>
        <v>47560.4652</v>
      </c>
      <c r="H9" s="22">
        <v>49484.2114</v>
      </c>
      <c r="I9" s="22">
        <v>1867.3288</v>
      </c>
      <c r="J9" s="26">
        <f>H9+I9</f>
        <v>51351.5402</v>
      </c>
      <c r="K9" s="21">
        <f t="shared" si="3"/>
        <v>107.97106369526523</v>
      </c>
      <c r="L9" s="21">
        <f t="shared" si="3"/>
        <v>107.97106514909322</v>
      </c>
      <c r="M9" s="21">
        <f t="shared" si="3"/>
        <v>107.97106374813173</v>
      </c>
      <c r="N9" s="21">
        <f t="shared" si="4"/>
        <v>3653.217700000001</v>
      </c>
      <c r="O9" s="21">
        <f t="shared" si="4"/>
        <v>137.8572999999999</v>
      </c>
      <c r="P9" s="21">
        <f t="shared" si="4"/>
        <v>3791.0750000000044</v>
      </c>
      <c r="Q9" s="22">
        <f t="shared" si="1"/>
        <v>81.18821906287434</v>
      </c>
      <c r="R9" s="22">
        <f t="shared" si="1"/>
        <v>79.47026879798445</v>
      </c>
      <c r="S9" s="22">
        <f t="shared" si="1"/>
        <v>81.12444780552708</v>
      </c>
    </row>
    <row r="10" spans="1:19" ht="12.75">
      <c r="A10" s="3" t="s">
        <v>36</v>
      </c>
      <c r="B10" s="22">
        <v>12410.32</v>
      </c>
      <c r="C10" s="22"/>
      <c r="D10" s="26">
        <f>B10+C10</f>
        <v>12410.32</v>
      </c>
      <c r="E10" s="22">
        <v>4466.2518</v>
      </c>
      <c r="F10" s="22"/>
      <c r="G10" s="26">
        <f>E10+F10</f>
        <v>4466.2518</v>
      </c>
      <c r="H10" s="22">
        <v>10353.8412</v>
      </c>
      <c r="I10" s="22"/>
      <c r="J10" s="26">
        <f>H10+I10</f>
        <v>10353.8412</v>
      </c>
      <c r="K10" s="21">
        <f t="shared" si="3"/>
        <v>231.823946871961</v>
      </c>
      <c r="L10" s="21" t="e">
        <f t="shared" si="3"/>
        <v>#DIV/0!</v>
      </c>
      <c r="M10" s="21">
        <f t="shared" si="3"/>
        <v>231.823946871961</v>
      </c>
      <c r="N10" s="21">
        <f t="shared" si="4"/>
        <v>5887.589400000001</v>
      </c>
      <c r="O10" s="21">
        <f t="shared" si="4"/>
        <v>0</v>
      </c>
      <c r="P10" s="21">
        <f t="shared" si="4"/>
        <v>5887.589400000001</v>
      </c>
      <c r="Q10" s="22">
        <v>0</v>
      </c>
      <c r="R10" s="22">
        <v>0</v>
      </c>
      <c r="S10" s="22">
        <v>0</v>
      </c>
    </row>
    <row r="11" spans="1:19" s="5" customFormat="1" ht="12.75">
      <c r="A11" s="12" t="s">
        <v>9</v>
      </c>
      <c r="B11" s="27">
        <f aca="true" t="shared" si="6" ref="B11:J11">B12+B13+B14+B15</f>
        <v>19258.989999999998</v>
      </c>
      <c r="C11" s="27">
        <f t="shared" si="6"/>
        <v>508.14</v>
      </c>
      <c r="D11" s="27">
        <f t="shared" si="6"/>
        <v>19767.129999999997</v>
      </c>
      <c r="E11" s="27">
        <f>E12+E13+E14+E15</f>
        <v>17633.7159</v>
      </c>
      <c r="F11" s="27">
        <f t="shared" si="6"/>
        <v>409.5151</v>
      </c>
      <c r="G11" s="27">
        <f t="shared" si="6"/>
        <v>18043.231</v>
      </c>
      <c r="H11" s="27">
        <f t="shared" si="6"/>
        <v>19267.0212</v>
      </c>
      <c r="I11" s="27">
        <f t="shared" si="6"/>
        <v>608.71</v>
      </c>
      <c r="J11" s="27">
        <f t="shared" si="6"/>
        <v>19875.7312</v>
      </c>
      <c r="K11" s="28">
        <f t="shared" si="3"/>
        <v>109.26239999137108</v>
      </c>
      <c r="L11" s="28">
        <f t="shared" si="3"/>
        <v>148.64164959973394</v>
      </c>
      <c r="M11" s="28">
        <f t="shared" si="3"/>
        <v>110.15616438098033</v>
      </c>
      <c r="N11" s="28">
        <f t="shared" si="4"/>
        <v>1633.3053</v>
      </c>
      <c r="O11" s="28">
        <f t="shared" si="4"/>
        <v>199.19490000000002</v>
      </c>
      <c r="P11" s="28">
        <f t="shared" si="4"/>
        <v>1832.5001999999986</v>
      </c>
      <c r="Q11" s="29">
        <f>H11/B11*100</f>
        <v>100.04170104455115</v>
      </c>
      <c r="R11" s="29">
        <f>I11/C11*100</f>
        <v>119.79178966426576</v>
      </c>
      <c r="S11" s="29">
        <f>J11/D11*100</f>
        <v>100.54940297352222</v>
      </c>
    </row>
    <row r="12" spans="1:21" ht="23.25" customHeight="1">
      <c r="A12" s="3" t="s">
        <v>10</v>
      </c>
      <c r="B12" s="22">
        <v>14008.89</v>
      </c>
      <c r="C12" s="22">
        <v>0</v>
      </c>
      <c r="D12" s="26">
        <f>B12+C12</f>
        <v>14008.89</v>
      </c>
      <c r="E12" s="22">
        <v>10825.4384</v>
      </c>
      <c r="F12" s="22"/>
      <c r="G12" s="26">
        <f>E12+F12</f>
        <v>10825.4384</v>
      </c>
      <c r="H12" s="22">
        <v>15687.9236</v>
      </c>
      <c r="I12" s="22"/>
      <c r="J12" s="26">
        <f>H12+I12</f>
        <v>15687.9236</v>
      </c>
      <c r="K12" s="21">
        <f t="shared" si="3"/>
        <v>144.9172127754198</v>
      </c>
      <c r="L12" s="21" t="e">
        <f t="shared" si="3"/>
        <v>#DIV/0!</v>
      </c>
      <c r="M12" s="21">
        <f t="shared" si="3"/>
        <v>144.9172127754198</v>
      </c>
      <c r="N12" s="21">
        <f t="shared" si="4"/>
        <v>4862.485200000001</v>
      </c>
      <c r="O12" s="21">
        <f t="shared" si="4"/>
        <v>0</v>
      </c>
      <c r="P12" s="21">
        <f t="shared" si="4"/>
        <v>4862.485200000001</v>
      </c>
      <c r="Q12" s="22">
        <f>H12/B12*100</f>
        <v>111.98548635901918</v>
      </c>
      <c r="R12" s="22">
        <v>0</v>
      </c>
      <c r="S12" s="22">
        <f aca="true" t="shared" si="7" ref="S12:S18">J12/D12*100</f>
        <v>111.98548635901918</v>
      </c>
      <c r="T12" s="50"/>
      <c r="U12" s="50"/>
    </row>
    <row r="13" spans="1:21" ht="22.5">
      <c r="A13" s="3" t="s">
        <v>11</v>
      </c>
      <c r="B13" s="22">
        <v>1100</v>
      </c>
      <c r="C13" s="22"/>
      <c r="D13" s="26">
        <f>B13+C13</f>
        <v>1100</v>
      </c>
      <c r="E13" s="22">
        <v>5817.6975</v>
      </c>
      <c r="F13" s="22"/>
      <c r="G13" s="26">
        <f>E13+F13</f>
        <v>5817.6975</v>
      </c>
      <c r="H13" s="22">
        <v>1824.5892</v>
      </c>
      <c r="I13" s="22"/>
      <c r="J13" s="26">
        <f>H13+I13</f>
        <v>1824.5892</v>
      </c>
      <c r="K13" s="21">
        <f t="shared" si="3"/>
        <v>31.362737577881965</v>
      </c>
      <c r="L13" s="21" t="e">
        <f t="shared" si="3"/>
        <v>#DIV/0!</v>
      </c>
      <c r="M13" s="21">
        <f t="shared" si="3"/>
        <v>31.362737577881965</v>
      </c>
      <c r="N13" s="21">
        <f t="shared" si="4"/>
        <v>-3993.1083000000003</v>
      </c>
      <c r="O13" s="21">
        <f t="shared" si="4"/>
        <v>0</v>
      </c>
      <c r="P13" s="21">
        <f t="shared" si="4"/>
        <v>-3993.1083000000003</v>
      </c>
      <c r="Q13" s="22">
        <f>H13/B13*100</f>
        <v>165.87174545454545</v>
      </c>
      <c r="R13" s="22">
        <v>0</v>
      </c>
      <c r="S13" s="22">
        <f t="shared" si="7"/>
        <v>165.87174545454545</v>
      </c>
      <c r="T13" s="50"/>
      <c r="U13" s="50"/>
    </row>
    <row r="14" spans="1:19" ht="12.75">
      <c r="A14" s="3" t="s">
        <v>12</v>
      </c>
      <c r="B14" s="22">
        <v>1105</v>
      </c>
      <c r="C14" s="22">
        <v>508.14</v>
      </c>
      <c r="D14" s="26">
        <f>B14+C14</f>
        <v>1613.1399999999999</v>
      </c>
      <c r="E14" s="22">
        <v>955.5353</v>
      </c>
      <c r="F14" s="22">
        <v>409.5151</v>
      </c>
      <c r="G14" s="26">
        <f>E14+F14</f>
        <v>1365.0504</v>
      </c>
      <c r="H14" s="22">
        <v>1420.32</v>
      </c>
      <c r="I14" s="22">
        <v>608.71</v>
      </c>
      <c r="J14" s="26">
        <f>H14+I14</f>
        <v>2029.03</v>
      </c>
      <c r="K14" s="21">
        <f t="shared" si="3"/>
        <v>148.64129038456244</v>
      </c>
      <c r="L14" s="21">
        <f t="shared" si="3"/>
        <v>148.64164959973394</v>
      </c>
      <c r="M14" s="21">
        <f t="shared" si="3"/>
        <v>148.64139814910862</v>
      </c>
      <c r="N14" s="21">
        <f t="shared" si="4"/>
        <v>464.78469999999993</v>
      </c>
      <c r="O14" s="21">
        <f t="shared" si="4"/>
        <v>199.19490000000002</v>
      </c>
      <c r="P14" s="21">
        <f t="shared" si="4"/>
        <v>663.9795999999999</v>
      </c>
      <c r="Q14" s="22">
        <f>H14/B14*100</f>
        <v>128.53574660633484</v>
      </c>
      <c r="R14" s="22">
        <f>I14/C14*100</f>
        <v>119.79178966426576</v>
      </c>
      <c r="S14" s="22">
        <f t="shared" si="7"/>
        <v>125.78139529117126</v>
      </c>
    </row>
    <row r="15" spans="1:21" ht="22.5">
      <c r="A15" s="11" t="s">
        <v>34</v>
      </c>
      <c r="B15" s="22">
        <v>3045.1</v>
      </c>
      <c r="C15" s="22"/>
      <c r="D15" s="26">
        <f>B15+C15</f>
        <v>3045.1</v>
      </c>
      <c r="E15" s="22">
        <v>35.0447</v>
      </c>
      <c r="F15" s="22"/>
      <c r="G15" s="26">
        <f>E15+F15</f>
        <v>35.0447</v>
      </c>
      <c r="H15" s="22">
        <v>334.1884</v>
      </c>
      <c r="I15" s="22"/>
      <c r="J15" s="26">
        <f>H15+I15</f>
        <v>334.1884</v>
      </c>
      <c r="K15" s="21">
        <f>H15/E15*100</f>
        <v>953.606108769657</v>
      </c>
      <c r="L15" s="21" t="e">
        <f>I15/F15*100</f>
        <v>#DIV/0!</v>
      </c>
      <c r="M15" s="21">
        <f>J15/G15*100</f>
        <v>953.606108769657</v>
      </c>
      <c r="N15" s="21">
        <f>H15-E15</f>
        <v>299.1437</v>
      </c>
      <c r="O15" s="21">
        <f>I15-F15</f>
        <v>0</v>
      </c>
      <c r="P15" s="21">
        <f>J15-G15</f>
        <v>299.1437</v>
      </c>
      <c r="Q15" s="22">
        <f>H15/B15*100</f>
        <v>10.974628091031494</v>
      </c>
      <c r="R15" s="22" t="e">
        <f>I15/C15*100</f>
        <v>#DIV/0!</v>
      </c>
      <c r="S15" s="22">
        <f>J15/D15*100</f>
        <v>10.974628091031494</v>
      </c>
      <c r="T15" s="51"/>
      <c r="U15" s="51"/>
    </row>
    <row r="16" spans="1:19" s="5" customFormat="1" ht="12.75">
      <c r="A16" s="12" t="s">
        <v>13</v>
      </c>
      <c r="B16" s="27">
        <f>B17+B18+B19</f>
        <v>30500</v>
      </c>
      <c r="C16" s="27">
        <f aca="true" t="shared" si="8" ref="C16:J16">C17+C18+C19</f>
        <v>9514.310000000001</v>
      </c>
      <c r="D16" s="27">
        <f t="shared" si="8"/>
        <v>40014.31</v>
      </c>
      <c r="E16" s="27">
        <f t="shared" si="8"/>
        <v>28330.5976</v>
      </c>
      <c r="F16" s="27">
        <f t="shared" si="8"/>
        <v>4270.9711</v>
      </c>
      <c r="G16" s="27">
        <f t="shared" si="8"/>
        <v>32601.5687</v>
      </c>
      <c r="H16" s="27">
        <f t="shared" si="8"/>
        <v>21794.1188</v>
      </c>
      <c r="I16" s="27">
        <f t="shared" si="8"/>
        <v>4267.9448999999995</v>
      </c>
      <c r="J16" s="27">
        <f t="shared" si="8"/>
        <v>26062.0637</v>
      </c>
      <c r="K16" s="28">
        <f t="shared" si="3"/>
        <v>76.92784708501877</v>
      </c>
      <c r="L16" s="28">
        <f t="shared" si="3"/>
        <v>99.9291449197584</v>
      </c>
      <c r="M16" s="28">
        <f t="shared" si="3"/>
        <v>79.94113393690776</v>
      </c>
      <c r="N16" s="28">
        <f t="shared" si="4"/>
        <v>-6536.478800000001</v>
      </c>
      <c r="O16" s="28">
        <f t="shared" si="4"/>
        <v>-3.0262000000002445</v>
      </c>
      <c r="P16" s="28">
        <f t="shared" si="4"/>
        <v>-6539.505000000001</v>
      </c>
      <c r="Q16" s="29">
        <f>H16/B16*100</f>
        <v>71.45612721311475</v>
      </c>
      <c r="R16" s="29">
        <f>I16/C16*100</f>
        <v>44.85816522690557</v>
      </c>
      <c r="S16" s="29">
        <f t="shared" si="7"/>
        <v>65.13185832768326</v>
      </c>
    </row>
    <row r="17" spans="1:19" ht="12.75">
      <c r="A17" s="3" t="s">
        <v>14</v>
      </c>
      <c r="B17" s="22"/>
      <c r="C17" s="22">
        <v>2745.46</v>
      </c>
      <c r="D17" s="26">
        <f>B17+C17</f>
        <v>2745.46</v>
      </c>
      <c r="E17" s="22"/>
      <c r="F17" s="22">
        <v>837.511</v>
      </c>
      <c r="G17" s="26">
        <f>E17+F17</f>
        <v>837.511</v>
      </c>
      <c r="H17" s="22"/>
      <c r="I17" s="22">
        <v>491.2795</v>
      </c>
      <c r="J17" s="26">
        <f>H17+I17</f>
        <v>491.2795</v>
      </c>
      <c r="K17" s="21" t="e">
        <f t="shared" si="3"/>
        <v>#DIV/0!</v>
      </c>
      <c r="L17" s="21">
        <f t="shared" si="3"/>
        <v>58.65946835325148</v>
      </c>
      <c r="M17" s="21">
        <f t="shared" si="3"/>
        <v>58.65946835325148</v>
      </c>
      <c r="N17" s="21">
        <f t="shared" si="4"/>
        <v>0</v>
      </c>
      <c r="O17" s="21">
        <f t="shared" si="4"/>
        <v>-346.2315</v>
      </c>
      <c r="P17" s="21">
        <f t="shared" si="4"/>
        <v>-346.2315</v>
      </c>
      <c r="Q17" s="22">
        <v>0</v>
      </c>
      <c r="R17" s="22">
        <f>I17/C17*100</f>
        <v>17.89425087234926</v>
      </c>
      <c r="S17" s="22">
        <f t="shared" si="7"/>
        <v>17.89425087234926</v>
      </c>
    </row>
    <row r="18" spans="1:19" ht="12.75">
      <c r="A18" s="3" t="s">
        <v>15</v>
      </c>
      <c r="B18" s="22">
        <v>30500</v>
      </c>
      <c r="C18" s="22"/>
      <c r="D18" s="26">
        <f>B18+C18</f>
        <v>30500</v>
      </c>
      <c r="E18" s="22">
        <v>28330.5976</v>
      </c>
      <c r="F18" s="22"/>
      <c r="G18" s="26">
        <f>E18+F18</f>
        <v>28330.5976</v>
      </c>
      <c r="H18" s="22">
        <v>21794.1188</v>
      </c>
      <c r="I18" s="22"/>
      <c r="J18" s="26">
        <f>H18+I18</f>
        <v>21794.1188</v>
      </c>
      <c r="K18" s="21">
        <f t="shared" si="3"/>
        <v>76.92784708501877</v>
      </c>
      <c r="L18" s="21" t="e">
        <f t="shared" si="3"/>
        <v>#DIV/0!</v>
      </c>
      <c r="M18" s="21">
        <f t="shared" si="3"/>
        <v>76.92784708501877</v>
      </c>
      <c r="N18" s="21">
        <f t="shared" si="4"/>
        <v>-6536.478800000001</v>
      </c>
      <c r="O18" s="21">
        <f t="shared" si="4"/>
        <v>0</v>
      </c>
      <c r="P18" s="21">
        <f t="shared" si="4"/>
        <v>-6536.478800000001</v>
      </c>
      <c r="Q18" s="22">
        <f>H18/B18*100</f>
        <v>71.45612721311475</v>
      </c>
      <c r="R18" s="22">
        <v>0</v>
      </c>
      <c r="S18" s="22">
        <f t="shared" si="7"/>
        <v>71.45612721311475</v>
      </c>
    </row>
    <row r="19" spans="1:19" ht="12.75">
      <c r="A19" s="3" t="s">
        <v>16</v>
      </c>
      <c r="B19" s="22"/>
      <c r="C19" s="22">
        <v>6768.85</v>
      </c>
      <c r="D19" s="26">
        <f>B19+C19</f>
        <v>6768.85</v>
      </c>
      <c r="E19" s="22"/>
      <c r="F19" s="22">
        <v>3433.4601</v>
      </c>
      <c r="G19" s="26">
        <f>E19+F19</f>
        <v>3433.4601</v>
      </c>
      <c r="H19" s="22"/>
      <c r="I19" s="22">
        <v>3776.6654</v>
      </c>
      <c r="J19" s="26">
        <f>H19+I19</f>
        <v>3776.6654</v>
      </c>
      <c r="K19" s="21" t="e">
        <f t="shared" si="3"/>
        <v>#DIV/0!</v>
      </c>
      <c r="L19" s="21">
        <f t="shared" si="3"/>
        <v>109.99590180180047</v>
      </c>
      <c r="M19" s="21">
        <f t="shared" si="3"/>
        <v>109.99590180180047</v>
      </c>
      <c r="N19" s="21">
        <f t="shared" si="4"/>
        <v>0</v>
      </c>
      <c r="O19" s="21">
        <f t="shared" si="4"/>
        <v>343.2053000000001</v>
      </c>
      <c r="P19" s="21">
        <f t="shared" si="4"/>
        <v>343.2053000000001</v>
      </c>
      <c r="Q19" s="22">
        <v>0</v>
      </c>
      <c r="R19" s="22">
        <f>I19/C19*100</f>
        <v>55.79478641128108</v>
      </c>
      <c r="S19" s="22">
        <f>J19/D19*100</f>
        <v>55.79478641128108</v>
      </c>
    </row>
    <row r="20" spans="1:19" s="5" customFormat="1" ht="31.5">
      <c r="A20" s="12" t="s">
        <v>17</v>
      </c>
      <c r="B20" s="27">
        <f>B21+B22</f>
        <v>35</v>
      </c>
      <c r="C20" s="27">
        <f>C21+C22</f>
        <v>0</v>
      </c>
      <c r="D20" s="27">
        <f>D21+D22</f>
        <v>35</v>
      </c>
      <c r="E20" s="27">
        <f aca="true" t="shared" si="9" ref="E20:J20">E21+E22</f>
        <v>29.0109</v>
      </c>
      <c r="F20" s="27">
        <f t="shared" si="9"/>
        <v>0</v>
      </c>
      <c r="G20" s="27">
        <f t="shared" si="9"/>
        <v>29.0109</v>
      </c>
      <c r="H20" s="27">
        <f t="shared" si="9"/>
        <v>1101.5001</v>
      </c>
      <c r="I20" s="27">
        <f t="shared" si="9"/>
        <v>0</v>
      </c>
      <c r="J20" s="27">
        <f t="shared" si="9"/>
        <v>1101.5001</v>
      </c>
      <c r="K20" s="28">
        <f t="shared" si="3"/>
        <v>3796.849115332513</v>
      </c>
      <c r="L20" s="28" t="e">
        <f t="shared" si="3"/>
        <v>#DIV/0!</v>
      </c>
      <c r="M20" s="28">
        <f t="shared" si="3"/>
        <v>3796.849115332513</v>
      </c>
      <c r="N20" s="28">
        <f t="shared" si="4"/>
        <v>1072.4892</v>
      </c>
      <c r="O20" s="28">
        <f t="shared" si="4"/>
        <v>0</v>
      </c>
      <c r="P20" s="28">
        <f t="shared" si="4"/>
        <v>1072.4892</v>
      </c>
      <c r="Q20" s="29">
        <f>H20/B20*100</f>
        <v>3147.1431428571427</v>
      </c>
      <c r="R20" s="29">
        <v>0</v>
      </c>
      <c r="S20" s="29">
        <f>J20/D20*100</f>
        <v>3147.1431428571427</v>
      </c>
    </row>
    <row r="21" spans="1:19" ht="12.75">
      <c r="A21" s="3" t="s">
        <v>18</v>
      </c>
      <c r="B21" s="22">
        <v>35</v>
      </c>
      <c r="C21" s="22"/>
      <c r="D21" s="26">
        <f>B21+C21</f>
        <v>35</v>
      </c>
      <c r="E21" s="22">
        <v>29.0109</v>
      </c>
      <c r="F21" s="22"/>
      <c r="G21" s="26">
        <f>E21+F21</f>
        <v>29.0109</v>
      </c>
      <c r="H21" s="22">
        <v>1043.9701</v>
      </c>
      <c r="I21" s="22"/>
      <c r="J21" s="26">
        <f>H21+I21</f>
        <v>1043.9701</v>
      </c>
      <c r="K21" s="21">
        <f t="shared" si="3"/>
        <v>3598.544340230741</v>
      </c>
      <c r="L21" s="21" t="e">
        <f t="shared" si="3"/>
        <v>#DIV/0!</v>
      </c>
      <c r="M21" s="21">
        <f t="shared" si="3"/>
        <v>3598.544340230741</v>
      </c>
      <c r="N21" s="21">
        <f t="shared" si="4"/>
        <v>1014.9592</v>
      </c>
      <c r="O21" s="21">
        <f t="shared" si="4"/>
        <v>0</v>
      </c>
      <c r="P21" s="21">
        <f t="shared" si="4"/>
        <v>1014.9592</v>
      </c>
      <c r="Q21" s="22">
        <f>H21/B21*100</f>
        <v>2982.771714285714</v>
      </c>
      <c r="R21" s="22">
        <v>0</v>
      </c>
      <c r="S21" s="22">
        <f>J21/D21*100</f>
        <v>2982.771714285714</v>
      </c>
    </row>
    <row r="22" spans="1:19" ht="33.75">
      <c r="A22" s="3" t="s">
        <v>31</v>
      </c>
      <c r="B22" s="22"/>
      <c r="C22" s="22"/>
      <c r="D22" s="26">
        <f>B22+C22</f>
        <v>0</v>
      </c>
      <c r="E22" s="22"/>
      <c r="F22" s="22"/>
      <c r="G22" s="26">
        <f>E22+F22</f>
        <v>0</v>
      </c>
      <c r="H22" s="22">
        <v>57.53</v>
      </c>
      <c r="I22" s="22"/>
      <c r="J22" s="26">
        <f>H22+I22</f>
        <v>57.53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57.53</v>
      </c>
      <c r="O22" s="21">
        <f t="shared" si="4"/>
        <v>0</v>
      </c>
      <c r="P22" s="21">
        <f t="shared" si="4"/>
        <v>57.53</v>
      </c>
      <c r="Q22" s="22">
        <v>0</v>
      </c>
      <c r="R22" s="22">
        <v>0</v>
      </c>
      <c r="S22" s="22">
        <v>0</v>
      </c>
    </row>
    <row r="23" spans="1:19" ht="12.75">
      <c r="A23" s="3" t="s">
        <v>32</v>
      </c>
      <c r="B23" s="22">
        <v>1590</v>
      </c>
      <c r="C23" s="22">
        <v>14.2</v>
      </c>
      <c r="D23" s="26">
        <f>B23+C23</f>
        <v>1604.2</v>
      </c>
      <c r="E23" s="22">
        <v>1404.4365</v>
      </c>
      <c r="F23" s="22">
        <v>3.8</v>
      </c>
      <c r="G23" s="26">
        <f>E23+F23</f>
        <v>1408.2365</v>
      </c>
      <c r="H23" s="22">
        <v>1746.3059</v>
      </c>
      <c r="I23" s="22">
        <v>10.5</v>
      </c>
      <c r="J23" s="26">
        <f>H23+I23</f>
        <v>1756.8059</v>
      </c>
      <c r="K23" s="21">
        <f t="shared" si="3"/>
        <v>124.34210446680929</v>
      </c>
      <c r="L23" s="21">
        <f t="shared" si="3"/>
        <v>276.3157894736842</v>
      </c>
      <c r="M23" s="21">
        <f t="shared" si="3"/>
        <v>124.75219183709557</v>
      </c>
      <c r="N23" s="21">
        <f t="shared" si="4"/>
        <v>341.86940000000004</v>
      </c>
      <c r="O23" s="21">
        <f t="shared" si="4"/>
        <v>6.7</v>
      </c>
      <c r="P23" s="21">
        <f t="shared" si="4"/>
        <v>348.5694000000001</v>
      </c>
      <c r="Q23" s="22">
        <f aca="true" t="shared" si="10" ref="Q23:Q41">H23/B23*100</f>
        <v>109.83055974842767</v>
      </c>
      <c r="R23" s="22">
        <v>0</v>
      </c>
      <c r="S23" s="22">
        <f aca="true" t="shared" si="11" ref="S23:S41">J23/D23*100</f>
        <v>109.51289739433987</v>
      </c>
    </row>
    <row r="24" spans="1:19" ht="33.75">
      <c r="A24" s="3" t="s">
        <v>19</v>
      </c>
      <c r="B24" s="22"/>
      <c r="C24" s="22"/>
      <c r="D24" s="26">
        <f>B24+C24</f>
        <v>0</v>
      </c>
      <c r="E24" s="22">
        <v>0.21</v>
      </c>
      <c r="F24" s="22"/>
      <c r="G24" s="26">
        <f>E24+F24</f>
        <v>0.21</v>
      </c>
      <c r="H24" s="22"/>
      <c r="I24" s="22">
        <v>-54.4459</v>
      </c>
      <c r="J24" s="26">
        <f>H24+I24</f>
        <v>-54.4459</v>
      </c>
      <c r="K24" s="21">
        <f t="shared" si="3"/>
        <v>0</v>
      </c>
      <c r="L24" s="21" t="e">
        <f t="shared" si="3"/>
        <v>#DIV/0!</v>
      </c>
      <c r="M24" s="21">
        <f t="shared" si="3"/>
        <v>-25926.61904761905</v>
      </c>
      <c r="N24" s="21">
        <f t="shared" si="4"/>
        <v>-0.21</v>
      </c>
      <c r="O24" s="21">
        <f t="shared" si="4"/>
        <v>-54.4459</v>
      </c>
      <c r="P24" s="21">
        <f t="shared" si="4"/>
        <v>-54.6559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4181</v>
      </c>
      <c r="C25" s="30">
        <f t="shared" si="12"/>
        <v>789.5</v>
      </c>
      <c r="D25" s="30">
        <f t="shared" si="12"/>
        <v>4970.5</v>
      </c>
      <c r="E25" s="30">
        <f>E26+E40</f>
        <v>5427.1198</v>
      </c>
      <c r="F25" s="30">
        <f t="shared" si="12"/>
        <v>1077.6446999999998</v>
      </c>
      <c r="G25" s="30">
        <f>G26+G40</f>
        <v>6504.7645</v>
      </c>
      <c r="H25" s="30">
        <f t="shared" si="12"/>
        <v>9175.410800000001</v>
      </c>
      <c r="I25" s="30">
        <f t="shared" si="12"/>
        <v>1015.8621</v>
      </c>
      <c r="J25" s="30">
        <f t="shared" si="12"/>
        <v>10191.2729</v>
      </c>
      <c r="K25" s="24">
        <f t="shared" si="3"/>
        <v>169.06593438383285</v>
      </c>
      <c r="L25" s="24">
        <f t="shared" si="3"/>
        <v>94.26688592260513</v>
      </c>
      <c r="M25" s="24">
        <f t="shared" si="3"/>
        <v>156.67397182480624</v>
      </c>
      <c r="N25" s="24">
        <f t="shared" si="4"/>
        <v>3748.291000000001</v>
      </c>
      <c r="O25" s="24">
        <f t="shared" si="4"/>
        <v>-61.782599999999775</v>
      </c>
      <c r="P25" s="24">
        <f>J25-G25</f>
        <v>3686.5083999999997</v>
      </c>
      <c r="Q25" s="31">
        <f t="shared" si="10"/>
        <v>219.45493422626168</v>
      </c>
      <c r="R25" s="31">
        <f>I25/C25*100</f>
        <v>128.67157694743509</v>
      </c>
      <c r="S25" s="31">
        <f t="shared" si="11"/>
        <v>205.03516547631025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4181</v>
      </c>
      <c r="C26" s="30">
        <f t="shared" si="13"/>
        <v>789.5</v>
      </c>
      <c r="D26" s="30">
        <f>D27+D30+D31+D34+D37+D38+D41</f>
        <v>4970.5</v>
      </c>
      <c r="E26" s="30">
        <f>E27+E30+E31+E34+E37+E38+E41</f>
        <v>5418.4029</v>
      </c>
      <c r="F26" s="30">
        <f t="shared" si="13"/>
        <v>1065.4380999999998</v>
      </c>
      <c r="G26" s="30">
        <f>G27+G30+G31+G34+G37+G38+G41</f>
        <v>6483.841</v>
      </c>
      <c r="H26" s="30">
        <f>H27+H30+H31+H34+H37+H38+H41</f>
        <v>9176.411900000001</v>
      </c>
      <c r="I26" s="30">
        <f t="shared" si="13"/>
        <v>1016.5919</v>
      </c>
      <c r="J26" s="30">
        <f t="shared" si="13"/>
        <v>10193.0038</v>
      </c>
      <c r="K26" s="24">
        <f t="shared" si="3"/>
        <v>169.35639651307585</v>
      </c>
      <c r="L26" s="24">
        <f t="shared" si="3"/>
        <v>95.4153882801826</v>
      </c>
      <c r="M26" s="24">
        <f t="shared" si="3"/>
        <v>157.20625783389815</v>
      </c>
      <c r="N26" s="24">
        <f t="shared" si="4"/>
        <v>3758.009000000001</v>
      </c>
      <c r="O26" s="24">
        <f t="shared" si="4"/>
        <v>-48.84619999999984</v>
      </c>
      <c r="P26" s="24">
        <f>J26-G26</f>
        <v>3709.1628</v>
      </c>
      <c r="Q26" s="31">
        <f t="shared" si="10"/>
        <v>219.4788782587898</v>
      </c>
      <c r="R26" s="31">
        <f>I26/C26*100</f>
        <v>128.76401519949334</v>
      </c>
      <c r="S26" s="31">
        <f t="shared" si="11"/>
        <v>205.06998893471481</v>
      </c>
    </row>
    <row r="27" spans="1:19" s="35" customFormat="1" ht="52.5" customHeight="1">
      <c r="A27" s="12" t="s">
        <v>22</v>
      </c>
      <c r="B27" s="22">
        <f>B28+B29</f>
        <v>2634</v>
      </c>
      <c r="C27" s="22">
        <f>C28+C29</f>
        <v>474.1</v>
      </c>
      <c r="D27" s="26">
        <f aca="true" t="shared" si="14" ref="D27:D41">B27+C27</f>
        <v>3108.1</v>
      </c>
      <c r="E27" s="22">
        <f>E28+E29</f>
        <v>2734.1698</v>
      </c>
      <c r="F27" s="22">
        <f>F28+F29</f>
        <v>369.3392</v>
      </c>
      <c r="G27" s="26">
        <f aca="true" t="shared" si="15" ref="G27:G41">E27+F27</f>
        <v>3103.509</v>
      </c>
      <c r="H27" s="22">
        <f>H28+H29</f>
        <v>3365.6623</v>
      </c>
      <c r="I27" s="22">
        <f>I28+I29</f>
        <v>530.213</v>
      </c>
      <c r="J27" s="26">
        <f aca="true" t="shared" si="16" ref="J27:J41">H27+I27</f>
        <v>3895.8752999999997</v>
      </c>
      <c r="K27" s="21">
        <f t="shared" si="3"/>
        <v>123.09631611028693</v>
      </c>
      <c r="L27" s="21">
        <f t="shared" si="3"/>
        <v>143.55719620338158</v>
      </c>
      <c r="M27" s="21">
        <f t="shared" si="3"/>
        <v>125.53130343749605</v>
      </c>
      <c r="N27" s="21">
        <f t="shared" si="4"/>
        <v>631.4924999999998</v>
      </c>
      <c r="O27" s="21">
        <f t="shared" si="4"/>
        <v>160.87379999999996</v>
      </c>
      <c r="P27" s="21">
        <f>J27-G27</f>
        <v>792.3662999999997</v>
      </c>
      <c r="Q27" s="22">
        <f t="shared" si="10"/>
        <v>127.7776119969628</v>
      </c>
      <c r="R27" s="22">
        <f>I27/C27*100</f>
        <v>111.83568867327567</v>
      </c>
      <c r="S27" s="22">
        <f t="shared" si="11"/>
        <v>125.34588011968725</v>
      </c>
    </row>
    <row r="28" spans="1:19" s="35" customFormat="1" ht="12.75">
      <c r="A28" s="38" t="s">
        <v>41</v>
      </c>
      <c r="B28" s="22">
        <f>2428+170</f>
        <v>2598</v>
      </c>
      <c r="C28" s="22">
        <v>406.1</v>
      </c>
      <c r="D28" s="26">
        <f t="shared" si="14"/>
        <v>3004.1</v>
      </c>
      <c r="E28" s="22">
        <v>2657.51</v>
      </c>
      <c r="F28" s="22">
        <v>351.3492</v>
      </c>
      <c r="G28" s="26">
        <f t="shared" si="15"/>
        <v>3008.8592000000003</v>
      </c>
      <c r="H28" s="22">
        <v>3261.83</v>
      </c>
      <c r="I28" s="22">
        <v>512.4548</v>
      </c>
      <c r="J28" s="26">
        <f t="shared" si="16"/>
        <v>3774.2848</v>
      </c>
      <c r="K28" s="21">
        <f t="shared" si="3"/>
        <v>122.74008376261989</v>
      </c>
      <c r="L28" s="21">
        <f t="shared" si="3"/>
        <v>145.85341307166772</v>
      </c>
      <c r="M28" s="21">
        <f t="shared" si="3"/>
        <v>125.43906341646027</v>
      </c>
      <c r="N28" s="21">
        <f>H28-E28</f>
        <v>604.3199999999997</v>
      </c>
      <c r="O28" s="21">
        <f t="shared" si="4"/>
        <v>161.10559999999998</v>
      </c>
      <c r="P28" s="21">
        <f>J28-G28</f>
        <v>765.4255999999996</v>
      </c>
      <c r="Q28" s="22">
        <f t="shared" si="10"/>
        <v>125.55157813702849</v>
      </c>
      <c r="R28" s="22">
        <f aca="true" t="shared" si="17" ref="R28:R41">I28/C28*100</f>
        <v>126.18931297709923</v>
      </c>
      <c r="S28" s="22">
        <f t="shared" si="11"/>
        <v>125.6377883559136</v>
      </c>
    </row>
    <row r="29" spans="1:19" s="35" customFormat="1" ht="12.75">
      <c r="A29" s="38" t="s">
        <v>42</v>
      </c>
      <c r="B29" s="22">
        <v>36</v>
      </c>
      <c r="C29" s="22">
        <v>68</v>
      </c>
      <c r="D29" s="26">
        <f t="shared" si="14"/>
        <v>104</v>
      </c>
      <c r="E29" s="22">
        <v>76.6598</v>
      </c>
      <c r="F29" s="22">
        <v>17.99</v>
      </c>
      <c r="G29" s="26">
        <f t="shared" si="15"/>
        <v>94.6498</v>
      </c>
      <c r="H29" s="22">
        <v>103.8323</v>
      </c>
      <c r="I29" s="22">
        <v>17.7582</v>
      </c>
      <c r="J29" s="26">
        <f t="shared" si="16"/>
        <v>121.5905</v>
      </c>
      <c r="K29" s="21">
        <f t="shared" si="3"/>
        <v>135.44556599417166</v>
      </c>
      <c r="L29" s="21">
        <f t="shared" si="3"/>
        <v>98.71150639244024</v>
      </c>
      <c r="M29" s="21">
        <f t="shared" si="3"/>
        <v>128.46355723942364</v>
      </c>
      <c r="N29" s="21">
        <f>H29-E29</f>
        <v>27.1725</v>
      </c>
      <c r="O29" s="21">
        <f t="shared" si="4"/>
        <v>-0.23179999999999978</v>
      </c>
      <c r="P29" s="21">
        <f>J29-G29</f>
        <v>26.940700000000007</v>
      </c>
      <c r="Q29" s="22">
        <f t="shared" si="10"/>
        <v>288.4230555555556</v>
      </c>
      <c r="R29" s="22">
        <f t="shared" si="17"/>
        <v>26.115</v>
      </c>
      <c r="S29" s="22">
        <f t="shared" si="11"/>
        <v>116.91394230769232</v>
      </c>
    </row>
    <row r="30" spans="1:19" s="35" customFormat="1" ht="23.25" customHeight="1">
      <c r="A30" s="12" t="s">
        <v>23</v>
      </c>
      <c r="B30" s="22">
        <v>75</v>
      </c>
      <c r="C30" s="22"/>
      <c r="D30" s="26">
        <f t="shared" si="14"/>
        <v>75</v>
      </c>
      <c r="E30" s="22">
        <v>48.5404</v>
      </c>
      <c r="F30" s="22"/>
      <c r="G30" s="26">
        <f t="shared" si="15"/>
        <v>48.5404</v>
      </c>
      <c r="H30" s="22">
        <v>63.6275</v>
      </c>
      <c r="I30" s="22"/>
      <c r="J30" s="26">
        <f t="shared" si="16"/>
        <v>63.6275</v>
      </c>
      <c r="K30" s="21">
        <f t="shared" si="3"/>
        <v>131.08153208461405</v>
      </c>
      <c r="L30" s="21" t="e">
        <f t="shared" si="3"/>
        <v>#DIV/0!</v>
      </c>
      <c r="M30" s="21">
        <f t="shared" si="3"/>
        <v>131.08153208461405</v>
      </c>
      <c r="N30" s="21">
        <f t="shared" si="4"/>
        <v>15.0871</v>
      </c>
      <c r="O30" s="21">
        <f t="shared" si="4"/>
        <v>0</v>
      </c>
      <c r="P30" s="21">
        <f t="shared" si="4"/>
        <v>15.0871</v>
      </c>
      <c r="Q30" s="22">
        <f t="shared" si="10"/>
        <v>84.83666666666666</v>
      </c>
      <c r="R30" s="22" t="e">
        <f t="shared" si="17"/>
        <v>#DIV/0!</v>
      </c>
      <c r="S30" s="22">
        <f t="shared" si="11"/>
        <v>84.83666666666666</v>
      </c>
    </row>
    <row r="31" spans="1:19" s="35" customFormat="1" ht="37.5" customHeight="1">
      <c r="A31" s="12" t="s">
        <v>33</v>
      </c>
      <c r="B31" s="22">
        <f>B32+B33</f>
        <v>0</v>
      </c>
      <c r="C31" s="22">
        <f>C32+C33</f>
        <v>0</v>
      </c>
      <c r="D31" s="26">
        <f t="shared" si="14"/>
        <v>0</v>
      </c>
      <c r="E31" s="22">
        <f>E32+E33</f>
        <v>287.2741</v>
      </c>
      <c r="F31" s="22">
        <f>F32+F33</f>
        <v>0</v>
      </c>
      <c r="G31" s="26">
        <f t="shared" si="15"/>
        <v>287.2741</v>
      </c>
      <c r="H31" s="22">
        <f>H32+H33</f>
        <v>147.2485</v>
      </c>
      <c r="I31" s="22">
        <f>I32+I33</f>
        <v>0</v>
      </c>
      <c r="J31" s="26">
        <f t="shared" si="16"/>
        <v>147.2485</v>
      </c>
      <c r="K31" s="21">
        <f t="shared" si="3"/>
        <v>51.2571443092155</v>
      </c>
      <c r="L31" s="21" t="e">
        <f t="shared" si="3"/>
        <v>#DIV/0!</v>
      </c>
      <c r="M31" s="21">
        <f t="shared" si="3"/>
        <v>51.2571443092155</v>
      </c>
      <c r="N31" s="21">
        <f>H31-E31</f>
        <v>-140.02559999999997</v>
      </c>
      <c r="O31" s="21">
        <f t="shared" si="4"/>
        <v>0</v>
      </c>
      <c r="P31" s="21">
        <f>J31-G31</f>
        <v>-140.02559999999997</v>
      </c>
      <c r="Q31" s="22" t="e">
        <f t="shared" si="10"/>
        <v>#DIV/0!</v>
      </c>
      <c r="R31" s="22" t="e">
        <f t="shared" si="17"/>
        <v>#DIV/0!</v>
      </c>
      <c r="S31" s="22" t="e">
        <f t="shared" si="11"/>
        <v>#DIV/0!</v>
      </c>
    </row>
    <row r="32" spans="1:19" s="35" customFormat="1" ht="12.75">
      <c r="A32" s="38" t="s">
        <v>37</v>
      </c>
      <c r="B32" s="22"/>
      <c r="C32" s="22"/>
      <c r="D32" s="26">
        <f t="shared" si="14"/>
        <v>0</v>
      </c>
      <c r="E32" s="22"/>
      <c r="F32" s="22"/>
      <c r="G32" s="26">
        <f t="shared" si="15"/>
        <v>0</v>
      </c>
      <c r="H32" s="22">
        <v>0</v>
      </c>
      <c r="I32" s="22"/>
      <c r="J32" s="26">
        <f t="shared" si="16"/>
        <v>0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0</v>
      </c>
      <c r="O32" s="21">
        <f t="shared" si="4"/>
        <v>0</v>
      </c>
      <c r="P32" s="21">
        <f t="shared" si="4"/>
        <v>0</v>
      </c>
      <c r="Q32" s="22" t="e">
        <f t="shared" si="10"/>
        <v>#DIV/0!</v>
      </c>
      <c r="R32" s="22" t="e">
        <f t="shared" si="17"/>
        <v>#DIV/0!</v>
      </c>
      <c r="S32" s="22" t="e">
        <f t="shared" si="11"/>
        <v>#DIV/0!</v>
      </c>
    </row>
    <row r="33" spans="1:19" s="35" customFormat="1" ht="12.75">
      <c r="A33" s="38" t="s">
        <v>38</v>
      </c>
      <c r="B33" s="22"/>
      <c r="C33" s="22"/>
      <c r="D33" s="26">
        <f t="shared" si="14"/>
        <v>0</v>
      </c>
      <c r="E33" s="22">
        <v>287.2741</v>
      </c>
      <c r="F33" s="22"/>
      <c r="G33" s="26">
        <f t="shared" si="15"/>
        <v>287.2741</v>
      </c>
      <c r="H33" s="22">
        <v>147.2485</v>
      </c>
      <c r="I33" s="22"/>
      <c r="J33" s="26">
        <f t="shared" si="16"/>
        <v>147.2485</v>
      </c>
      <c r="K33" s="21">
        <f t="shared" si="3"/>
        <v>51.2571443092155</v>
      </c>
      <c r="L33" s="21" t="e">
        <f t="shared" si="3"/>
        <v>#DIV/0!</v>
      </c>
      <c r="M33" s="21">
        <f t="shared" si="3"/>
        <v>51.2571443092155</v>
      </c>
      <c r="N33" s="21">
        <f>H33-E33</f>
        <v>-140.02559999999997</v>
      </c>
      <c r="O33" s="21">
        <f t="shared" si="4"/>
        <v>0</v>
      </c>
      <c r="P33" s="21">
        <f t="shared" si="4"/>
        <v>-140.02559999999997</v>
      </c>
      <c r="Q33" s="22" t="e">
        <f t="shared" si="10"/>
        <v>#DIV/0!</v>
      </c>
      <c r="R33" s="22" t="e">
        <f t="shared" si="17"/>
        <v>#DIV/0!</v>
      </c>
      <c r="S33" s="22" t="e">
        <f t="shared" si="11"/>
        <v>#DIV/0!</v>
      </c>
    </row>
    <row r="34" spans="1:19" s="35" customFormat="1" ht="28.5" customHeight="1">
      <c r="A34" s="12" t="s">
        <v>24</v>
      </c>
      <c r="B34" s="22">
        <f>B35+B36</f>
        <v>1200</v>
      </c>
      <c r="C34" s="22">
        <f>C35+C36</f>
        <v>296.4</v>
      </c>
      <c r="D34" s="26">
        <f t="shared" si="14"/>
        <v>1496.4</v>
      </c>
      <c r="E34" s="22">
        <f>E35+E36</f>
        <v>1539.2095</v>
      </c>
      <c r="F34" s="22">
        <f>F35+F36</f>
        <v>85.49000000000001</v>
      </c>
      <c r="G34" s="26">
        <f t="shared" si="15"/>
        <v>1624.6995</v>
      </c>
      <c r="H34" s="22">
        <f>H35+H36</f>
        <v>4940.904</v>
      </c>
      <c r="I34" s="22">
        <f>I35+I36</f>
        <v>360.2906</v>
      </c>
      <c r="J34" s="26">
        <f t="shared" si="16"/>
        <v>5301.194600000001</v>
      </c>
      <c r="K34" s="21">
        <f t="shared" si="3"/>
        <v>321.0026965140223</v>
      </c>
      <c r="L34" s="21">
        <f t="shared" si="3"/>
        <v>421.4418060591881</v>
      </c>
      <c r="M34" s="21">
        <f t="shared" si="3"/>
        <v>326.2876981250995</v>
      </c>
      <c r="N34" s="21">
        <f t="shared" si="4"/>
        <v>3401.6945000000005</v>
      </c>
      <c r="O34" s="21">
        <f t="shared" si="4"/>
        <v>274.8006</v>
      </c>
      <c r="P34" s="21">
        <f t="shared" si="4"/>
        <v>3676.495100000001</v>
      </c>
      <c r="Q34" s="22">
        <f t="shared" si="10"/>
        <v>411.742</v>
      </c>
      <c r="R34" s="22">
        <f t="shared" si="17"/>
        <v>121.55553306342782</v>
      </c>
      <c r="S34" s="22">
        <f t="shared" si="11"/>
        <v>354.2632050253943</v>
      </c>
    </row>
    <row r="35" spans="1:19" s="35" customFormat="1" ht="12.75">
      <c r="A35" s="38" t="s">
        <v>39</v>
      </c>
      <c r="B35" s="22">
        <v>1000</v>
      </c>
      <c r="C35" s="22"/>
      <c r="D35" s="26">
        <f t="shared" si="14"/>
        <v>1000</v>
      </c>
      <c r="E35" s="22">
        <v>1539.2095</v>
      </c>
      <c r="F35" s="22">
        <v>3.59</v>
      </c>
      <c r="G35" s="26">
        <f t="shared" si="15"/>
        <v>1542.7994999999999</v>
      </c>
      <c r="H35" s="22">
        <v>4940.904</v>
      </c>
      <c r="I35" s="22">
        <v>39.2606</v>
      </c>
      <c r="J35" s="26">
        <f t="shared" si="16"/>
        <v>4980.1646</v>
      </c>
      <c r="K35" s="21">
        <f t="shared" si="3"/>
        <v>321.0026965140223</v>
      </c>
      <c r="L35" s="21">
        <f t="shared" si="3"/>
        <v>1093.6100278551532</v>
      </c>
      <c r="M35" s="21">
        <f t="shared" si="3"/>
        <v>322.80050648188575</v>
      </c>
      <c r="N35" s="21">
        <f t="shared" si="4"/>
        <v>3401.6945000000005</v>
      </c>
      <c r="O35" s="21">
        <f t="shared" si="4"/>
        <v>35.67059999999999</v>
      </c>
      <c r="P35" s="21">
        <f t="shared" si="4"/>
        <v>3437.3651</v>
      </c>
      <c r="Q35" s="22">
        <f t="shared" si="10"/>
        <v>494.09040000000005</v>
      </c>
      <c r="R35" s="22" t="e">
        <f t="shared" si="17"/>
        <v>#DIV/0!</v>
      </c>
      <c r="S35" s="22">
        <f t="shared" si="11"/>
        <v>498.01646</v>
      </c>
    </row>
    <row r="36" spans="1:19" s="35" customFormat="1" ht="12.75">
      <c r="A36" s="38" t="s">
        <v>40</v>
      </c>
      <c r="B36" s="22">
        <v>200</v>
      </c>
      <c r="C36" s="22">
        <v>296.4</v>
      </c>
      <c r="D36" s="26">
        <f t="shared" si="14"/>
        <v>496.4</v>
      </c>
      <c r="E36" s="22"/>
      <c r="F36" s="22">
        <v>81.9</v>
      </c>
      <c r="G36" s="26">
        <f t="shared" si="15"/>
        <v>81.9</v>
      </c>
      <c r="H36" s="22">
        <v>0</v>
      </c>
      <c r="I36" s="22">
        <v>321.03</v>
      </c>
      <c r="J36" s="26">
        <f t="shared" si="16"/>
        <v>321.03</v>
      </c>
      <c r="K36" s="21" t="e">
        <f t="shared" si="3"/>
        <v>#DIV/0!</v>
      </c>
      <c r="L36" s="21">
        <f t="shared" si="3"/>
        <v>391.9780219780219</v>
      </c>
      <c r="M36" s="21">
        <f t="shared" si="3"/>
        <v>391.9780219780219</v>
      </c>
      <c r="N36" s="21">
        <f t="shared" si="4"/>
        <v>0</v>
      </c>
      <c r="O36" s="21">
        <f t="shared" si="4"/>
        <v>239.12999999999997</v>
      </c>
      <c r="P36" s="21">
        <f t="shared" si="4"/>
        <v>239.12999999999997</v>
      </c>
      <c r="Q36" s="22">
        <f t="shared" si="10"/>
        <v>0</v>
      </c>
      <c r="R36" s="22">
        <f t="shared" si="17"/>
        <v>108.30971659919028</v>
      </c>
      <c r="S36" s="22">
        <f t="shared" si="11"/>
        <v>64.67163577759871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272</v>
      </c>
      <c r="C38" s="22">
        <v>19</v>
      </c>
      <c r="D38" s="26">
        <f t="shared" si="14"/>
        <v>291</v>
      </c>
      <c r="E38" s="22">
        <v>809.1991</v>
      </c>
      <c r="F38" s="22">
        <v>21.6355</v>
      </c>
      <c r="G38" s="26">
        <f>E38+F38</f>
        <v>830.8346</v>
      </c>
      <c r="H38" s="22">
        <v>658.4696</v>
      </c>
      <c r="I38" s="22">
        <v>46.7233</v>
      </c>
      <c r="J38" s="26">
        <f t="shared" si="16"/>
        <v>705.1929</v>
      </c>
      <c r="K38" s="21">
        <f t="shared" si="3"/>
        <v>81.3730020213814</v>
      </c>
      <c r="L38" s="21">
        <f t="shared" si="3"/>
        <v>215.9566453282799</v>
      </c>
      <c r="M38" s="21">
        <f t="shared" si="3"/>
        <v>84.87765194179443</v>
      </c>
      <c r="N38" s="21">
        <f t="shared" si="4"/>
        <v>-150.72950000000003</v>
      </c>
      <c r="O38" s="21">
        <f t="shared" si="4"/>
        <v>25.0878</v>
      </c>
      <c r="P38" s="21">
        <f t="shared" si="4"/>
        <v>-125.64170000000001</v>
      </c>
      <c r="Q38" s="22">
        <f t="shared" si="10"/>
        <v>242.0844117647059</v>
      </c>
      <c r="R38" s="22">
        <f t="shared" si="17"/>
        <v>245.9121052631579</v>
      </c>
      <c r="S38" s="22">
        <f t="shared" si="11"/>
        <v>242.3343298969072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8.7269</v>
      </c>
      <c r="F39" s="22">
        <f t="shared" si="18"/>
        <v>601.18</v>
      </c>
      <c r="G39" s="26">
        <f t="shared" si="18"/>
        <v>609.9069</v>
      </c>
      <c r="H39" s="22">
        <f t="shared" si="18"/>
        <v>-0.5011000000000001</v>
      </c>
      <c r="I39" s="22">
        <f t="shared" si="18"/>
        <v>78.6352</v>
      </c>
      <c r="J39" s="26">
        <f t="shared" si="18"/>
        <v>78.13409999999999</v>
      </c>
      <c r="K39" s="21">
        <f t="shared" si="3"/>
        <v>-5.742016065269455</v>
      </c>
      <c r="L39" s="21">
        <f t="shared" si="3"/>
        <v>13.08014238663961</v>
      </c>
      <c r="M39" s="21">
        <f t="shared" si="3"/>
        <v>12.810824078232267</v>
      </c>
      <c r="N39" s="21">
        <f t="shared" si="4"/>
        <v>-9.228000000000002</v>
      </c>
      <c r="O39" s="21">
        <f t="shared" si="4"/>
        <v>-522.5447999999999</v>
      </c>
      <c r="P39" s="21">
        <f t="shared" si="4"/>
        <v>-531.7728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8.7169</v>
      </c>
      <c r="F40" s="32">
        <v>12.2066</v>
      </c>
      <c r="G40" s="33">
        <f>E40+F40</f>
        <v>20.9235</v>
      </c>
      <c r="H40" s="32">
        <v>-1.0011</v>
      </c>
      <c r="I40" s="32">
        <v>-0.7298</v>
      </c>
      <c r="J40" s="33">
        <f>H40+I40</f>
        <v>-1.7309</v>
      </c>
      <c r="K40" s="34">
        <f t="shared" si="3"/>
        <v>-11.484587410662048</v>
      </c>
      <c r="L40" s="34">
        <f t="shared" si="3"/>
        <v>-5.978732816672948</v>
      </c>
      <c r="M40" s="34">
        <f t="shared" si="3"/>
        <v>-8.272516548378618</v>
      </c>
      <c r="N40" s="34">
        <f t="shared" si="4"/>
        <v>-9.718</v>
      </c>
      <c r="O40" s="34">
        <f t="shared" si="4"/>
        <v>-12.936399999999999</v>
      </c>
      <c r="P40" s="34">
        <f t="shared" si="4"/>
        <v>-22.654400000000003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>
        <v>0.01</v>
      </c>
      <c r="F41" s="33">
        <v>588.9734</v>
      </c>
      <c r="G41" s="33">
        <f t="shared" si="15"/>
        <v>588.9834</v>
      </c>
      <c r="H41" s="33">
        <v>0.5</v>
      </c>
      <c r="I41" s="33">
        <v>79.365</v>
      </c>
      <c r="J41" s="33">
        <f t="shared" si="16"/>
        <v>79.865</v>
      </c>
      <c r="K41" s="34">
        <f t="shared" si="3"/>
        <v>5000</v>
      </c>
      <c r="L41" s="34">
        <f t="shared" si="3"/>
        <v>13.475141661745674</v>
      </c>
      <c r="M41" s="34">
        <f t="shared" si="3"/>
        <v>13.559804911309895</v>
      </c>
      <c r="N41" s="34">
        <f t="shared" si="4"/>
        <v>0.49</v>
      </c>
      <c r="O41" s="34">
        <f t="shared" si="4"/>
        <v>-509.60839999999996</v>
      </c>
      <c r="P41" s="34">
        <f t="shared" si="4"/>
        <v>-509.11839999999995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L4:L5"/>
    <mergeCell ref="Q4:Q5"/>
    <mergeCell ref="H3:J3"/>
    <mergeCell ref="C4:C5"/>
    <mergeCell ref="K3:M3"/>
    <mergeCell ref="J4:J5"/>
    <mergeCell ref="E4:E5"/>
    <mergeCell ref="Q3:S3"/>
    <mergeCell ref="S4:S5"/>
    <mergeCell ref="H4:H5"/>
    <mergeCell ref="I4:I5"/>
    <mergeCell ref="M4:M5"/>
    <mergeCell ref="D4:D5"/>
    <mergeCell ref="F4:F5"/>
    <mergeCell ref="K4:K5"/>
    <mergeCell ref="R4:R5"/>
    <mergeCell ref="N3:P4"/>
    <mergeCell ref="A3:A5"/>
    <mergeCell ref="B3:D3"/>
    <mergeCell ref="E3:G3"/>
    <mergeCell ref="G4:G5"/>
    <mergeCell ref="B4:B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2021-11-10T06:49:23Z</cp:lastPrinted>
  <dcterms:created xsi:type="dcterms:W3CDTF">2011-02-18T06:53:44Z</dcterms:created>
  <dcterms:modified xsi:type="dcterms:W3CDTF">2021-11-10T07:53:30Z</dcterms:modified>
  <cp:category/>
  <cp:version/>
  <cp:contentType/>
  <cp:contentStatus/>
</cp:coreProperties>
</file>