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<sst xmlns="http://schemas.openxmlformats.org/spreadsheetml/2006/main" count="63" uniqueCount="49">
  <si>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</si>
  <si>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</si>
  <si>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</si>
  <si>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</si>
  <si>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</si>
  <si>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</si>
  <si>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</si>
  <si>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</si>
  <si>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</si>
  <si>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</si>
  <si>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</si>
  <si>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</si>
  <si>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</si>
  <si>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</si>
  <si>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</si>
  <si>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</si>
  <si>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</si>
  <si>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</si>
  <si>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</si>
  <si>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</si>
  <si>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</si>
  <si>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</si>
  <si>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</si>
  <si>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</si>
  <si>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</si>
  <si>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</si>
  <si>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</si>
  <si>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</si>
  <si>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</si>
  <si>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</si>
  <si>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</si>
  <si>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</si>
  <si>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</si>
  <si>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</si>
  <si>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</si>
  <si>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</si>
  <si>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</si>
  <si>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</si>
  <si>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</si>
  <si>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</si>
  <si>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</si>
  <si>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</si>
  <si>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</si>
  <si>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</si>
  <si>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01.08. 2022 года</t>
  </si>
  <si>
    <t>Годовой план на 01.08.2022 г.</t>
  </si>
  <si>
    <t>Фактическое поступление на 01.08.2021 г.</t>
  </si>
  <si>
    <t>Фактическое поступление на 01.08.2022 г.</t>
  </si>
  <si>
    <t>Отклонение фактического поступления по состоянию на 01.08.22 г. от фактического поступления на 01.08.21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</si>
</sst>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I42" sqref="I42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1"/>
      <c r="B3" s="43" t="s">
        <v>45</v>
      </c>
      <c r="C3" s="43"/>
      <c r="D3" s="43"/>
      <c r="E3" s="42" t="s">
        <v>46</v>
      </c>
      <c r="F3" s="42"/>
      <c r="G3" s="42"/>
      <c r="H3" s="42" t="s">
        <v>47</v>
      </c>
      <c r="I3" s="42"/>
      <c r="J3" s="42"/>
      <c r="K3" s="42" t="s">
        <v>0</v>
      </c>
      <c r="L3" s="47"/>
      <c r="M3" s="47"/>
      <c r="N3" s="42" t="s">
        <v>48</v>
      </c>
      <c r="O3" s="47"/>
      <c r="P3" s="47"/>
      <c r="Q3" s="48" t="s">
        <v>1</v>
      </c>
      <c r="R3" s="49"/>
      <c r="S3" s="50"/>
    </row>
    <row r="4" spans="1:19" ht="40.5" customHeight="1">
      <c r="A4" s="51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2" t="s">
        <v>4</v>
      </c>
      <c r="K4" s="43" t="s">
        <v>2</v>
      </c>
      <c r="L4" s="43" t="s">
        <v>3</v>
      </c>
      <c r="M4" s="42" t="s">
        <v>4</v>
      </c>
      <c r="N4" s="47"/>
      <c r="O4" s="47"/>
      <c r="P4" s="47"/>
      <c r="Q4" s="45" t="s">
        <v>2</v>
      </c>
      <c r="R4" s="45" t="s">
        <v>3</v>
      </c>
      <c r="S4" s="45" t="s">
        <v>4</v>
      </c>
    </row>
    <row r="5" spans="1:19" ht="12.75">
      <c r="A5" s="51"/>
      <c r="B5" s="44"/>
      <c r="C5" s="44"/>
      <c r="D5" s="44"/>
      <c r="E5" s="43"/>
      <c r="F5" s="43"/>
      <c r="G5" s="43"/>
      <c r="H5" s="43"/>
      <c r="I5" s="43"/>
      <c r="J5" s="42"/>
      <c r="K5" s="43"/>
      <c r="L5" s="43"/>
      <c r="M5" s="42"/>
      <c r="N5" s="2" t="s">
        <v>2</v>
      </c>
      <c r="O5" s="2" t="s">
        <v>3</v>
      </c>
      <c r="P5" s="2" t="s">
        <v>30</v>
      </c>
      <c r="Q5" s="46"/>
      <c r="R5" s="46"/>
      <c r="S5" s="46"/>
    </row>
    <row r="6" spans="1:19" ht="12.75">
      <c r="A6" s="9" t="s">
        <v>5</v>
      </c>
      <c r="B6" s="19">
        <f aca="true" t="shared" si="0" ref="B6:I6">B8+B25</f>
        <v>156843.37</v>
      </c>
      <c r="C6" s="19">
        <f t="shared" si="0"/>
        <v>13500.8</v>
      </c>
      <c r="D6" s="19">
        <f t="shared" si="0"/>
        <v>170344.17</v>
      </c>
      <c r="E6" s="19">
        <f>E8+E25</f>
        <v>78572.5335</v>
      </c>
      <c r="F6" s="19">
        <f t="shared" si="0"/>
        <v>5337.495500000001</v>
      </c>
      <c r="G6" s="19">
        <f>G8+G25</f>
        <v>83910.029</v>
      </c>
      <c r="H6" s="19">
        <f>H8+H25</f>
        <v>86191.1057</v>
      </c>
      <c r="I6" s="19">
        <f t="shared" si="0"/>
        <v>4461.1631</v>
      </c>
      <c r="J6" s="19">
        <f>J8+J25</f>
        <v>90652.26879999999</v>
      </c>
      <c r="K6" s="19">
        <f>H6/E6*100</f>
        <v>109.69622826276817</v>
      </c>
      <c r="L6" s="19">
        <f>I6/F6*100</f>
        <v>83.5815805371639</v>
      </c>
      <c r="M6" s="19">
        <f>J6/G6*100</f>
        <v>108.03508219500198</v>
      </c>
      <c r="N6" s="19">
        <f>H6-E6</f>
        <v>7618.572199999995</v>
      </c>
      <c r="O6" s="19">
        <f>I6-F6</f>
        <v>-876.3324000000011</v>
      </c>
      <c r="P6" s="19">
        <f>J6-G6</f>
        <v>6742.239799999996</v>
      </c>
      <c r="Q6" s="19">
        <f aca="true" t="shared" si="1" ref="Q6:S10">H6/B6*100</f>
        <v>54.953617548513535</v>
      </c>
      <c r="R6" s="19">
        <f t="shared" si="1"/>
        <v>33.043694447736435</v>
      </c>
      <c r="S6" s="19">
        <f t="shared" si="1"/>
        <v>53.21712436651045</v>
      </c>
    </row>
    <row r="7" spans="1:19" ht="22.5">
      <c r="A7" s="10" t="s">
        <v>6</v>
      </c>
      <c r="B7" s="20">
        <f aca="true" t="shared" si="2" ref="B7:J7">B8+B26</f>
        <v>156843.37</v>
      </c>
      <c r="C7" s="20">
        <f t="shared" si="2"/>
        <v>13500.8</v>
      </c>
      <c r="D7" s="20">
        <f t="shared" si="2"/>
        <v>170344.17</v>
      </c>
      <c r="E7" s="20">
        <f>E8+E26</f>
        <v>78577.4975</v>
      </c>
      <c r="F7" s="20">
        <f>F8+F26</f>
        <v>5040.270300000001</v>
      </c>
      <c r="G7" s="20">
        <f t="shared" si="2"/>
        <v>83617.7678</v>
      </c>
      <c r="H7" s="20">
        <f t="shared" si="2"/>
        <v>86198.1861</v>
      </c>
      <c r="I7" s="20">
        <f>I8+I26</f>
        <v>4464.5235</v>
      </c>
      <c r="J7" s="20">
        <f t="shared" si="2"/>
        <v>90662.7096</v>
      </c>
      <c r="K7" s="21">
        <f aca="true" t="shared" si="3" ref="K7:M41">H7/E7*100</f>
        <v>109.69830911196938</v>
      </c>
      <c r="L7" s="21">
        <f t="shared" si="3"/>
        <v>88.5770650038352</v>
      </c>
      <c r="M7" s="21">
        <f t="shared" si="3"/>
        <v>108.42517324410088</v>
      </c>
      <c r="N7" s="21">
        <f aca="true" t="shared" si="4" ref="N7:P41">H7-E7</f>
        <v>7620.688600000009</v>
      </c>
      <c r="O7" s="21">
        <f t="shared" si="4"/>
        <v>-575.7468000000008</v>
      </c>
      <c r="P7" s="21">
        <f t="shared" si="4"/>
        <v>7044.9418000000005</v>
      </c>
      <c r="Q7" s="22">
        <f t="shared" si="1"/>
        <v>54.9581318611045</v>
      </c>
      <c r="R7" s="22">
        <f t="shared" si="1"/>
        <v>33.06858482460299</v>
      </c>
      <c r="S7" s="22">
        <f t="shared" si="1"/>
        <v>53.223253604746205</v>
      </c>
    </row>
    <row r="8" spans="1:19" s="5" customFormat="1" ht="12.75">
      <c r="A8" s="4" t="s">
        <v>7</v>
      </c>
      <c r="B8" s="23">
        <f aca="true" t="shared" si="5" ref="B8:J8">B9+B10+B11+B16+B20+B23+B24</f>
        <v>135022.66999999998</v>
      </c>
      <c r="C8" s="23">
        <f>C9+C10+C11+C16+C20+C23+C24</f>
        <v>12857.8</v>
      </c>
      <c r="D8" s="30">
        <f t="shared" si="5"/>
        <v>147880.47</v>
      </c>
      <c r="E8" s="39">
        <f>E9+E10+E11+E16+E20+E23+E24</f>
        <v>73147.7859</v>
      </c>
      <c r="F8" s="30">
        <f t="shared" si="5"/>
        <v>4637.527500000001</v>
      </c>
      <c r="G8" s="30">
        <f>G9+G10+G11+G16+G20+G23+G24</f>
        <v>77785.3134</v>
      </c>
      <c r="H8" s="30">
        <f t="shared" si="5"/>
        <v>78937.6487</v>
      </c>
      <c r="I8" s="30">
        <f t="shared" si="5"/>
        <v>3974.7069</v>
      </c>
      <c r="J8" s="23">
        <f t="shared" si="5"/>
        <v>82912.3556</v>
      </c>
      <c r="K8" s="23">
        <f t="shared" si="3"/>
        <v>107.91529467196082</v>
      </c>
      <c r="L8" s="23">
        <f t="shared" si="3"/>
        <v>85.70745726036124</v>
      </c>
      <c r="M8" s="23">
        <f t="shared" si="3"/>
        <v>106.59127279417761</v>
      </c>
      <c r="N8" s="23">
        <f t="shared" si="4"/>
        <v>5789.862800000003</v>
      </c>
      <c r="O8" s="23">
        <f t="shared" si="4"/>
        <v>-662.8206000000009</v>
      </c>
      <c r="P8" s="23">
        <f t="shared" si="4"/>
        <v>5127.042199999996</v>
      </c>
      <c r="Q8" s="25">
        <f t="shared" si="1"/>
        <v>58.462514998407315</v>
      </c>
      <c r="R8" s="25">
        <f t="shared" si="1"/>
        <v>30.912807012086052</v>
      </c>
      <c r="S8" s="25">
        <f t="shared" si="1"/>
        <v>56.06714368706023</v>
      </c>
    </row>
    <row r="9" spans="1:19" ht="12.75">
      <c r="A9" s="3" t="s">
        <v>8</v>
      </c>
      <c r="B9" s="22">
        <v>70250</v>
      </c>
      <c r="C9" s="22">
        <v>2499.32</v>
      </c>
      <c r="D9" s="26">
        <f>B9+C9</f>
        <v>72749.32</v>
      </c>
      <c r="E9" s="22">
        <v>33480.053</v>
      </c>
      <c r="F9" s="20">
        <v>1263.3983</v>
      </c>
      <c r="G9" s="26">
        <f>E9+F9</f>
        <v>34743.4513</v>
      </c>
      <c r="H9" s="22">
        <v>32385.9754</v>
      </c>
      <c r="I9" s="22">
        <v>1234.612</v>
      </c>
      <c r="J9" s="26">
        <f>H9+I9</f>
        <v>33620.5874</v>
      </c>
      <c r="K9" s="21">
        <f t="shared" si="3"/>
        <v>96.73215093178018</v>
      </c>
      <c r="L9" s="21">
        <f t="shared" si="3"/>
        <v>97.72151822588332</v>
      </c>
      <c r="M9" s="21">
        <f t="shared" si="3"/>
        <v>96.76812792631225</v>
      </c>
      <c r="N9" s="21">
        <f t="shared" si="4"/>
        <v>-1094.0776000000005</v>
      </c>
      <c r="O9" s="21">
        <f t="shared" si="4"/>
        <v>-28.786299999999983</v>
      </c>
      <c r="P9" s="21">
        <f t="shared" si="4"/>
        <v>-1122.863900000004</v>
      </c>
      <c r="Q9" s="22">
        <f t="shared" si="1"/>
        <v>46.101032597864766</v>
      </c>
      <c r="R9" s="22">
        <f t="shared" si="1"/>
        <v>49.39791623321543</v>
      </c>
      <c r="S9" s="22">
        <f t="shared" si="1"/>
        <v>46.2142978106187</v>
      </c>
    </row>
    <row r="10" spans="1:19" ht="12.75">
      <c r="A10" s="3" t="s">
        <v>36</v>
      </c>
      <c r="B10" s="22">
        <v>13972.67</v>
      </c>
      <c r="C10" s="22"/>
      <c r="D10" s="26">
        <f>B10+C10</f>
        <v>13972.67</v>
      </c>
      <c r="E10" s="22">
        <v>6913.6646</v>
      </c>
      <c r="F10" s="22"/>
      <c r="G10" s="26">
        <f>E10+F10</f>
        <v>6913.6646</v>
      </c>
      <c r="H10" s="22">
        <v>8981.4381</v>
      </c>
      <c r="I10" s="22"/>
      <c r="J10" s="26">
        <f>H10+I10</f>
        <v>8981.4381</v>
      </c>
      <c r="K10" s="21">
        <f t="shared" si="3"/>
        <v>129.90850178066202</v>
      </c>
      <c r="L10" s="21" t="e">
        <f t="shared" si="3"/>
        <v>#DIV/0!</v>
      </c>
      <c r="M10" s="21">
        <f t="shared" si="3"/>
        <v>129.90850178066202</v>
      </c>
      <c r="N10" s="21">
        <f t="shared" si="4"/>
        <v>2067.7734999999993</v>
      </c>
      <c r="O10" s="21">
        <f t="shared" si="4"/>
        <v>0</v>
      </c>
      <c r="P10" s="21">
        <f t="shared" si="4"/>
        <v>2067.7734999999993</v>
      </c>
      <c r="Q10" s="22">
        <f t="shared" si="1"/>
        <v>64.27861031570916</v>
      </c>
      <c r="R10" s="22" t="e">
        <f t="shared" si="1"/>
        <v>#DIV/0!</v>
      </c>
      <c r="S10" s="22">
        <f t="shared" si="1"/>
        <v>64.27861031570916</v>
      </c>
    </row>
    <row r="11" spans="1:19" s="5" customFormat="1" ht="12.75">
      <c r="A11" s="12" t="s">
        <v>9</v>
      </c>
      <c r="B11" s="27">
        <f aca="true" t="shared" si="6" ref="B11:J11">B12+B13+B14+B15</f>
        <v>20225</v>
      </c>
      <c r="C11" s="27">
        <f t="shared" si="6"/>
        <v>616.14</v>
      </c>
      <c r="D11" s="27">
        <f t="shared" si="6"/>
        <v>20841.14</v>
      </c>
      <c r="E11" s="27">
        <f>E12+E13+E14+E15</f>
        <v>15640.9732</v>
      </c>
      <c r="F11" s="27">
        <f t="shared" si="6"/>
        <v>609.0483</v>
      </c>
      <c r="G11" s="27">
        <f t="shared" si="6"/>
        <v>16250.021499999999</v>
      </c>
      <c r="H11" s="27">
        <f t="shared" si="6"/>
        <v>21650.806900000003</v>
      </c>
      <c r="I11" s="27">
        <f t="shared" si="6"/>
        <v>525.9197</v>
      </c>
      <c r="J11" s="27">
        <f t="shared" si="6"/>
        <v>22176.7266</v>
      </c>
      <c r="K11" s="28">
        <f t="shared" si="3"/>
        <v>138.42365576075537</v>
      </c>
      <c r="L11" s="28">
        <f t="shared" si="3"/>
        <v>86.35106608129436</v>
      </c>
      <c r="M11" s="28">
        <f t="shared" si="3"/>
        <v>136.47198312937618</v>
      </c>
      <c r="N11" s="28">
        <f t="shared" si="4"/>
        <v>6009.833700000003</v>
      </c>
      <c r="O11" s="28">
        <f t="shared" si="4"/>
        <v>-83.1286</v>
      </c>
      <c r="P11" s="28">
        <f t="shared" si="4"/>
        <v>5926.705100000003</v>
      </c>
      <c r="Q11" s="29">
        <f>H11/B11*100</f>
        <v>107.04972509270706</v>
      </c>
      <c r="R11" s="29">
        <f>I11/C11*100</f>
        <v>85.35717531729803</v>
      </c>
      <c r="S11" s="29">
        <f>J11/D11*100</f>
        <v>106.4084143189864</v>
      </c>
    </row>
    <row r="12" spans="1:21" ht="23.25" customHeight="1">
      <c r="A12" s="3" t="s">
        <v>10</v>
      </c>
      <c r="B12" s="22">
        <v>18100</v>
      </c>
      <c r="C12" s="22">
        <v>0</v>
      </c>
      <c r="D12" s="26">
        <f>B12+C12</f>
        <v>18100</v>
      </c>
      <c r="E12" s="22">
        <v>12293.6907</v>
      </c>
      <c r="F12" s="22"/>
      <c r="G12" s="26">
        <f>E12+F12</f>
        <v>12293.6907</v>
      </c>
      <c r="H12" s="22">
        <v>19603.0652</v>
      </c>
      <c r="I12" s="22"/>
      <c r="J12" s="26">
        <f>H12+I12</f>
        <v>19603.0652</v>
      </c>
      <c r="K12" s="21">
        <f t="shared" si="3"/>
        <v>159.45630712833864</v>
      </c>
      <c r="L12" s="21" t="e">
        <f t="shared" si="3"/>
        <v>#DIV/0!</v>
      </c>
      <c r="M12" s="21">
        <f t="shared" si="3"/>
        <v>159.45630712833864</v>
      </c>
      <c r="N12" s="21">
        <f t="shared" si="4"/>
        <v>7309.374500000002</v>
      </c>
      <c r="O12" s="21">
        <f t="shared" si="4"/>
        <v>0</v>
      </c>
      <c r="P12" s="21">
        <f t="shared" si="4"/>
        <v>7309.374500000002</v>
      </c>
      <c r="Q12" s="22">
        <f>H12/B12*100</f>
        <v>108.3042276243094</v>
      </c>
      <c r="R12" s="22">
        <v>0</v>
      </c>
      <c r="S12" s="22">
        <f aca="true" t="shared" si="7" ref="S12:S18">J12/D12*100</f>
        <v>108.3042276243094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1729.984</v>
      </c>
      <c r="F13" s="22"/>
      <c r="G13" s="26">
        <f>E13+F13</f>
        <v>1729.984</v>
      </c>
      <c r="H13" s="22">
        <v>-130.2565</v>
      </c>
      <c r="I13" s="22"/>
      <c r="J13" s="26">
        <f>H13+I13</f>
        <v>-130.2565</v>
      </c>
      <c r="K13" s="21">
        <f t="shared" si="3"/>
        <v>-7.529347092227442</v>
      </c>
      <c r="L13" s="21" t="e">
        <f t="shared" si="3"/>
        <v>#DIV/0!</v>
      </c>
      <c r="M13" s="21">
        <f t="shared" si="3"/>
        <v>-7.529347092227442</v>
      </c>
      <c r="N13" s="21">
        <f t="shared" si="4"/>
        <v>-1860.2404999999999</v>
      </c>
      <c r="O13" s="21">
        <f t="shared" si="4"/>
        <v>0</v>
      </c>
      <c r="P13" s="21">
        <f t="shared" si="4"/>
        <v>-1860.2404999999999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1505</v>
      </c>
      <c r="C14" s="22">
        <v>616.14</v>
      </c>
      <c r="D14" s="26">
        <f>B14+C14</f>
        <v>2121.14</v>
      </c>
      <c r="E14" s="22">
        <v>1421.1126</v>
      </c>
      <c r="F14" s="22">
        <v>609.0483</v>
      </c>
      <c r="G14" s="26">
        <f>E14+F14</f>
        <v>2030.1608999999999</v>
      </c>
      <c r="H14" s="22">
        <v>1227.146</v>
      </c>
      <c r="I14" s="22">
        <v>525.9197</v>
      </c>
      <c r="J14" s="26">
        <f>H14+I14</f>
        <v>1753.0657</v>
      </c>
      <c r="K14" s="21">
        <f t="shared" si="3"/>
        <v>86.35107450317449</v>
      </c>
      <c r="L14" s="21">
        <f t="shared" si="3"/>
        <v>86.35106608129436</v>
      </c>
      <c r="M14" s="21">
        <f t="shared" si="3"/>
        <v>86.35107197661034</v>
      </c>
      <c r="N14" s="21">
        <f t="shared" si="4"/>
        <v>-193.96659999999997</v>
      </c>
      <c r="O14" s="21">
        <f t="shared" si="4"/>
        <v>-83.1286</v>
      </c>
      <c r="P14" s="21">
        <f t="shared" si="4"/>
        <v>-277.09519999999975</v>
      </c>
      <c r="Q14" s="22">
        <f>H14/B14*100</f>
        <v>81.53794019933555</v>
      </c>
      <c r="R14" s="22">
        <f>I14/C14*100</f>
        <v>85.35717531729803</v>
      </c>
      <c r="S14" s="22">
        <f t="shared" si="7"/>
        <v>82.64733586656233</v>
      </c>
    </row>
    <row r="15" spans="1:21" ht="22.5">
      <c r="A15" s="11" t="s">
        <v>34</v>
      </c>
      <c r="B15" s="22">
        <v>620</v>
      </c>
      <c r="C15" s="22"/>
      <c r="D15" s="26">
        <f>B15+C15</f>
        <v>620</v>
      </c>
      <c r="E15" s="22">
        <v>196.1859</v>
      </c>
      <c r="F15" s="22"/>
      <c r="G15" s="26">
        <f>E15+F15</f>
        <v>196.1859</v>
      </c>
      <c r="H15" s="22">
        <v>950.8522</v>
      </c>
      <c r="I15" s="22"/>
      <c r="J15" s="26">
        <f>H15+I15</f>
        <v>950.8522</v>
      </c>
      <c r="K15" s="21">
        <f>H15/E15*100</f>
        <v>484.668979778873</v>
      </c>
      <c r="L15" s="21" t="e">
        <f>I15/F15*100</f>
        <v>#DIV/0!</v>
      </c>
      <c r="M15" s="21">
        <f>J15/G15*100</f>
        <v>484.668979778873</v>
      </c>
      <c r="N15" s="21">
        <f>H15-E15</f>
        <v>754.6663000000001</v>
      </c>
      <c r="O15" s="21">
        <f>I15-F15</f>
        <v>0</v>
      </c>
      <c r="P15" s="21">
        <f>J15-G15</f>
        <v>754.6663000000001</v>
      </c>
      <c r="Q15" s="22">
        <f>H15/B15*100</f>
        <v>153.36325806451615</v>
      </c>
      <c r="R15" s="22" t="e">
        <f>I15/C15*100</f>
        <v>#DIV/0!</v>
      </c>
      <c r="S15" s="22">
        <f>J15/D15*100</f>
        <v>153.36325806451615</v>
      </c>
      <c r="T15" s="41"/>
      <c r="U15" s="41"/>
    </row>
    <row r="16" spans="1:19" s="5" customFormat="1" ht="12.75">
      <c r="A16" s="12" t="s">
        <v>13</v>
      </c>
      <c r="B16" s="27">
        <f>B17+B18+B19</f>
        <v>28000</v>
      </c>
      <c r="C16" s="27">
        <f aca="true" t="shared" si="8" ref="C16:J16">C17+C18+C19</f>
        <v>9720.34</v>
      </c>
      <c r="D16" s="27">
        <f t="shared" si="8"/>
        <v>37720.34</v>
      </c>
      <c r="E16" s="27">
        <f t="shared" si="8"/>
        <v>15128.7146</v>
      </c>
      <c r="F16" s="27">
        <f t="shared" si="8"/>
        <v>2757.3575</v>
      </c>
      <c r="G16" s="27">
        <f t="shared" si="8"/>
        <v>17886.072099999998</v>
      </c>
      <c r="H16" s="27">
        <f t="shared" si="8"/>
        <v>14188.2362</v>
      </c>
      <c r="I16" s="27">
        <f t="shared" si="8"/>
        <v>2211.8755</v>
      </c>
      <c r="J16" s="27">
        <f t="shared" si="8"/>
        <v>16400.111699999998</v>
      </c>
      <c r="K16" s="28">
        <f t="shared" si="3"/>
        <v>93.7834877260491</v>
      </c>
      <c r="L16" s="28">
        <f t="shared" si="3"/>
        <v>80.21721884086486</v>
      </c>
      <c r="M16" s="28">
        <f t="shared" si="3"/>
        <v>91.69208090131762</v>
      </c>
      <c r="N16" s="28">
        <f t="shared" si="4"/>
        <v>-940.4784</v>
      </c>
      <c r="O16" s="28">
        <f t="shared" si="4"/>
        <v>-545.482</v>
      </c>
      <c r="P16" s="28">
        <f t="shared" si="4"/>
        <v>-1485.9604</v>
      </c>
      <c r="Q16" s="29">
        <f>H16/B16*100</f>
        <v>50.672272142857146</v>
      </c>
      <c r="R16" s="29">
        <f>I16/C16*100</f>
        <v>22.755124820736725</v>
      </c>
      <c r="S16" s="29">
        <f t="shared" si="7"/>
        <v>43.478165096072836</v>
      </c>
    </row>
    <row r="17" spans="1:19" ht="12.75">
      <c r="A17" s="3" t="s">
        <v>14</v>
      </c>
      <c r="B17" s="22"/>
      <c r="C17" s="22">
        <v>2948.16</v>
      </c>
      <c r="D17" s="26">
        <f>B17+C17</f>
        <v>2948.16</v>
      </c>
      <c r="E17" s="22"/>
      <c r="F17" s="22">
        <v>364.751</v>
      </c>
      <c r="G17" s="26">
        <f>E17+F17</f>
        <v>364.751</v>
      </c>
      <c r="H17" s="22"/>
      <c r="I17" s="22">
        <v>369.0849</v>
      </c>
      <c r="J17" s="26">
        <f>H17+I17</f>
        <v>369.0849</v>
      </c>
      <c r="K17" s="21" t="e">
        <f t="shared" si="3"/>
        <v>#DIV/0!</v>
      </c>
      <c r="L17" s="21">
        <f t="shared" si="3"/>
        <v>101.18818042993713</v>
      </c>
      <c r="M17" s="21">
        <f t="shared" si="3"/>
        <v>101.18818042993713</v>
      </c>
      <c r="N17" s="21">
        <f t="shared" si="4"/>
        <v>0</v>
      </c>
      <c r="O17" s="21">
        <f t="shared" si="4"/>
        <v>4.333900000000028</v>
      </c>
      <c r="P17" s="21">
        <f t="shared" si="4"/>
        <v>4.333900000000028</v>
      </c>
      <c r="Q17" s="22">
        <v>0</v>
      </c>
      <c r="R17" s="22">
        <f>I17/C17*100</f>
        <v>12.519161103874959</v>
      </c>
      <c r="S17" s="22">
        <f t="shared" si="7"/>
        <v>12.519161103874959</v>
      </c>
    </row>
    <row r="18" spans="1:19" ht="12.75">
      <c r="A18" s="3" t="s">
        <v>15</v>
      </c>
      <c r="B18" s="22">
        <v>28000</v>
      </c>
      <c r="C18" s="22"/>
      <c r="D18" s="26">
        <f>B18+C18</f>
        <v>28000</v>
      </c>
      <c r="E18" s="22">
        <v>15128.7146</v>
      </c>
      <c r="F18" s="22"/>
      <c r="G18" s="26">
        <f>E18+F18</f>
        <v>15128.7146</v>
      </c>
      <c r="H18" s="22">
        <v>14188.2362</v>
      </c>
      <c r="I18" s="22"/>
      <c r="J18" s="26">
        <f>H18+I18</f>
        <v>14188.2362</v>
      </c>
      <c r="K18" s="21">
        <f t="shared" si="3"/>
        <v>93.7834877260491</v>
      </c>
      <c r="L18" s="21" t="e">
        <f t="shared" si="3"/>
        <v>#DIV/0!</v>
      </c>
      <c r="M18" s="21">
        <f t="shared" si="3"/>
        <v>93.7834877260491</v>
      </c>
      <c r="N18" s="21">
        <f t="shared" si="4"/>
        <v>-940.4784</v>
      </c>
      <c r="O18" s="21">
        <f t="shared" si="4"/>
        <v>0</v>
      </c>
      <c r="P18" s="21">
        <f t="shared" si="4"/>
        <v>-940.4784</v>
      </c>
      <c r="Q18" s="22">
        <f>H18/B18*100</f>
        <v>50.672272142857146</v>
      </c>
      <c r="R18" s="22">
        <v>0</v>
      </c>
      <c r="S18" s="22">
        <f t="shared" si="7"/>
        <v>50.672272142857146</v>
      </c>
    </row>
    <row r="19" spans="1:19" ht="12.75">
      <c r="A19" s="3" t="s">
        <v>16</v>
      </c>
      <c r="B19" s="22"/>
      <c r="C19" s="22">
        <v>6772.18</v>
      </c>
      <c r="D19" s="26">
        <f>B19+C19</f>
        <v>6772.18</v>
      </c>
      <c r="E19" s="22"/>
      <c r="F19" s="22">
        <v>2392.6065</v>
      </c>
      <c r="G19" s="26">
        <f>E19+F19</f>
        <v>2392.6065</v>
      </c>
      <c r="H19" s="22"/>
      <c r="I19" s="22">
        <v>1842.7906</v>
      </c>
      <c r="J19" s="26">
        <f>H19+I19</f>
        <v>1842.7906</v>
      </c>
      <c r="K19" s="21" t="e">
        <f t="shared" si="3"/>
        <v>#DIV/0!</v>
      </c>
      <c r="L19" s="21">
        <f t="shared" si="3"/>
        <v>77.02021205743611</v>
      </c>
      <c r="M19" s="21">
        <f t="shared" si="3"/>
        <v>77.02021205743611</v>
      </c>
      <c r="N19" s="21">
        <f t="shared" si="4"/>
        <v>0</v>
      </c>
      <c r="O19" s="21">
        <f t="shared" si="4"/>
        <v>-549.8158999999998</v>
      </c>
      <c r="P19" s="21">
        <f t="shared" si="4"/>
        <v>-549.8158999999998</v>
      </c>
      <c r="Q19" s="22">
        <v>0</v>
      </c>
      <c r="R19" s="22">
        <f>I19/C19*100</f>
        <v>27.21118753488537</v>
      </c>
      <c r="S19" s="22">
        <f>J19/D19*100</f>
        <v>27.21118753488537</v>
      </c>
    </row>
    <row r="20" spans="1:19" s="5" customFormat="1" ht="31.5">
      <c r="A20" s="12" t="s">
        <v>17</v>
      </c>
      <c r="B20" s="27">
        <f>B21+B22</f>
        <v>760</v>
      </c>
      <c r="C20" s="27">
        <f>C21+C22</f>
        <v>0</v>
      </c>
      <c r="D20" s="27">
        <f>D21+D22</f>
        <v>760</v>
      </c>
      <c r="E20" s="27">
        <f aca="true" t="shared" si="9" ref="E20:J20">E21+E22</f>
        <v>843.406</v>
      </c>
      <c r="F20" s="27">
        <f t="shared" si="9"/>
        <v>0</v>
      </c>
      <c r="G20" s="27">
        <f t="shared" si="9"/>
        <v>843.406</v>
      </c>
      <c r="H20" s="27">
        <f t="shared" si="9"/>
        <v>151.1036</v>
      </c>
      <c r="I20" s="27">
        <f t="shared" si="9"/>
        <v>0</v>
      </c>
      <c r="J20" s="27">
        <f t="shared" si="9"/>
        <v>151.1036</v>
      </c>
      <c r="K20" s="28">
        <f t="shared" si="3"/>
        <v>17.915879185113695</v>
      </c>
      <c r="L20" s="28" t="e">
        <f t="shared" si="3"/>
        <v>#DIV/0!</v>
      </c>
      <c r="M20" s="28">
        <f t="shared" si="3"/>
        <v>17.915879185113695</v>
      </c>
      <c r="N20" s="28">
        <f t="shared" si="4"/>
        <v>-692.3023999999999</v>
      </c>
      <c r="O20" s="28">
        <f t="shared" si="4"/>
        <v>0</v>
      </c>
      <c r="P20" s="28">
        <f t="shared" si="4"/>
        <v>-692.3023999999999</v>
      </c>
      <c r="Q20" s="29">
        <f>H20/B20*100</f>
        <v>19.882052631578947</v>
      </c>
      <c r="R20" s="29">
        <v>0</v>
      </c>
      <c r="S20" s="29">
        <f>J20/D20*100</f>
        <v>19.882052631578947</v>
      </c>
    </row>
    <row r="21" spans="1:19" ht="12.75">
      <c r="A21" s="3" t="s">
        <v>18</v>
      </c>
      <c r="B21" s="22">
        <v>700</v>
      </c>
      <c r="C21" s="22"/>
      <c r="D21" s="26">
        <f>B21+C21</f>
        <v>700</v>
      </c>
      <c r="E21" s="22">
        <v>841.006</v>
      </c>
      <c r="F21" s="22"/>
      <c r="G21" s="26">
        <f>E21+F21</f>
        <v>841.006</v>
      </c>
      <c r="H21" s="22">
        <v>151.7252</v>
      </c>
      <c r="I21" s="22"/>
      <c r="J21" s="26">
        <f>H21+I21</f>
        <v>151.7252</v>
      </c>
      <c r="K21" s="21">
        <f t="shared" si="3"/>
        <v>18.040917662894202</v>
      </c>
      <c r="L21" s="21" t="e">
        <f t="shared" si="3"/>
        <v>#DIV/0!</v>
      </c>
      <c r="M21" s="21">
        <f t="shared" si="3"/>
        <v>18.040917662894202</v>
      </c>
      <c r="N21" s="21">
        <f t="shared" si="4"/>
        <v>-689.2808</v>
      </c>
      <c r="O21" s="21">
        <f t="shared" si="4"/>
        <v>0</v>
      </c>
      <c r="P21" s="21">
        <f t="shared" si="4"/>
        <v>-689.2808</v>
      </c>
      <c r="Q21" s="22">
        <f>H21/B21*100</f>
        <v>21.675028571428573</v>
      </c>
      <c r="R21" s="22">
        <v>0</v>
      </c>
      <c r="S21" s="22">
        <f>J21/D21*100</f>
        <v>21.675028571428573</v>
      </c>
    </row>
    <row r="22" spans="1:19" ht="33.75">
      <c r="A22" s="3" t="s">
        <v>31</v>
      </c>
      <c r="B22" s="22">
        <v>60</v>
      </c>
      <c r="C22" s="22"/>
      <c r="D22" s="26">
        <f>B22+C22</f>
        <v>60</v>
      </c>
      <c r="E22" s="22">
        <v>2.4</v>
      </c>
      <c r="F22" s="22"/>
      <c r="G22" s="26">
        <f>E22+F22</f>
        <v>2.4</v>
      </c>
      <c r="H22" s="22">
        <v>-0.6216</v>
      </c>
      <c r="I22" s="22"/>
      <c r="J22" s="26">
        <f>H22+I22</f>
        <v>-0.6216</v>
      </c>
      <c r="K22" s="21">
        <f t="shared" si="3"/>
        <v>-25.900000000000002</v>
      </c>
      <c r="L22" s="21" t="e">
        <f t="shared" si="3"/>
        <v>#DIV/0!</v>
      </c>
      <c r="M22" s="21">
        <f t="shared" si="3"/>
        <v>-25.900000000000002</v>
      </c>
      <c r="N22" s="21">
        <f t="shared" si="4"/>
        <v>-3.0216</v>
      </c>
      <c r="O22" s="21">
        <f t="shared" si="4"/>
        <v>0</v>
      </c>
      <c r="P22" s="21">
        <f t="shared" si="4"/>
        <v>-3.0216</v>
      </c>
      <c r="Q22" s="22">
        <f>H22/B22*100</f>
        <v>-1.036</v>
      </c>
      <c r="R22" s="22">
        <v>0</v>
      </c>
      <c r="S22" s="22">
        <f>J22/D22*100</f>
        <v>-1.036</v>
      </c>
    </row>
    <row r="23" spans="1:19" ht="21">
      <c r="A23" s="12" t="s">
        <v>32</v>
      </c>
      <c r="B23" s="22">
        <v>1815</v>
      </c>
      <c r="C23" s="22">
        <v>22</v>
      </c>
      <c r="D23" s="26">
        <f>B23+C23</f>
        <v>1837</v>
      </c>
      <c r="E23" s="22">
        <v>1140.9745</v>
      </c>
      <c r="F23" s="22">
        <v>8.1</v>
      </c>
      <c r="G23" s="26">
        <f>E23+F23</f>
        <v>1149.0745</v>
      </c>
      <c r="H23" s="22">
        <v>1580.0885</v>
      </c>
      <c r="I23" s="22">
        <v>2.3</v>
      </c>
      <c r="J23" s="26">
        <f>H23+I23</f>
        <v>1582.3885</v>
      </c>
      <c r="K23" s="21">
        <f t="shared" si="3"/>
        <v>138.48587326009476</v>
      </c>
      <c r="L23" s="21">
        <f t="shared" si="3"/>
        <v>28.39506172839506</v>
      </c>
      <c r="M23" s="21">
        <f t="shared" si="3"/>
        <v>137.7098264733923</v>
      </c>
      <c r="N23" s="21">
        <f t="shared" si="4"/>
        <v>439.11400000000003</v>
      </c>
      <c r="O23" s="21">
        <f t="shared" si="4"/>
        <v>-5.8</v>
      </c>
      <c r="P23" s="21">
        <f t="shared" si="4"/>
        <v>433.3140000000001</v>
      </c>
      <c r="Q23" s="22">
        <f aca="true" t="shared" si="10" ref="Q23:Q41">H23/B23*100</f>
        <v>87.057217630854</v>
      </c>
      <c r="R23" s="22">
        <v>0</v>
      </c>
      <c r="S23" s="22">
        <f aca="true" t="shared" si="11" ref="S23:S41">J23/D23*100</f>
        <v>86.13982035928144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-0.3766</v>
      </c>
      <c r="G24" s="26">
        <f>E24+F24</f>
        <v>-0.3766</v>
      </c>
      <c r="H24" s="22"/>
      <c r="I24" s="22">
        <v>-0.0003</v>
      </c>
      <c r="J24" s="26">
        <f>H24+I24</f>
        <v>-0.0003</v>
      </c>
      <c r="K24" s="21" t="e">
        <f t="shared" si="3"/>
        <v>#DIV/0!</v>
      </c>
      <c r="L24" s="21">
        <f t="shared" si="3"/>
        <v>0.07966011683483802</v>
      </c>
      <c r="M24" s="21">
        <f t="shared" si="3"/>
        <v>0.07966011683483802</v>
      </c>
      <c r="N24" s="21">
        <f t="shared" si="4"/>
        <v>0</v>
      </c>
      <c r="O24" s="21">
        <f t="shared" si="4"/>
        <v>0.37629999999999997</v>
      </c>
      <c r="P24" s="21">
        <f t="shared" si="4"/>
        <v>0.37629999999999997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21820.7</v>
      </c>
      <c r="C25" s="30">
        <f t="shared" si="12"/>
        <v>643</v>
      </c>
      <c r="D25" s="30">
        <f t="shared" si="12"/>
        <v>22463.7</v>
      </c>
      <c r="E25" s="30">
        <f>E26+E40</f>
        <v>5424.747600000001</v>
      </c>
      <c r="F25" s="30">
        <f t="shared" si="12"/>
        <v>699.968</v>
      </c>
      <c r="G25" s="30">
        <f>G26+G40</f>
        <v>6124.7156</v>
      </c>
      <c r="H25" s="30">
        <f t="shared" si="12"/>
        <v>7253.456999999999</v>
      </c>
      <c r="I25" s="30">
        <f t="shared" si="12"/>
        <v>486.45619999999997</v>
      </c>
      <c r="J25" s="30">
        <f t="shared" si="12"/>
        <v>7739.9132</v>
      </c>
      <c r="K25" s="24">
        <f t="shared" si="3"/>
        <v>133.71049742480182</v>
      </c>
      <c r="L25" s="24">
        <f t="shared" si="3"/>
        <v>69.49691985919357</v>
      </c>
      <c r="M25" s="24">
        <f t="shared" si="3"/>
        <v>126.37179757375183</v>
      </c>
      <c r="N25" s="24">
        <f t="shared" si="4"/>
        <v>1828.7093999999988</v>
      </c>
      <c r="O25" s="24">
        <f t="shared" si="4"/>
        <v>-213.5118</v>
      </c>
      <c r="P25" s="24">
        <f>J25-G25</f>
        <v>1615.1975999999995</v>
      </c>
      <c r="Q25" s="31">
        <f t="shared" si="10"/>
        <v>33.24117466442414</v>
      </c>
      <c r="R25" s="31">
        <f>I25/C25*100</f>
        <v>75.65415241057542</v>
      </c>
      <c r="S25" s="31">
        <f t="shared" si="11"/>
        <v>34.455201948031714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21820.7</v>
      </c>
      <c r="C26" s="30">
        <f t="shared" si="13"/>
        <v>643</v>
      </c>
      <c r="D26" s="30">
        <f>D27+D30+D31+D34+D37+D38+D41</f>
        <v>22463.7</v>
      </c>
      <c r="E26" s="30">
        <f>E27+E30+E31+E34+E37+E38+E41</f>
        <v>5429.7116000000005</v>
      </c>
      <c r="F26" s="30">
        <f t="shared" si="13"/>
        <v>402.7428</v>
      </c>
      <c r="G26" s="30">
        <f>G27+G30+G31+G34+G37+G38+G41</f>
        <v>5832.4544000000005</v>
      </c>
      <c r="H26" s="30">
        <f>H27+H30+H31+H34+H37+H38+H41</f>
        <v>7260.537399999999</v>
      </c>
      <c r="I26" s="30">
        <f t="shared" si="13"/>
        <v>489.8166</v>
      </c>
      <c r="J26" s="30">
        <f t="shared" si="13"/>
        <v>7750.354</v>
      </c>
      <c r="K26" s="24">
        <f t="shared" si="3"/>
        <v>133.71865643840087</v>
      </c>
      <c r="L26" s="24">
        <f t="shared" si="3"/>
        <v>121.62020028663454</v>
      </c>
      <c r="M26" s="24">
        <f t="shared" si="3"/>
        <v>132.88323351486468</v>
      </c>
      <c r="N26" s="24">
        <f t="shared" si="4"/>
        <v>1830.8257999999987</v>
      </c>
      <c r="O26" s="24">
        <f t="shared" si="4"/>
        <v>87.0738</v>
      </c>
      <c r="P26" s="24">
        <f>J26-G26</f>
        <v>1917.8995999999997</v>
      </c>
      <c r="Q26" s="31">
        <f t="shared" si="10"/>
        <v>33.27362275270729</v>
      </c>
      <c r="R26" s="31">
        <f>I26/C26*100</f>
        <v>76.17676516329705</v>
      </c>
      <c r="S26" s="31">
        <f t="shared" si="11"/>
        <v>34.50168048896665</v>
      </c>
    </row>
    <row r="27" spans="1:19" s="35" customFormat="1" ht="52.5" customHeight="1">
      <c r="A27" s="12" t="s">
        <v>22</v>
      </c>
      <c r="B27" s="22">
        <f>B28+B29</f>
        <v>3888</v>
      </c>
      <c r="C27" s="22">
        <f>C28+C29</f>
        <v>598</v>
      </c>
      <c r="D27" s="26">
        <f aca="true" t="shared" si="14" ref="D27:D41">B27+C27</f>
        <v>4486</v>
      </c>
      <c r="E27" s="22">
        <f>E28+E29</f>
        <v>2484.52</v>
      </c>
      <c r="F27" s="22">
        <f>F28+F29</f>
        <v>230.313</v>
      </c>
      <c r="G27" s="26">
        <f aca="true" t="shared" si="15" ref="G27:G41">E27+F27</f>
        <v>2714.833</v>
      </c>
      <c r="H27" s="22">
        <f>H28+H29</f>
        <v>2327.21</v>
      </c>
      <c r="I27" s="22">
        <f>I28+I29</f>
        <v>452.709</v>
      </c>
      <c r="J27" s="26">
        <f aca="true" t="shared" si="16" ref="J27:J41">H27+I27</f>
        <v>2779.919</v>
      </c>
      <c r="K27" s="21">
        <f t="shared" si="3"/>
        <v>93.66839469998229</v>
      </c>
      <c r="L27" s="21">
        <f t="shared" si="3"/>
        <v>196.5625040705475</v>
      </c>
      <c r="M27" s="21">
        <f t="shared" si="3"/>
        <v>102.3974218672014</v>
      </c>
      <c r="N27" s="21">
        <f t="shared" si="4"/>
        <v>-157.30999999999995</v>
      </c>
      <c r="O27" s="21">
        <f t="shared" si="4"/>
        <v>222.39600000000002</v>
      </c>
      <c r="P27" s="21">
        <f>J27-G27</f>
        <v>65.08599999999979</v>
      </c>
      <c r="Q27" s="22">
        <f t="shared" si="10"/>
        <v>59.85622427983539</v>
      </c>
      <c r="R27" s="22">
        <f>I27/C27*100</f>
        <v>75.70384615384616</v>
      </c>
      <c r="S27" s="22">
        <f t="shared" si="11"/>
        <v>61.968769505127064</v>
      </c>
    </row>
    <row r="28" spans="1:19" s="35" customFormat="1" ht="12.75">
      <c r="A28" s="38" t="s">
        <v>41</v>
      </c>
      <c r="B28" s="22">
        <f>3700+60</f>
        <v>3760</v>
      </c>
      <c r="C28" s="22">
        <v>530</v>
      </c>
      <c r="D28" s="26">
        <f t="shared" si="14"/>
        <v>4290</v>
      </c>
      <c r="E28" s="22">
        <v>2420.92</v>
      </c>
      <c r="F28" s="22">
        <v>219.7508</v>
      </c>
      <c r="G28" s="26">
        <f t="shared" si="15"/>
        <v>2640.6708</v>
      </c>
      <c r="H28" s="22">
        <v>2259.21</v>
      </c>
      <c r="I28" s="22">
        <v>401.599</v>
      </c>
      <c r="J28" s="26">
        <f t="shared" si="16"/>
        <v>2660.809</v>
      </c>
      <c r="K28" s="21">
        <f t="shared" si="3"/>
        <v>93.32030798208946</v>
      </c>
      <c r="L28" s="21">
        <f t="shared" si="3"/>
        <v>182.75200818381546</v>
      </c>
      <c r="M28" s="21">
        <f t="shared" si="3"/>
        <v>100.76261683205647</v>
      </c>
      <c r="N28" s="21">
        <f>H28-E28</f>
        <v>-161.71000000000004</v>
      </c>
      <c r="O28" s="21">
        <f t="shared" si="4"/>
        <v>181.8482</v>
      </c>
      <c r="P28" s="21">
        <f>J28-G28</f>
        <v>20.138200000000325</v>
      </c>
      <c r="Q28" s="22">
        <f t="shared" si="10"/>
        <v>60.085372340425536</v>
      </c>
      <c r="R28" s="22">
        <f aca="true" t="shared" si="17" ref="R28:R41">I28/C28*100</f>
        <v>75.77339622641509</v>
      </c>
      <c r="S28" s="22">
        <f t="shared" si="11"/>
        <v>62.023519813519826</v>
      </c>
    </row>
    <row r="29" spans="1:19" s="35" customFormat="1" ht="12.75">
      <c r="A29" s="38" t="s">
        <v>42</v>
      </c>
      <c r="B29" s="22">
        <v>128</v>
      </c>
      <c r="C29" s="22">
        <v>68</v>
      </c>
      <c r="D29" s="26">
        <f t="shared" si="14"/>
        <v>196</v>
      </c>
      <c r="E29" s="22">
        <v>63.6</v>
      </c>
      <c r="F29" s="22">
        <v>10.5622</v>
      </c>
      <c r="G29" s="26">
        <f t="shared" si="15"/>
        <v>74.1622</v>
      </c>
      <c r="H29" s="22">
        <v>68</v>
      </c>
      <c r="I29" s="22">
        <v>51.11</v>
      </c>
      <c r="J29" s="26">
        <f t="shared" si="16"/>
        <v>119.11</v>
      </c>
      <c r="K29" s="21">
        <f t="shared" si="3"/>
        <v>106.91823899371069</v>
      </c>
      <c r="L29" s="21">
        <f t="shared" si="3"/>
        <v>483.8954005794247</v>
      </c>
      <c r="M29" s="21">
        <f t="shared" si="3"/>
        <v>160.60742534606578</v>
      </c>
      <c r="N29" s="21">
        <f>H29-E29</f>
        <v>4.399999999999999</v>
      </c>
      <c r="O29" s="21">
        <f t="shared" si="4"/>
        <v>40.547799999999995</v>
      </c>
      <c r="P29" s="21">
        <f>J29-G29</f>
        <v>44.9478</v>
      </c>
      <c r="Q29" s="22">
        <f t="shared" si="10"/>
        <v>53.125</v>
      </c>
      <c r="R29" s="22">
        <f t="shared" si="17"/>
        <v>75.16176470588235</v>
      </c>
      <c r="S29" s="22">
        <f t="shared" si="11"/>
        <v>60.77040816326531</v>
      </c>
    </row>
    <row r="30" spans="1:19" s="35" customFormat="1" ht="23.25" customHeight="1">
      <c r="A30" s="12" t="s">
        <v>23</v>
      </c>
      <c r="B30" s="22">
        <v>80</v>
      </c>
      <c r="C30" s="22"/>
      <c r="D30" s="26">
        <f t="shared" si="14"/>
        <v>80</v>
      </c>
      <c r="E30" s="22">
        <v>54.5927</v>
      </c>
      <c r="F30" s="22"/>
      <c r="G30" s="26">
        <f t="shared" si="15"/>
        <v>54.5927</v>
      </c>
      <c r="H30" s="22">
        <v>113.3648</v>
      </c>
      <c r="I30" s="22"/>
      <c r="J30" s="26">
        <f t="shared" si="16"/>
        <v>113.3648</v>
      </c>
      <c r="K30" s="21">
        <f t="shared" si="3"/>
        <v>207.6556023058028</v>
      </c>
      <c r="L30" s="21" t="e">
        <f t="shared" si="3"/>
        <v>#DIV/0!</v>
      </c>
      <c r="M30" s="21">
        <f t="shared" si="3"/>
        <v>207.6556023058028</v>
      </c>
      <c r="N30" s="21">
        <f t="shared" si="4"/>
        <v>58.7721</v>
      </c>
      <c r="O30" s="21">
        <f t="shared" si="4"/>
        <v>0</v>
      </c>
      <c r="P30" s="21">
        <f t="shared" si="4"/>
        <v>58.7721</v>
      </c>
      <c r="Q30" s="22">
        <f t="shared" si="10"/>
        <v>141.706</v>
      </c>
      <c r="R30" s="22" t="e">
        <f t="shared" si="17"/>
        <v>#DIV/0!</v>
      </c>
      <c r="S30" s="22">
        <f t="shared" si="11"/>
        <v>141.706</v>
      </c>
    </row>
    <row r="31" spans="1:19" s="35" customFormat="1" ht="37.5" customHeight="1">
      <c r="A31" s="12" t="s">
        <v>33</v>
      </c>
      <c r="B31" s="22">
        <f>B32+B33</f>
        <v>13995.75</v>
      </c>
      <c r="C31" s="22">
        <f>C32+C33</f>
        <v>0</v>
      </c>
      <c r="D31" s="26">
        <f t="shared" si="14"/>
        <v>13995.75</v>
      </c>
      <c r="E31" s="22">
        <f>E32+E33</f>
        <v>129.6085</v>
      </c>
      <c r="F31" s="22">
        <f>F32+F33</f>
        <v>0</v>
      </c>
      <c r="G31" s="26">
        <f t="shared" si="15"/>
        <v>129.6085</v>
      </c>
      <c r="H31" s="22">
        <f>H32+H33</f>
        <v>2857.5217000000002</v>
      </c>
      <c r="I31" s="22">
        <f>I32+I33</f>
        <v>0</v>
      </c>
      <c r="J31" s="26">
        <f t="shared" si="16"/>
        <v>2857.5217000000002</v>
      </c>
      <c r="K31" s="21">
        <f t="shared" si="3"/>
        <v>2204.733254377607</v>
      </c>
      <c r="L31" s="21" t="e">
        <f t="shared" si="3"/>
        <v>#DIV/0!</v>
      </c>
      <c r="M31" s="21">
        <f t="shared" si="3"/>
        <v>2204.733254377607</v>
      </c>
      <c r="N31" s="21">
        <f>H31-E31</f>
        <v>2727.9132000000004</v>
      </c>
      <c r="O31" s="21">
        <f t="shared" si="4"/>
        <v>0</v>
      </c>
      <c r="P31" s="21">
        <f>J31-G31</f>
        <v>2727.9132000000004</v>
      </c>
      <c r="Q31" s="22">
        <f t="shared" si="10"/>
        <v>20.417067324009075</v>
      </c>
      <c r="R31" s="22" t="e">
        <f t="shared" si="17"/>
        <v>#DIV/0!</v>
      </c>
      <c r="S31" s="22">
        <f t="shared" si="11"/>
        <v>20.417067324009075</v>
      </c>
    </row>
    <row r="32" spans="1:19" s="35" customFormat="1" ht="12.75">
      <c r="A32" s="38" t="s">
        <v>37</v>
      </c>
      <c r="B32" s="22">
        <v>13995.75</v>
      </c>
      <c r="C32" s="22"/>
      <c r="D32" s="26">
        <f t="shared" si="14"/>
        <v>13995.75</v>
      </c>
      <c r="E32" s="22"/>
      <c r="F32" s="22"/>
      <c r="G32" s="26">
        <f t="shared" si="15"/>
        <v>0</v>
      </c>
      <c r="H32" s="22">
        <v>2700.6493</v>
      </c>
      <c r="I32" s="22"/>
      <c r="J32" s="26">
        <f t="shared" si="16"/>
        <v>2700.6493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2700.6493</v>
      </c>
      <c r="O32" s="21">
        <f t="shared" si="4"/>
        <v>0</v>
      </c>
      <c r="P32" s="21">
        <f t="shared" si="4"/>
        <v>2700.6493</v>
      </c>
      <c r="Q32" s="22">
        <f t="shared" si="10"/>
        <v>19.296209920868833</v>
      </c>
      <c r="R32" s="22" t="e">
        <f t="shared" si="17"/>
        <v>#DIV/0!</v>
      </c>
      <c r="S32" s="22">
        <f t="shared" si="11"/>
        <v>19.296209920868833</v>
      </c>
    </row>
    <row r="33" spans="1:19" s="35" customFormat="1" ht="12.75">
      <c r="A33" s="38" t="s">
        <v>38</v>
      </c>
      <c r="B33" s="22"/>
      <c r="C33" s="22"/>
      <c r="D33" s="26">
        <f t="shared" si="14"/>
        <v>0</v>
      </c>
      <c r="E33" s="22">
        <v>129.6085</v>
      </c>
      <c r="F33" s="22"/>
      <c r="G33" s="26">
        <f t="shared" si="15"/>
        <v>129.6085</v>
      </c>
      <c r="H33" s="22">
        <v>156.8724</v>
      </c>
      <c r="I33" s="22"/>
      <c r="J33" s="26">
        <f t="shared" si="16"/>
        <v>156.8724</v>
      </c>
      <c r="K33" s="21">
        <f t="shared" si="3"/>
        <v>121.03558022814862</v>
      </c>
      <c r="L33" s="21" t="e">
        <f t="shared" si="3"/>
        <v>#DIV/0!</v>
      </c>
      <c r="M33" s="21">
        <f t="shared" si="3"/>
        <v>121.03558022814862</v>
      </c>
      <c r="N33" s="21">
        <f>H33-E33</f>
        <v>27.263900000000007</v>
      </c>
      <c r="O33" s="21">
        <f t="shared" si="4"/>
        <v>0</v>
      </c>
      <c r="P33" s="21">
        <f t="shared" si="4"/>
        <v>27.263900000000007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3056.95</v>
      </c>
      <c r="C34" s="22">
        <f>C35+C36</f>
        <v>0</v>
      </c>
      <c r="D34" s="26">
        <f t="shared" si="14"/>
        <v>3056.95</v>
      </c>
      <c r="E34" s="22">
        <f>E35+E36</f>
        <v>2454.4068</v>
      </c>
      <c r="F34" s="22">
        <f>F35+F36</f>
        <v>65.9216</v>
      </c>
      <c r="G34" s="26">
        <f t="shared" si="15"/>
        <v>2520.3284000000003</v>
      </c>
      <c r="H34" s="22">
        <f>H35+H36</f>
        <v>775.8782</v>
      </c>
      <c r="I34" s="22">
        <f>I35+I36</f>
        <v>8.5888</v>
      </c>
      <c r="J34" s="26">
        <f t="shared" si="16"/>
        <v>784.467</v>
      </c>
      <c r="K34" s="21">
        <f t="shared" si="3"/>
        <v>31.611638298916052</v>
      </c>
      <c r="L34" s="21">
        <f t="shared" si="3"/>
        <v>13.028809980340284</v>
      </c>
      <c r="M34" s="21">
        <f t="shared" si="3"/>
        <v>31.125586649739766</v>
      </c>
      <c r="N34" s="21">
        <f t="shared" si="4"/>
        <v>-1678.5286</v>
      </c>
      <c r="O34" s="21">
        <f t="shared" si="4"/>
        <v>-57.3328</v>
      </c>
      <c r="P34" s="21">
        <f t="shared" si="4"/>
        <v>-1735.8614000000002</v>
      </c>
      <c r="Q34" s="22">
        <f t="shared" si="10"/>
        <v>25.380794582835836</v>
      </c>
      <c r="R34" s="22" t="e">
        <f t="shared" si="17"/>
        <v>#DIV/0!</v>
      </c>
      <c r="S34" s="22">
        <f t="shared" si="11"/>
        <v>25.661754363008882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2454.4068</v>
      </c>
      <c r="F35" s="22">
        <v>41.2966</v>
      </c>
      <c r="G35" s="26">
        <f t="shared" si="15"/>
        <v>2495.7034000000003</v>
      </c>
      <c r="H35" s="22">
        <v>775.8782</v>
      </c>
      <c r="I35" s="22">
        <v>8.5888</v>
      </c>
      <c r="J35" s="26">
        <f t="shared" si="16"/>
        <v>784.467</v>
      </c>
      <c r="K35" s="21">
        <f t="shared" si="3"/>
        <v>31.611638298916052</v>
      </c>
      <c r="L35" s="21">
        <f t="shared" si="3"/>
        <v>20.797838078679604</v>
      </c>
      <c r="M35" s="21">
        <f t="shared" si="3"/>
        <v>31.432701498102695</v>
      </c>
      <c r="N35" s="21">
        <f t="shared" si="4"/>
        <v>-1678.5286</v>
      </c>
      <c r="O35" s="21">
        <f t="shared" si="4"/>
        <v>-32.7078</v>
      </c>
      <c r="P35" s="21">
        <f t="shared" si="4"/>
        <v>-1711.2364000000002</v>
      </c>
      <c r="Q35" s="22">
        <f t="shared" si="10"/>
        <v>31.035128</v>
      </c>
      <c r="R35" s="22" t="e">
        <f t="shared" si="17"/>
        <v>#DIV/0!</v>
      </c>
      <c r="S35" s="22">
        <f t="shared" si="11"/>
        <v>31.37868</v>
      </c>
    </row>
    <row r="36" spans="1:19" s="35" customFormat="1" ht="12.75">
      <c r="A36" s="38" t="s">
        <v>40</v>
      </c>
      <c r="B36" s="22">
        <v>556.95</v>
      </c>
      <c r="C36" s="22"/>
      <c r="D36" s="26">
        <f t="shared" si="14"/>
        <v>556.95</v>
      </c>
      <c r="E36" s="22"/>
      <c r="F36" s="22">
        <v>24.625</v>
      </c>
      <c r="G36" s="26">
        <f t="shared" si="15"/>
        <v>24.625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>
        <f t="shared" si="3"/>
        <v>0</v>
      </c>
      <c r="M36" s="21">
        <f t="shared" si="3"/>
        <v>0</v>
      </c>
      <c r="N36" s="21">
        <f t="shared" si="4"/>
        <v>0</v>
      </c>
      <c r="O36" s="21">
        <f t="shared" si="4"/>
        <v>-24.625</v>
      </c>
      <c r="P36" s="21">
        <f t="shared" si="4"/>
        <v>-24.625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800</v>
      </c>
      <c r="C38" s="22">
        <v>45</v>
      </c>
      <c r="D38" s="26">
        <f t="shared" si="14"/>
        <v>845</v>
      </c>
      <c r="E38" s="22">
        <v>306.0836</v>
      </c>
      <c r="F38" s="22">
        <v>32.1432</v>
      </c>
      <c r="G38" s="26">
        <f>E38+F38</f>
        <v>338.22679999999997</v>
      </c>
      <c r="H38" s="22">
        <v>1186.5627</v>
      </c>
      <c r="I38" s="22">
        <v>28.5188</v>
      </c>
      <c r="J38" s="26">
        <f t="shared" si="16"/>
        <v>1215.0815</v>
      </c>
      <c r="K38" s="21">
        <f t="shared" si="3"/>
        <v>387.6596785976119</v>
      </c>
      <c r="L38" s="21">
        <f t="shared" si="3"/>
        <v>88.72420916399113</v>
      </c>
      <c r="M38" s="21">
        <f t="shared" si="3"/>
        <v>359.2505088301696</v>
      </c>
      <c r="N38" s="21">
        <f t="shared" si="4"/>
        <v>880.4791</v>
      </c>
      <c r="O38" s="21">
        <f t="shared" si="4"/>
        <v>-3.6244000000000014</v>
      </c>
      <c r="P38" s="21">
        <f t="shared" si="4"/>
        <v>876.8547000000001</v>
      </c>
      <c r="Q38" s="22">
        <f t="shared" si="10"/>
        <v>148.3203375</v>
      </c>
      <c r="R38" s="22">
        <f t="shared" si="17"/>
        <v>63.3751111111111</v>
      </c>
      <c r="S38" s="22">
        <f t="shared" si="11"/>
        <v>143.7966272189349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-4.464</v>
      </c>
      <c r="F39" s="22">
        <f t="shared" si="18"/>
        <v>371.5902</v>
      </c>
      <c r="G39" s="26">
        <f t="shared" si="18"/>
        <v>367.1262</v>
      </c>
      <c r="H39" s="22">
        <f t="shared" si="18"/>
        <v>-7.0804</v>
      </c>
      <c r="I39" s="22">
        <f t="shared" si="18"/>
        <v>-3.3604</v>
      </c>
      <c r="J39" s="26">
        <f t="shared" si="18"/>
        <v>-10.4408</v>
      </c>
      <c r="K39" s="21">
        <f t="shared" si="3"/>
        <v>158.61111111111111</v>
      </c>
      <c r="L39" s="21">
        <f t="shared" si="3"/>
        <v>-0.904329554439272</v>
      </c>
      <c r="M39" s="21">
        <f t="shared" si="3"/>
        <v>-2.8439266933277985</v>
      </c>
      <c r="N39" s="21">
        <f t="shared" si="4"/>
        <v>-2.6163999999999996</v>
      </c>
      <c r="O39" s="21">
        <f t="shared" si="4"/>
        <v>-374.9506</v>
      </c>
      <c r="P39" s="21">
        <f t="shared" si="4"/>
        <v>-377.567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-4.964</v>
      </c>
      <c r="F40" s="32">
        <v>297.2252</v>
      </c>
      <c r="G40" s="33">
        <f>E40+F40</f>
        <v>292.2612</v>
      </c>
      <c r="H40" s="32">
        <v>-7.0804</v>
      </c>
      <c r="I40" s="32">
        <v>-3.3604</v>
      </c>
      <c r="J40" s="33">
        <f>H40+I40</f>
        <v>-10.4408</v>
      </c>
      <c r="K40" s="34">
        <f t="shared" si="3"/>
        <v>142.63497179693795</v>
      </c>
      <c r="L40" s="34">
        <f t="shared" si="3"/>
        <v>-1.130590542120924</v>
      </c>
      <c r="M40" s="34">
        <f t="shared" si="3"/>
        <v>-3.5724208345137844</v>
      </c>
      <c r="N40" s="34">
        <f t="shared" si="4"/>
        <v>-2.1163999999999996</v>
      </c>
      <c r="O40" s="34">
        <f t="shared" si="4"/>
        <v>-300.5856</v>
      </c>
      <c r="P40" s="34">
        <f t="shared" si="4"/>
        <v>-302.702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>
        <v>0.5</v>
      </c>
      <c r="F41" s="33">
        <v>74.365</v>
      </c>
      <c r="G41" s="33">
        <f t="shared" si="15"/>
        <v>74.865</v>
      </c>
      <c r="H41" s="33"/>
      <c r="I41" s="33"/>
      <c r="J41" s="33">
        <f t="shared" si="16"/>
        <v>0</v>
      </c>
      <c r="K41" s="34">
        <f>H41/E41*100</f>
        <v>0</v>
      </c>
      <c r="L41" s="34">
        <f t="shared" si="3"/>
        <v>0</v>
      </c>
      <c r="M41" s="34">
        <f t="shared" si="3"/>
        <v>0</v>
      </c>
      <c r="N41" s="34">
        <f t="shared" si="4"/>
        <v>-0.5</v>
      </c>
      <c r="O41" s="34">
        <f t="shared" si="4"/>
        <v>-74.365</v>
      </c>
      <c r="P41" s="34">
        <f t="shared" si="4"/>
        <v>-74.865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A3:A5"/>
    <mergeCell ref="B3:D3"/>
    <mergeCell ref="E3:G3"/>
    <mergeCell ref="G4:G5"/>
    <mergeCell ref="B4:B5"/>
    <mergeCell ref="E4:E5"/>
    <mergeCell ref="F4:F5"/>
    <mergeCell ref="S4:S5"/>
    <mergeCell ref="K3:M3"/>
    <mergeCell ref="J4:J5"/>
    <mergeCell ref="Q3:S3"/>
    <mergeCell ref="Q4:Q5"/>
    <mergeCell ref="M4:M5"/>
    <mergeCell ref="K4:K5"/>
    <mergeCell ref="H3:J3"/>
    <mergeCell ref="H4:H5"/>
    <mergeCell ref="D4:D5"/>
    <mergeCell ref="C4:C5"/>
    <mergeCell ref="R4:R5"/>
    <mergeCell ref="N3:P4"/>
    <mergeCell ref="L4:L5"/>
    <mergeCell ref="I4:I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2022-07-11T04:03:58Z</cp:lastPrinted>
  <dcterms:created xsi:type="dcterms:W3CDTF">2011-02-18T06:53:44Z</dcterms:created>
  <dcterms:modified xsi:type="dcterms:W3CDTF">2022-08-09T04:00:21Z</dcterms:modified>
  <cp:category/>
  <cp:version/>
  <cp:contentType/>
  <cp:contentStatus/>
</cp:coreProperties>
</file>