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<sst xmlns="http://schemas.openxmlformats.org/spreadsheetml/2006/main" count="63" uniqueCount="49">
  <si>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</si>
  <si>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</si>
  <si>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</si>
  <si>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</si>
  <si>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</si>
  <si>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</si>
  <si>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</si>
  <si>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</si>
  <si>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</si>
  <si>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</si>
  <si>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</si>
  <si>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</si>
  <si>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</si>
  <si>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</si>
  <si>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</si>
  <si>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</si>
  <si>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</si>
  <si>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</si>
  <si>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</si>
  <si>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</si>
  <si>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</si>
  <si>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</si>
  <si>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</si>
  <si>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</si>
  <si>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</si>
  <si>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</si>
  <si>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</si>
  <si>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</si>
  <si>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</si>
  <si>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</si>
  <si>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</si>
  <si>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</si>
  <si>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</si>
  <si>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</si>
  <si>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</si>
  <si>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</si>
  <si>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</si>
  <si>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</si>
  <si>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</si>
  <si>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</si>
  <si>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</si>
  <si>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</si>
  <si>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</si>
  <si>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</si>
  <si>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01.02. 2022 года</t>
  </si>
  <si>
    <t>Годовой план на 01.02.2022 г.</t>
  </si>
  <si>
    <t>Фактическое поступление на 01.02.2021 г.</t>
  </si>
  <si>
    <t>Фактическое поступление на 01.02.2022 г.</t>
  </si>
  <si>
    <t>Отклонение фактического поступления по состоянию на 01.02.22 г. от фактического поступления на 01.02.21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</si>
</sst>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U39" sqref="U39:U40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0"/>
      <c r="B3" s="43" t="s">
        <v>45</v>
      </c>
      <c r="C3" s="43"/>
      <c r="D3" s="43"/>
      <c r="E3" s="42" t="s">
        <v>46</v>
      </c>
      <c r="F3" s="42"/>
      <c r="G3" s="42"/>
      <c r="H3" s="42" t="s">
        <v>47</v>
      </c>
      <c r="I3" s="42"/>
      <c r="J3" s="42"/>
      <c r="K3" s="42" t="s">
        <v>0</v>
      </c>
      <c r="L3" s="46"/>
      <c r="M3" s="46"/>
      <c r="N3" s="42" t="s">
        <v>48</v>
      </c>
      <c r="O3" s="46"/>
      <c r="P3" s="46"/>
      <c r="Q3" s="47" t="s">
        <v>1</v>
      </c>
      <c r="R3" s="48"/>
      <c r="S3" s="49"/>
    </row>
    <row r="4" spans="1:19" ht="40.5" customHeight="1">
      <c r="A4" s="50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2" t="s">
        <v>4</v>
      </c>
      <c r="K4" s="43" t="s">
        <v>2</v>
      </c>
      <c r="L4" s="43" t="s">
        <v>3</v>
      </c>
      <c r="M4" s="42" t="s">
        <v>4</v>
      </c>
      <c r="N4" s="46"/>
      <c r="O4" s="46"/>
      <c r="P4" s="46"/>
      <c r="Q4" s="44" t="s">
        <v>2</v>
      </c>
      <c r="R4" s="44" t="s">
        <v>3</v>
      </c>
      <c r="S4" s="44" t="s">
        <v>4</v>
      </c>
    </row>
    <row r="5" spans="1:19" ht="12.75">
      <c r="A5" s="50"/>
      <c r="B5" s="51"/>
      <c r="C5" s="51"/>
      <c r="D5" s="51"/>
      <c r="E5" s="43"/>
      <c r="F5" s="43"/>
      <c r="G5" s="43"/>
      <c r="H5" s="43"/>
      <c r="I5" s="43"/>
      <c r="J5" s="42"/>
      <c r="K5" s="43"/>
      <c r="L5" s="43"/>
      <c r="M5" s="42"/>
      <c r="N5" s="2" t="s">
        <v>2</v>
      </c>
      <c r="O5" s="2" t="s">
        <v>3</v>
      </c>
      <c r="P5" s="2" t="s">
        <v>30</v>
      </c>
      <c r="Q5" s="45"/>
      <c r="R5" s="45"/>
      <c r="S5" s="45"/>
    </row>
    <row r="6" spans="1:19" ht="12.75">
      <c r="A6" s="9" t="s">
        <v>5</v>
      </c>
      <c r="B6" s="19">
        <f aca="true" t="shared" si="0" ref="B6:I6">B8+B25</f>
        <v>156843.37</v>
      </c>
      <c r="C6" s="19">
        <f t="shared" si="0"/>
        <v>13292.8</v>
      </c>
      <c r="D6" s="19">
        <f t="shared" si="0"/>
        <v>170136.17</v>
      </c>
      <c r="E6" s="19">
        <f>E8+E25</f>
        <v>5263.0237</v>
      </c>
      <c r="F6" s="19">
        <f t="shared" si="0"/>
        <v>255.48292000000004</v>
      </c>
      <c r="G6" s="19">
        <f>G8+G25</f>
        <v>5518.506620000001</v>
      </c>
      <c r="H6" s="19">
        <f>H8+H25</f>
        <v>5096.597029999999</v>
      </c>
      <c r="I6" s="19">
        <f t="shared" si="0"/>
        <v>620.64392</v>
      </c>
      <c r="J6" s="19">
        <f>J8+J25</f>
        <v>5717.24095</v>
      </c>
      <c r="K6" s="19">
        <f>H6/E6*100</f>
        <v>96.83781264370896</v>
      </c>
      <c r="L6" s="19">
        <f>I6/F6*100</f>
        <v>242.92971130907694</v>
      </c>
      <c r="M6" s="19">
        <f>J6/G6*100</f>
        <v>103.6012338787409</v>
      </c>
      <c r="N6" s="19">
        <f>H6-E6</f>
        <v>-166.42667000000074</v>
      </c>
      <c r="O6" s="19">
        <f>I6-F6</f>
        <v>365.16099999999994</v>
      </c>
      <c r="P6" s="19">
        <f>J6-G6</f>
        <v>198.73432999999932</v>
      </c>
      <c r="Q6" s="19">
        <f aca="true" t="shared" si="1" ref="Q6:S10">H6/B6*100</f>
        <v>3.249481970452432</v>
      </c>
      <c r="R6" s="19">
        <f t="shared" si="1"/>
        <v>4.669023230621088</v>
      </c>
      <c r="S6" s="19">
        <f t="shared" si="1"/>
        <v>3.3603912383827614</v>
      </c>
    </row>
    <row r="7" spans="1:19" ht="22.5">
      <c r="A7" s="10" t="s">
        <v>6</v>
      </c>
      <c r="B7" s="20">
        <f aca="true" t="shared" si="2" ref="B7:J7">B8+B26</f>
        <v>156843.37</v>
      </c>
      <c r="C7" s="20">
        <f t="shared" si="2"/>
        <v>13292.8</v>
      </c>
      <c r="D7" s="20">
        <f t="shared" si="2"/>
        <v>170136.17</v>
      </c>
      <c r="E7" s="20">
        <f>E8+E26</f>
        <v>5250.24398</v>
      </c>
      <c r="F7" s="20">
        <f>F8+F26</f>
        <v>241.67516000000003</v>
      </c>
      <c r="G7" s="20">
        <f t="shared" si="2"/>
        <v>5491.919140000001</v>
      </c>
      <c r="H7" s="20">
        <f t="shared" si="2"/>
        <v>5092.73039</v>
      </c>
      <c r="I7" s="20">
        <f>I8+I26</f>
        <v>603.80366</v>
      </c>
      <c r="J7" s="20">
        <f t="shared" si="2"/>
        <v>5696.53405</v>
      </c>
      <c r="K7" s="21">
        <f aca="true" t="shared" si="3" ref="K7:M41">H7/E7*100</f>
        <v>96.99988056555038</v>
      </c>
      <c r="L7" s="21">
        <f t="shared" si="3"/>
        <v>249.84100972561677</v>
      </c>
      <c r="M7" s="21">
        <f t="shared" si="3"/>
        <v>103.72574513178283</v>
      </c>
      <c r="N7" s="21">
        <f aca="true" t="shared" si="4" ref="N7:P41">H7-E7</f>
        <v>-157.51359000000048</v>
      </c>
      <c r="O7" s="21">
        <f t="shared" si="4"/>
        <v>362.12850000000003</v>
      </c>
      <c r="P7" s="21">
        <f t="shared" si="4"/>
        <v>204.61490999999933</v>
      </c>
      <c r="Q7" s="22">
        <f t="shared" si="1"/>
        <v>3.2470166829493654</v>
      </c>
      <c r="R7" s="22">
        <f t="shared" si="1"/>
        <v>4.5423361519017815</v>
      </c>
      <c r="S7" s="22">
        <f t="shared" si="1"/>
        <v>3.34822045776627</v>
      </c>
    </row>
    <row r="8" spans="1:19" s="5" customFormat="1" ht="12.75">
      <c r="A8" s="4" t="s">
        <v>7</v>
      </c>
      <c r="B8" s="23">
        <f aca="true" t="shared" si="5" ref="B8:J8">B9+B10+B11+B16+B20+B23+B24</f>
        <v>135022.66999999998</v>
      </c>
      <c r="C8" s="23">
        <f>C9+C10+C11+C16+C20+C23+C24</f>
        <v>12669.8</v>
      </c>
      <c r="D8" s="30">
        <f t="shared" si="5"/>
        <v>147692.47</v>
      </c>
      <c r="E8" s="39">
        <f>E9+E10+E11+E16+E20+E23+E24</f>
        <v>4663.49273</v>
      </c>
      <c r="F8" s="30">
        <f t="shared" si="5"/>
        <v>236.24124000000003</v>
      </c>
      <c r="G8" s="30">
        <f>G9+G10+G11+G16+G20+G23+G24</f>
        <v>4899.733970000001</v>
      </c>
      <c r="H8" s="30">
        <f t="shared" si="5"/>
        <v>4138.2446199999995</v>
      </c>
      <c r="I8" s="30">
        <f t="shared" si="5"/>
        <v>557.27027</v>
      </c>
      <c r="J8" s="23">
        <f t="shared" si="5"/>
        <v>4695.51489</v>
      </c>
      <c r="K8" s="23">
        <f t="shared" si="3"/>
        <v>88.73702307669298</v>
      </c>
      <c r="L8" s="23">
        <f t="shared" si="3"/>
        <v>235.89034243132144</v>
      </c>
      <c r="M8" s="23">
        <f t="shared" si="3"/>
        <v>95.83203738712368</v>
      </c>
      <c r="N8" s="23">
        <f t="shared" si="4"/>
        <v>-525.2481100000005</v>
      </c>
      <c r="O8" s="23">
        <f t="shared" si="4"/>
        <v>321.0290299999999</v>
      </c>
      <c r="P8" s="23">
        <f t="shared" si="4"/>
        <v>-204.21908000000076</v>
      </c>
      <c r="Q8" s="25">
        <f t="shared" si="1"/>
        <v>3.0648517171227616</v>
      </c>
      <c r="R8" s="25">
        <f t="shared" si="1"/>
        <v>4.3984141028271955</v>
      </c>
      <c r="S8" s="25">
        <f t="shared" si="1"/>
        <v>3.179251379572703</v>
      </c>
    </row>
    <row r="9" spans="1:19" ht="12.75">
      <c r="A9" s="3" t="s">
        <v>8</v>
      </c>
      <c r="B9" s="22">
        <v>70250</v>
      </c>
      <c r="C9" s="22">
        <v>2439.32</v>
      </c>
      <c r="D9" s="26">
        <f>B9+C9</f>
        <v>72689.32</v>
      </c>
      <c r="E9" s="20">
        <v>1621.53378</v>
      </c>
      <c r="F9" s="20">
        <v>61.18996</v>
      </c>
      <c r="G9" s="26">
        <f>E9+F9</f>
        <v>1682.72374</v>
      </c>
      <c r="H9" s="22">
        <v>1798.61758</v>
      </c>
      <c r="I9" s="22">
        <v>67.87238</v>
      </c>
      <c r="J9" s="26">
        <f>H9+I9</f>
        <v>1866.48996</v>
      </c>
      <c r="K9" s="21">
        <f t="shared" si="3"/>
        <v>110.92075923327359</v>
      </c>
      <c r="L9" s="21">
        <f t="shared" si="3"/>
        <v>110.9207785068008</v>
      </c>
      <c r="M9" s="21">
        <f t="shared" si="3"/>
        <v>110.9207599341292</v>
      </c>
      <c r="N9" s="21">
        <f t="shared" si="4"/>
        <v>177.0838000000001</v>
      </c>
      <c r="O9" s="21">
        <f t="shared" si="4"/>
        <v>6.682420000000008</v>
      </c>
      <c r="P9" s="21">
        <f t="shared" si="4"/>
        <v>183.7662200000002</v>
      </c>
      <c r="Q9" s="22">
        <f t="shared" si="1"/>
        <v>2.560309722419929</v>
      </c>
      <c r="R9" s="22">
        <f t="shared" si="1"/>
        <v>2.782430349441648</v>
      </c>
      <c r="S9" s="22">
        <f t="shared" si="1"/>
        <v>2.567763682477701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950.69077</v>
      </c>
      <c r="F10" s="22"/>
      <c r="G10" s="26">
        <f>E10+F10</f>
        <v>950.69077</v>
      </c>
      <c r="H10" s="22">
        <v>1308.73499</v>
      </c>
      <c r="I10" s="22"/>
      <c r="J10" s="26">
        <f>H10+I10</f>
        <v>1308.73499</v>
      </c>
      <c r="K10" s="21">
        <f t="shared" si="3"/>
        <v>137.6614806095151</v>
      </c>
      <c r="L10" s="21" t="e">
        <f t="shared" si="3"/>
        <v>#DIV/0!</v>
      </c>
      <c r="M10" s="21">
        <f t="shared" si="3"/>
        <v>137.6614806095151</v>
      </c>
      <c r="N10" s="21">
        <f t="shared" si="4"/>
        <v>358.0442199999999</v>
      </c>
      <c r="O10" s="21">
        <f t="shared" si="4"/>
        <v>0</v>
      </c>
      <c r="P10" s="21">
        <f t="shared" si="4"/>
        <v>358.0442199999999</v>
      </c>
      <c r="Q10" s="22">
        <f t="shared" si="1"/>
        <v>9.36639160589923</v>
      </c>
      <c r="R10" s="22" t="e">
        <f t="shared" si="1"/>
        <v>#DIV/0!</v>
      </c>
      <c r="S10" s="22">
        <f t="shared" si="1"/>
        <v>9.36639160589923</v>
      </c>
    </row>
    <row r="11" spans="1:19" s="5" customFormat="1" ht="12.75">
      <c r="A11" s="12" t="s">
        <v>9</v>
      </c>
      <c r="B11" s="27">
        <f aca="true" t="shared" si="6" ref="B11:J11">B12+B13+B14+B15</f>
        <v>20225</v>
      </c>
      <c r="C11" s="27">
        <f t="shared" si="6"/>
        <v>616.14</v>
      </c>
      <c r="D11" s="27">
        <f t="shared" si="6"/>
        <v>20841.14</v>
      </c>
      <c r="E11" s="27">
        <f>E12+E13+E14+E15</f>
        <v>1751.1073300000003</v>
      </c>
      <c r="F11" s="27">
        <f t="shared" si="6"/>
        <v>0.7353</v>
      </c>
      <c r="G11" s="27">
        <f t="shared" si="6"/>
        <v>1751.8426300000003</v>
      </c>
      <c r="H11" s="27">
        <f t="shared" si="6"/>
        <v>458.56915</v>
      </c>
      <c r="I11" s="27">
        <f t="shared" si="6"/>
        <v>0</v>
      </c>
      <c r="J11" s="27">
        <f t="shared" si="6"/>
        <v>458.56915</v>
      </c>
      <c r="K11" s="28">
        <f t="shared" si="3"/>
        <v>26.18738110130576</v>
      </c>
      <c r="L11" s="28">
        <f t="shared" si="3"/>
        <v>0</v>
      </c>
      <c r="M11" s="28">
        <f t="shared" si="3"/>
        <v>26.176389485395724</v>
      </c>
      <c r="N11" s="28">
        <f t="shared" si="4"/>
        <v>-1292.5381800000002</v>
      </c>
      <c r="O11" s="28">
        <f t="shared" si="4"/>
        <v>-0.7353</v>
      </c>
      <c r="P11" s="28">
        <f t="shared" si="4"/>
        <v>-1293.2734800000003</v>
      </c>
      <c r="Q11" s="29">
        <f>H11/B11*100</f>
        <v>2.267338195302843</v>
      </c>
      <c r="R11" s="29">
        <f>I11/C11*100</f>
        <v>0</v>
      </c>
      <c r="S11" s="29">
        <f>J11/D11*100</f>
        <v>2.2003074208032767</v>
      </c>
    </row>
    <row r="12" spans="1:21" ht="23.25" customHeight="1">
      <c r="A12" s="3" t="s">
        <v>10</v>
      </c>
      <c r="B12" s="22">
        <v>18100</v>
      </c>
      <c r="C12" s="22">
        <v>0</v>
      </c>
      <c r="D12" s="26">
        <f>B12+C12</f>
        <v>18100</v>
      </c>
      <c r="E12" s="22">
        <v>621.92348</v>
      </c>
      <c r="F12" s="22"/>
      <c r="G12" s="26">
        <f>E12+F12</f>
        <v>621.92348</v>
      </c>
      <c r="H12" s="22">
        <v>389.80951</v>
      </c>
      <c r="I12" s="22"/>
      <c r="J12" s="26">
        <f>H12+I12</f>
        <v>389.80951</v>
      </c>
      <c r="K12" s="21">
        <f t="shared" si="3"/>
        <v>62.67805003921061</v>
      </c>
      <c r="L12" s="21" t="e">
        <f t="shared" si="3"/>
        <v>#DIV/0!</v>
      </c>
      <c r="M12" s="21">
        <f t="shared" si="3"/>
        <v>62.67805003921061</v>
      </c>
      <c r="N12" s="21">
        <f t="shared" si="4"/>
        <v>-232.11397000000005</v>
      </c>
      <c r="O12" s="21">
        <f t="shared" si="4"/>
        <v>0</v>
      </c>
      <c r="P12" s="21">
        <f t="shared" si="4"/>
        <v>-232.11397000000005</v>
      </c>
      <c r="Q12" s="22">
        <f>H12/B12*100</f>
        <v>2.1536437016574586</v>
      </c>
      <c r="R12" s="22">
        <v>0</v>
      </c>
      <c r="S12" s="22">
        <f aca="true" t="shared" si="7" ref="S12:S18">J12/D12*100</f>
        <v>2.1536437016574586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1074.11217</v>
      </c>
      <c r="F13" s="22"/>
      <c r="G13" s="26">
        <f>E13+F13</f>
        <v>1074.11217</v>
      </c>
      <c r="H13" s="22">
        <v>23.05751</v>
      </c>
      <c r="I13" s="22"/>
      <c r="J13" s="26">
        <f>H13+I13</f>
        <v>23.05751</v>
      </c>
      <c r="K13" s="21">
        <f t="shared" si="3"/>
        <v>2.146657550672757</v>
      </c>
      <c r="L13" s="21" t="e">
        <f t="shared" si="3"/>
        <v>#DIV/0!</v>
      </c>
      <c r="M13" s="21">
        <f t="shared" si="3"/>
        <v>2.146657550672757</v>
      </c>
      <c r="N13" s="21">
        <f t="shared" si="4"/>
        <v>-1051.05466</v>
      </c>
      <c r="O13" s="21">
        <f t="shared" si="4"/>
        <v>0</v>
      </c>
      <c r="P13" s="21">
        <f t="shared" si="4"/>
        <v>-1051.05466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1.71568</v>
      </c>
      <c r="F14" s="22">
        <v>0.7353</v>
      </c>
      <c r="G14" s="26">
        <f>E14+F14</f>
        <v>2.45098</v>
      </c>
      <c r="H14" s="22"/>
      <c r="I14" s="22"/>
      <c r="J14" s="26">
        <f>H14+I14</f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4"/>
        <v>-1.71568</v>
      </c>
      <c r="O14" s="21">
        <f t="shared" si="4"/>
        <v>-0.7353</v>
      </c>
      <c r="P14" s="21">
        <f t="shared" si="4"/>
        <v>-2.45098</v>
      </c>
      <c r="Q14" s="22">
        <f>H14/B14*100</f>
        <v>0</v>
      </c>
      <c r="R14" s="22">
        <f>I14/C14*100</f>
        <v>0</v>
      </c>
      <c r="S14" s="22">
        <f t="shared" si="7"/>
        <v>0</v>
      </c>
    </row>
    <row r="15" spans="1:21" ht="22.5">
      <c r="A15" s="11" t="s">
        <v>34</v>
      </c>
      <c r="B15" s="22">
        <v>620</v>
      </c>
      <c r="C15" s="22"/>
      <c r="D15" s="26">
        <f>B15+C15</f>
        <v>620</v>
      </c>
      <c r="E15" s="22">
        <v>53.356</v>
      </c>
      <c r="F15" s="22"/>
      <c r="G15" s="26">
        <f>E15+F15</f>
        <v>53.356</v>
      </c>
      <c r="H15" s="22">
        <v>45.70213</v>
      </c>
      <c r="I15" s="22"/>
      <c r="J15" s="26">
        <f>H15+I15</f>
        <v>45.70213</v>
      </c>
      <c r="K15" s="21">
        <f>H15/E15*100</f>
        <v>85.65509033660693</v>
      </c>
      <c r="L15" s="21" t="e">
        <f>I15/F15*100</f>
        <v>#DIV/0!</v>
      </c>
      <c r="M15" s="21">
        <f>J15/G15*100</f>
        <v>85.65509033660693</v>
      </c>
      <c r="N15" s="21">
        <f>H15-E15</f>
        <v>-7.653870000000005</v>
      </c>
      <c r="O15" s="21">
        <f>I15-F15</f>
        <v>0</v>
      </c>
      <c r="P15" s="21">
        <f>J15-G15</f>
        <v>-7.653870000000005</v>
      </c>
      <c r="Q15" s="22">
        <f>H15/B15*100</f>
        <v>7.37131129032258</v>
      </c>
      <c r="R15" s="22" t="e">
        <f>I15/C15*100</f>
        <v>#DIV/0!</v>
      </c>
      <c r="S15" s="22">
        <f>J15/D15*100</f>
        <v>7.37131129032258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9592.34</v>
      </c>
      <c r="D16" s="27">
        <f t="shared" si="8"/>
        <v>37592.34</v>
      </c>
      <c r="E16" s="27">
        <f t="shared" si="8"/>
        <v>265.52049</v>
      </c>
      <c r="F16" s="27">
        <f t="shared" si="8"/>
        <v>174.31598000000002</v>
      </c>
      <c r="G16" s="27">
        <f t="shared" si="8"/>
        <v>439.83647</v>
      </c>
      <c r="H16" s="27">
        <f t="shared" si="8"/>
        <v>457.0125</v>
      </c>
      <c r="I16" s="27">
        <f t="shared" si="8"/>
        <v>489.39788999999996</v>
      </c>
      <c r="J16" s="27">
        <f t="shared" si="8"/>
        <v>946.41039</v>
      </c>
      <c r="K16" s="28">
        <f t="shared" si="3"/>
        <v>172.11948501601515</v>
      </c>
      <c r="L16" s="28">
        <f t="shared" si="3"/>
        <v>280.75331360899895</v>
      </c>
      <c r="M16" s="28">
        <f t="shared" si="3"/>
        <v>215.17324154588638</v>
      </c>
      <c r="N16" s="28">
        <f t="shared" si="4"/>
        <v>191.49201</v>
      </c>
      <c r="O16" s="28">
        <f t="shared" si="4"/>
        <v>315.08190999999994</v>
      </c>
      <c r="P16" s="28">
        <f t="shared" si="4"/>
        <v>506.57392</v>
      </c>
      <c r="Q16" s="29">
        <f>H16/B16*100</f>
        <v>1.6321875</v>
      </c>
      <c r="R16" s="29">
        <f>I16/C16*100</f>
        <v>5.101965630909663</v>
      </c>
      <c r="S16" s="29">
        <f t="shared" si="7"/>
        <v>2.517561795833939</v>
      </c>
    </row>
    <row r="17" spans="1:19" ht="12.75">
      <c r="A17" s="3" t="s">
        <v>14</v>
      </c>
      <c r="B17" s="22"/>
      <c r="C17" s="22">
        <v>2858.16</v>
      </c>
      <c r="D17" s="26">
        <f>B17+C17</f>
        <v>2858.16</v>
      </c>
      <c r="E17" s="22"/>
      <c r="F17" s="22">
        <v>-87.58698</v>
      </c>
      <c r="G17" s="26">
        <f>E17+F17</f>
        <v>-87.58698</v>
      </c>
      <c r="H17" s="22"/>
      <c r="I17" s="22">
        <v>170.56021</v>
      </c>
      <c r="J17" s="26">
        <f>H17+I17</f>
        <v>170.56021</v>
      </c>
      <c r="K17" s="21" t="e">
        <f t="shared" si="3"/>
        <v>#DIV/0!</v>
      </c>
      <c r="L17" s="21">
        <f t="shared" si="3"/>
        <v>-194.73237917325156</v>
      </c>
      <c r="M17" s="21">
        <f t="shared" si="3"/>
        <v>-194.73237917325156</v>
      </c>
      <c r="N17" s="21">
        <f t="shared" si="4"/>
        <v>0</v>
      </c>
      <c r="O17" s="21">
        <f t="shared" si="4"/>
        <v>258.14719</v>
      </c>
      <c r="P17" s="21">
        <f t="shared" si="4"/>
        <v>258.14719</v>
      </c>
      <c r="Q17" s="22">
        <v>0</v>
      </c>
      <c r="R17" s="22">
        <f>I17/C17*100</f>
        <v>5.9674829260783175</v>
      </c>
      <c r="S17" s="22">
        <f t="shared" si="7"/>
        <v>5.9674829260783175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265.52049</v>
      </c>
      <c r="F18" s="22"/>
      <c r="G18" s="26">
        <f>E18+F18</f>
        <v>265.52049</v>
      </c>
      <c r="H18" s="22">
        <v>457.0125</v>
      </c>
      <c r="I18" s="22"/>
      <c r="J18" s="26">
        <f>H18+I18</f>
        <v>457.0125</v>
      </c>
      <c r="K18" s="21">
        <f t="shared" si="3"/>
        <v>172.11948501601515</v>
      </c>
      <c r="L18" s="21" t="e">
        <f t="shared" si="3"/>
        <v>#DIV/0!</v>
      </c>
      <c r="M18" s="21">
        <f t="shared" si="3"/>
        <v>172.11948501601515</v>
      </c>
      <c r="N18" s="21">
        <f t="shared" si="4"/>
        <v>191.49201</v>
      </c>
      <c r="O18" s="21">
        <f t="shared" si="4"/>
        <v>0</v>
      </c>
      <c r="P18" s="21">
        <f t="shared" si="4"/>
        <v>191.49201</v>
      </c>
      <c r="Q18" s="22">
        <f>H18/B18*100</f>
        <v>1.6321875</v>
      </c>
      <c r="R18" s="22">
        <v>0</v>
      </c>
      <c r="S18" s="22">
        <f t="shared" si="7"/>
        <v>1.6321875</v>
      </c>
    </row>
    <row r="19" spans="1:19" ht="12.75">
      <c r="A19" s="3" t="s">
        <v>16</v>
      </c>
      <c r="B19" s="22"/>
      <c r="C19" s="22">
        <v>6734.18</v>
      </c>
      <c r="D19" s="26">
        <f>B19+C19</f>
        <v>6734.18</v>
      </c>
      <c r="E19" s="22"/>
      <c r="F19" s="22">
        <v>261.90296</v>
      </c>
      <c r="G19" s="26">
        <f>E19+F19</f>
        <v>261.90296</v>
      </c>
      <c r="H19" s="22"/>
      <c r="I19" s="22">
        <v>318.83768</v>
      </c>
      <c r="J19" s="26">
        <f>H19+I19</f>
        <v>318.83768</v>
      </c>
      <c r="K19" s="21" t="e">
        <f t="shared" si="3"/>
        <v>#DIV/0!</v>
      </c>
      <c r="L19" s="21">
        <f t="shared" si="3"/>
        <v>121.73886083608983</v>
      </c>
      <c r="M19" s="21">
        <f t="shared" si="3"/>
        <v>121.73886083608983</v>
      </c>
      <c r="N19" s="21">
        <f t="shared" si="4"/>
        <v>0</v>
      </c>
      <c r="O19" s="21">
        <f t="shared" si="4"/>
        <v>56.93471999999997</v>
      </c>
      <c r="P19" s="21">
        <f t="shared" si="4"/>
        <v>56.93471999999997</v>
      </c>
      <c r="Q19" s="22">
        <v>0</v>
      </c>
      <c r="R19" s="22">
        <f>I19/C19*100</f>
        <v>4.734617726285903</v>
      </c>
      <c r="S19" s="22">
        <f>J19/D19*100</f>
        <v>4.734617726285903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0</v>
      </c>
      <c r="F20" s="27">
        <f t="shared" si="9"/>
        <v>0</v>
      </c>
      <c r="G20" s="27">
        <f t="shared" si="9"/>
        <v>0</v>
      </c>
      <c r="H20" s="27">
        <f t="shared" si="9"/>
        <v>0</v>
      </c>
      <c r="I20" s="27">
        <f t="shared" si="9"/>
        <v>0</v>
      </c>
      <c r="J20" s="27">
        <f t="shared" si="9"/>
        <v>0</v>
      </c>
      <c r="K20" s="28" t="e">
        <f t="shared" si="3"/>
        <v>#DIV/0!</v>
      </c>
      <c r="L20" s="28" t="e">
        <f t="shared" si="3"/>
        <v>#DIV/0!</v>
      </c>
      <c r="M20" s="28" t="e">
        <f t="shared" si="3"/>
        <v>#DIV/0!</v>
      </c>
      <c r="N20" s="28">
        <f t="shared" si="4"/>
        <v>0</v>
      </c>
      <c r="O20" s="28">
        <f t="shared" si="4"/>
        <v>0</v>
      </c>
      <c r="P20" s="28">
        <f t="shared" si="4"/>
        <v>0</v>
      </c>
      <c r="Q20" s="29">
        <f>H20/B20*100</f>
        <v>0</v>
      </c>
      <c r="R20" s="29">
        <v>0</v>
      </c>
      <c r="S20" s="29">
        <f>J20/D20*100</f>
        <v>0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/>
      <c r="F21" s="22"/>
      <c r="G21" s="26">
        <f>E21+F21</f>
        <v>0</v>
      </c>
      <c r="H21" s="22"/>
      <c r="I21" s="22"/>
      <c r="J21" s="26">
        <f>H21+I21</f>
        <v>0</v>
      </c>
      <c r="K21" s="21" t="e">
        <f t="shared" si="3"/>
        <v>#DIV/0!</v>
      </c>
      <c r="L21" s="21" t="e">
        <f t="shared" si="3"/>
        <v>#DIV/0!</v>
      </c>
      <c r="M21" s="21" t="e">
        <f t="shared" si="3"/>
        <v>#DIV/0!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2">
        <f>H21/B21*100</f>
        <v>0</v>
      </c>
      <c r="R21" s="22">
        <v>0</v>
      </c>
      <c r="S21" s="22">
        <f>J21/D21*100</f>
        <v>0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/>
      <c r="F22" s="22"/>
      <c r="G22" s="26">
        <f>E22+F22</f>
        <v>0</v>
      </c>
      <c r="H22" s="22"/>
      <c r="I22" s="22"/>
      <c r="J22" s="26">
        <f>H22+I22</f>
        <v>0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1815</v>
      </c>
      <c r="C23" s="22">
        <v>22</v>
      </c>
      <c r="D23" s="26">
        <f>B23+C23</f>
        <v>1837</v>
      </c>
      <c r="E23" s="22">
        <v>74.64036</v>
      </c>
      <c r="F23" s="22"/>
      <c r="G23" s="26">
        <f>E23+F23</f>
        <v>74.64036</v>
      </c>
      <c r="H23" s="22">
        <v>115.3104</v>
      </c>
      <c r="I23" s="22">
        <v>0</v>
      </c>
      <c r="J23" s="26">
        <f>H23+I23</f>
        <v>115.3104</v>
      </c>
      <c r="K23" s="21">
        <f t="shared" si="3"/>
        <v>154.4880008617322</v>
      </c>
      <c r="L23" s="21" t="e">
        <f t="shared" si="3"/>
        <v>#DIV/0!</v>
      </c>
      <c r="M23" s="21">
        <f t="shared" si="3"/>
        <v>154.4880008617322</v>
      </c>
      <c r="N23" s="21">
        <f t="shared" si="4"/>
        <v>40.67004</v>
      </c>
      <c r="O23" s="21">
        <f t="shared" si="4"/>
        <v>0</v>
      </c>
      <c r="P23" s="21">
        <f t="shared" si="4"/>
        <v>40.67004</v>
      </c>
      <c r="Q23" s="22">
        <f aca="true" t="shared" si="10" ref="Q23:Q41">H23/B23*100</f>
        <v>6.353190082644629</v>
      </c>
      <c r="R23" s="22">
        <v>0</v>
      </c>
      <c r="S23" s="22">
        <f aca="true" t="shared" si="11" ref="S23:S41">J23/D23*100</f>
        <v>6.277103973870441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/>
      <c r="G24" s="26">
        <f>E24+F24</f>
        <v>0</v>
      </c>
      <c r="H24" s="22"/>
      <c r="I24" s="22"/>
      <c r="J24" s="26">
        <f>H24+I24</f>
        <v>0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21820.7</v>
      </c>
      <c r="C25" s="30">
        <f t="shared" si="12"/>
        <v>623</v>
      </c>
      <c r="D25" s="30">
        <f t="shared" si="12"/>
        <v>22443.7</v>
      </c>
      <c r="E25" s="30">
        <f>E26+E40</f>
        <v>599.53097</v>
      </c>
      <c r="F25" s="30">
        <f t="shared" si="12"/>
        <v>19.241680000000002</v>
      </c>
      <c r="G25" s="30">
        <f>G26+G40</f>
        <v>618.77265</v>
      </c>
      <c r="H25" s="30">
        <f t="shared" si="12"/>
        <v>958.35241</v>
      </c>
      <c r="I25" s="30">
        <f t="shared" si="12"/>
        <v>63.37365</v>
      </c>
      <c r="J25" s="30">
        <f t="shared" si="12"/>
        <v>1021.72606</v>
      </c>
      <c r="K25" s="24">
        <f t="shared" si="3"/>
        <v>159.85035935674847</v>
      </c>
      <c r="L25" s="24">
        <f t="shared" si="3"/>
        <v>329.3561165137347</v>
      </c>
      <c r="M25" s="24">
        <f t="shared" si="3"/>
        <v>165.12139959644304</v>
      </c>
      <c r="N25" s="24">
        <f t="shared" si="4"/>
        <v>358.82143999999994</v>
      </c>
      <c r="O25" s="24">
        <f t="shared" si="4"/>
        <v>44.131969999999995</v>
      </c>
      <c r="P25" s="24">
        <f>J25-G25</f>
        <v>402.95340999999996</v>
      </c>
      <c r="Q25" s="31">
        <f t="shared" si="10"/>
        <v>4.391941642568753</v>
      </c>
      <c r="R25" s="31">
        <f>I25/C25*100</f>
        <v>10.172335473515249</v>
      </c>
      <c r="S25" s="31">
        <f t="shared" si="11"/>
        <v>4.552395817088983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21820.7</v>
      </c>
      <c r="C26" s="30">
        <f t="shared" si="13"/>
        <v>623</v>
      </c>
      <c r="D26" s="30">
        <f>D27+D30+D31+D34+D37+D38+D41</f>
        <v>22443.7</v>
      </c>
      <c r="E26" s="30">
        <f>E27+E30+E31+E34+E37+E38+E41</f>
        <v>586.75125</v>
      </c>
      <c r="F26" s="30">
        <f t="shared" si="13"/>
        <v>5.4339200000000005</v>
      </c>
      <c r="G26" s="30">
        <f>G27+G30+G31+G34+G37+G38+G41</f>
        <v>592.18517</v>
      </c>
      <c r="H26" s="30">
        <f>H27+H30+H31+H34+H37+H38+H41</f>
        <v>954.48577</v>
      </c>
      <c r="I26" s="30">
        <f t="shared" si="13"/>
        <v>46.53339</v>
      </c>
      <c r="J26" s="30">
        <f t="shared" si="13"/>
        <v>1001.0191599999999</v>
      </c>
      <c r="K26" s="24">
        <f t="shared" si="3"/>
        <v>162.67298450578502</v>
      </c>
      <c r="L26" s="24">
        <f t="shared" si="3"/>
        <v>856.3502959189682</v>
      </c>
      <c r="M26" s="24">
        <f t="shared" si="3"/>
        <v>169.0382013450286</v>
      </c>
      <c r="N26" s="24">
        <f t="shared" si="4"/>
        <v>367.73452</v>
      </c>
      <c r="O26" s="24">
        <f t="shared" si="4"/>
        <v>41.09947</v>
      </c>
      <c r="P26" s="24">
        <f>J26-G26</f>
        <v>408.83399</v>
      </c>
      <c r="Q26" s="31">
        <f t="shared" si="10"/>
        <v>4.374221587758412</v>
      </c>
      <c r="R26" s="31">
        <f>I26/C26*100</f>
        <v>7.469243980738362</v>
      </c>
      <c r="S26" s="31">
        <f t="shared" si="11"/>
        <v>4.460134291582938</v>
      </c>
    </row>
    <row r="27" spans="1:19" s="35" customFormat="1" ht="52.5" customHeight="1">
      <c r="A27" s="12" t="s">
        <v>22</v>
      </c>
      <c r="B27" s="22">
        <f>B28+B29</f>
        <v>3888</v>
      </c>
      <c r="C27" s="22">
        <f>C28+C29</f>
        <v>578</v>
      </c>
      <c r="D27" s="26">
        <f aca="true" t="shared" si="14" ref="D27:D41">B27+C27</f>
        <v>4466</v>
      </c>
      <c r="E27" s="22">
        <f>E28+E29</f>
        <v>292.02229</v>
      </c>
      <c r="F27" s="22">
        <f>F28+F29</f>
        <v>5.429</v>
      </c>
      <c r="G27" s="26">
        <f aca="true" t="shared" si="15" ref="G27:G41">E27+F27</f>
        <v>297.45129</v>
      </c>
      <c r="H27" s="22">
        <f>H28+H29</f>
        <v>330.28923</v>
      </c>
      <c r="I27" s="22">
        <f>I28+I29</f>
        <v>36.30303</v>
      </c>
      <c r="J27" s="26">
        <f aca="true" t="shared" si="16" ref="J27:J41">H27+I27</f>
        <v>366.59225999999995</v>
      </c>
      <c r="K27" s="21">
        <f t="shared" si="3"/>
        <v>113.10411612757368</v>
      </c>
      <c r="L27" s="21">
        <f t="shared" si="3"/>
        <v>668.6872352182722</v>
      </c>
      <c r="M27" s="21">
        <f t="shared" si="3"/>
        <v>123.24446802701712</v>
      </c>
      <c r="N27" s="21">
        <f t="shared" si="4"/>
        <v>38.26693999999998</v>
      </c>
      <c r="O27" s="21">
        <f t="shared" si="4"/>
        <v>30.874029999999998</v>
      </c>
      <c r="P27" s="21">
        <f>J27-G27</f>
        <v>69.14096999999998</v>
      </c>
      <c r="Q27" s="22">
        <f t="shared" si="10"/>
        <v>8.49509336419753</v>
      </c>
      <c r="R27" s="22">
        <f>I27/C27*100</f>
        <v>6.280801038062283</v>
      </c>
      <c r="S27" s="22">
        <f t="shared" si="11"/>
        <v>8.208514554411105</v>
      </c>
    </row>
    <row r="28" spans="1:19" s="35" customFormat="1" ht="12.75">
      <c r="A28" s="38" t="s">
        <v>41</v>
      </c>
      <c r="B28" s="22">
        <f>3700+60</f>
        <v>3760</v>
      </c>
      <c r="C28" s="22">
        <v>510</v>
      </c>
      <c r="D28" s="26">
        <f t="shared" si="14"/>
        <v>4270</v>
      </c>
      <c r="E28" s="22">
        <f>297.02229+(-5)</f>
        <v>292.02229</v>
      </c>
      <c r="F28" s="22">
        <v>3.63</v>
      </c>
      <c r="G28" s="26">
        <f t="shared" si="15"/>
        <v>295.65229</v>
      </c>
      <c r="H28" s="22">
        <f>278.40666+1.88257</f>
        <v>280.28923</v>
      </c>
      <c r="I28" s="22">
        <v>34.50403</v>
      </c>
      <c r="J28" s="26">
        <f t="shared" si="16"/>
        <v>314.79326</v>
      </c>
      <c r="K28" s="21">
        <f t="shared" si="3"/>
        <v>95.9821354732887</v>
      </c>
      <c r="L28" s="21">
        <f t="shared" si="3"/>
        <v>950.5242424242425</v>
      </c>
      <c r="M28" s="21">
        <f t="shared" si="3"/>
        <v>106.47414907559146</v>
      </c>
      <c r="N28" s="21">
        <f>H28-E28</f>
        <v>-11.733060000000023</v>
      </c>
      <c r="O28" s="21">
        <f t="shared" si="4"/>
        <v>30.87403</v>
      </c>
      <c r="P28" s="21">
        <f>J28-G28</f>
        <v>19.14096999999998</v>
      </c>
      <c r="Q28" s="22">
        <f t="shared" si="10"/>
        <v>7.45450079787234</v>
      </c>
      <c r="R28" s="22">
        <f aca="true" t="shared" si="17" ref="R28:R41">I28/C28*100</f>
        <v>6.765496078431372</v>
      </c>
      <c r="S28" s="22">
        <f t="shared" si="11"/>
        <v>7.372207494145198</v>
      </c>
    </row>
    <row r="29" spans="1:19" s="35" customFormat="1" ht="12.75">
      <c r="A29" s="38" t="s">
        <v>42</v>
      </c>
      <c r="B29" s="22">
        <v>128</v>
      </c>
      <c r="C29" s="22">
        <v>68</v>
      </c>
      <c r="D29" s="26">
        <f t="shared" si="14"/>
        <v>196</v>
      </c>
      <c r="E29" s="22"/>
      <c r="F29" s="22">
        <v>1.799</v>
      </c>
      <c r="G29" s="26">
        <f t="shared" si="15"/>
        <v>1.799</v>
      </c>
      <c r="H29" s="22">
        <v>50</v>
      </c>
      <c r="I29" s="22">
        <v>1.799</v>
      </c>
      <c r="J29" s="26">
        <f t="shared" si="16"/>
        <v>51.799</v>
      </c>
      <c r="K29" s="21" t="e">
        <f t="shared" si="3"/>
        <v>#DIV/0!</v>
      </c>
      <c r="L29" s="21">
        <f t="shared" si="3"/>
        <v>100</v>
      </c>
      <c r="M29" s="21">
        <f t="shared" si="3"/>
        <v>2879.3218454697053</v>
      </c>
      <c r="N29" s="21">
        <f>H29-E29</f>
        <v>50</v>
      </c>
      <c r="O29" s="21">
        <f t="shared" si="4"/>
        <v>0</v>
      </c>
      <c r="P29" s="21">
        <f>J29-G29</f>
        <v>50</v>
      </c>
      <c r="Q29" s="22">
        <f t="shared" si="10"/>
        <v>39.0625</v>
      </c>
      <c r="R29" s="22">
        <f t="shared" si="17"/>
        <v>2.6455882352941176</v>
      </c>
      <c r="S29" s="22">
        <f t="shared" si="11"/>
        <v>26.428061224489795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0.93419</v>
      </c>
      <c r="F30" s="22"/>
      <c r="G30" s="26">
        <f t="shared" si="15"/>
        <v>0.93419</v>
      </c>
      <c r="H30" s="22">
        <v>0.00299</v>
      </c>
      <c r="I30" s="22"/>
      <c r="J30" s="26">
        <f t="shared" si="16"/>
        <v>0.00299</v>
      </c>
      <c r="K30" s="21">
        <f t="shared" si="3"/>
        <v>0.3200633704064484</v>
      </c>
      <c r="L30" s="21" t="e">
        <f t="shared" si="3"/>
        <v>#DIV/0!</v>
      </c>
      <c r="M30" s="21">
        <f t="shared" si="3"/>
        <v>0.3200633704064484</v>
      </c>
      <c r="N30" s="21">
        <f t="shared" si="4"/>
        <v>-0.9311999999999999</v>
      </c>
      <c r="O30" s="21">
        <f t="shared" si="4"/>
        <v>0</v>
      </c>
      <c r="P30" s="21">
        <f t="shared" si="4"/>
        <v>-0.9311999999999999</v>
      </c>
      <c r="Q30" s="22">
        <f t="shared" si="10"/>
        <v>0.0037375</v>
      </c>
      <c r="R30" s="22" t="e">
        <f t="shared" si="17"/>
        <v>#DIV/0!</v>
      </c>
      <c r="S30" s="22">
        <f t="shared" si="11"/>
        <v>0.0037375</v>
      </c>
    </row>
    <row r="31" spans="1:19" s="35" customFormat="1" ht="37.5" customHeight="1">
      <c r="A31" s="12" t="s">
        <v>33</v>
      </c>
      <c r="B31" s="22">
        <f>B32+B33</f>
        <v>13995.75</v>
      </c>
      <c r="C31" s="22">
        <f>C32+C33</f>
        <v>0</v>
      </c>
      <c r="D31" s="26">
        <f t="shared" si="14"/>
        <v>13995.75</v>
      </c>
      <c r="E31" s="22">
        <f>E32+E33</f>
        <v>0</v>
      </c>
      <c r="F31" s="22">
        <f>F32+F33</f>
        <v>0</v>
      </c>
      <c r="G31" s="26">
        <f t="shared" si="15"/>
        <v>0</v>
      </c>
      <c r="H31" s="22">
        <f>H32+H33</f>
        <v>257.26429</v>
      </c>
      <c r="I31" s="22">
        <f>I32+I33</f>
        <v>0</v>
      </c>
      <c r="J31" s="26">
        <f t="shared" si="16"/>
        <v>257.26429</v>
      </c>
      <c r="K31" s="21" t="e">
        <f t="shared" si="3"/>
        <v>#DIV/0!</v>
      </c>
      <c r="L31" s="21" t="e">
        <f t="shared" si="3"/>
        <v>#DIV/0!</v>
      </c>
      <c r="M31" s="21" t="e">
        <f t="shared" si="3"/>
        <v>#DIV/0!</v>
      </c>
      <c r="N31" s="21">
        <f>H31-E31</f>
        <v>257.26429</v>
      </c>
      <c r="O31" s="21">
        <f t="shared" si="4"/>
        <v>0</v>
      </c>
      <c r="P31" s="21">
        <f>J31-G31</f>
        <v>257.26429</v>
      </c>
      <c r="Q31" s="22">
        <f t="shared" si="10"/>
        <v>1.8381600843113088</v>
      </c>
      <c r="R31" s="22" t="e">
        <f t="shared" si="17"/>
        <v>#DIV/0!</v>
      </c>
      <c r="S31" s="22">
        <f t="shared" si="11"/>
        <v>1.8381600843113088</v>
      </c>
    </row>
    <row r="32" spans="1:19" s="35" customFormat="1" ht="12.75">
      <c r="A32" s="38" t="s">
        <v>37</v>
      </c>
      <c r="B32" s="22">
        <v>13995.75</v>
      </c>
      <c r="C32" s="22"/>
      <c r="D32" s="26">
        <f t="shared" si="14"/>
        <v>13995.75</v>
      </c>
      <c r="E32" s="22"/>
      <c r="F32" s="22"/>
      <c r="G32" s="26">
        <f t="shared" si="15"/>
        <v>0</v>
      </c>
      <c r="H32" s="22">
        <v>239.63529</v>
      </c>
      <c r="I32" s="22"/>
      <c r="J32" s="26">
        <f t="shared" si="16"/>
        <v>239.63529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239.63529</v>
      </c>
      <c r="O32" s="21">
        <f t="shared" si="4"/>
        <v>0</v>
      </c>
      <c r="P32" s="21">
        <f t="shared" si="4"/>
        <v>239.63529</v>
      </c>
      <c r="Q32" s="22">
        <f t="shared" si="10"/>
        <v>1.7122004179840309</v>
      </c>
      <c r="R32" s="22" t="e">
        <f t="shared" si="17"/>
        <v>#DIV/0!</v>
      </c>
      <c r="S32" s="22">
        <f t="shared" si="11"/>
        <v>1.7122004179840309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/>
      <c r="F33" s="22"/>
      <c r="G33" s="26">
        <f t="shared" si="15"/>
        <v>0</v>
      </c>
      <c r="H33" s="22">
        <v>17.629</v>
      </c>
      <c r="I33" s="22"/>
      <c r="J33" s="26">
        <f t="shared" si="16"/>
        <v>17.629</v>
      </c>
      <c r="K33" s="21" t="e">
        <f t="shared" si="3"/>
        <v>#DIV/0!</v>
      </c>
      <c r="L33" s="21" t="e">
        <f t="shared" si="3"/>
        <v>#DIV/0!</v>
      </c>
      <c r="M33" s="21" t="e">
        <f t="shared" si="3"/>
        <v>#DIV/0!</v>
      </c>
      <c r="N33" s="21">
        <f>H33-E33</f>
        <v>17.629</v>
      </c>
      <c r="O33" s="21">
        <f t="shared" si="4"/>
        <v>0</v>
      </c>
      <c r="P33" s="21">
        <f t="shared" si="4"/>
        <v>17.629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3056.95</v>
      </c>
      <c r="C34" s="22">
        <f>C35+C36</f>
        <v>0</v>
      </c>
      <c r="D34" s="26">
        <f t="shared" si="14"/>
        <v>3056.95</v>
      </c>
      <c r="E34" s="22">
        <f>E35+E36</f>
        <v>290.7435</v>
      </c>
      <c r="F34" s="22">
        <f>F35+F36</f>
        <v>0</v>
      </c>
      <c r="G34" s="26">
        <f t="shared" si="15"/>
        <v>290.7435</v>
      </c>
      <c r="H34" s="22">
        <f>H35+H36</f>
        <v>30.06552</v>
      </c>
      <c r="I34" s="22">
        <f>I35+I36</f>
        <v>0</v>
      </c>
      <c r="J34" s="26">
        <f t="shared" si="16"/>
        <v>30.06552</v>
      </c>
      <c r="K34" s="21">
        <f t="shared" si="3"/>
        <v>10.34090873914636</v>
      </c>
      <c r="L34" s="21" t="e">
        <f t="shared" si="3"/>
        <v>#DIV/0!</v>
      </c>
      <c r="M34" s="21">
        <f t="shared" si="3"/>
        <v>10.34090873914636</v>
      </c>
      <c r="N34" s="21">
        <f t="shared" si="4"/>
        <v>-260.67798</v>
      </c>
      <c r="O34" s="21">
        <f t="shared" si="4"/>
        <v>0</v>
      </c>
      <c r="P34" s="21">
        <f t="shared" si="4"/>
        <v>-260.67798</v>
      </c>
      <c r="Q34" s="22">
        <f t="shared" si="10"/>
        <v>0.9835136328693632</v>
      </c>
      <c r="R34" s="22" t="e">
        <f t="shared" si="17"/>
        <v>#DIV/0!</v>
      </c>
      <c r="S34" s="22">
        <f t="shared" si="11"/>
        <v>0.9835136328693632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290.7435</v>
      </c>
      <c r="F35" s="22"/>
      <c r="G35" s="26">
        <f t="shared" si="15"/>
        <v>290.7435</v>
      </c>
      <c r="H35" s="22">
        <v>30.06552</v>
      </c>
      <c r="I35" s="22"/>
      <c r="J35" s="26">
        <f t="shared" si="16"/>
        <v>30.06552</v>
      </c>
      <c r="K35" s="21">
        <f t="shared" si="3"/>
        <v>10.34090873914636</v>
      </c>
      <c r="L35" s="21" t="e">
        <f t="shared" si="3"/>
        <v>#DIV/0!</v>
      </c>
      <c r="M35" s="21">
        <f t="shared" si="3"/>
        <v>10.34090873914636</v>
      </c>
      <c r="N35" s="21">
        <f t="shared" si="4"/>
        <v>-260.67798</v>
      </c>
      <c r="O35" s="21">
        <f t="shared" si="4"/>
        <v>0</v>
      </c>
      <c r="P35" s="21">
        <f t="shared" si="4"/>
        <v>-260.67798</v>
      </c>
      <c r="Q35" s="22">
        <f t="shared" si="10"/>
        <v>1.2026208</v>
      </c>
      <c r="R35" s="22" t="e">
        <f t="shared" si="17"/>
        <v>#DIV/0!</v>
      </c>
      <c r="S35" s="22">
        <f t="shared" si="11"/>
        <v>1.2026208</v>
      </c>
    </row>
    <row r="36" spans="1:19" s="35" customFormat="1" ht="12.75">
      <c r="A36" s="38" t="s">
        <v>40</v>
      </c>
      <c r="B36" s="22">
        <v>556.95</v>
      </c>
      <c r="C36" s="22"/>
      <c r="D36" s="26">
        <f t="shared" si="14"/>
        <v>556.95</v>
      </c>
      <c r="E36" s="22"/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800</v>
      </c>
      <c r="C38" s="22">
        <v>45</v>
      </c>
      <c r="D38" s="26">
        <f t="shared" si="14"/>
        <v>845</v>
      </c>
      <c r="E38" s="22">
        <v>3.05127</v>
      </c>
      <c r="F38" s="22">
        <v>0.00492</v>
      </c>
      <c r="G38" s="26">
        <f>E38+F38</f>
        <v>3.05619</v>
      </c>
      <c r="H38" s="22">
        <v>336.86374</v>
      </c>
      <c r="I38" s="22">
        <v>10.23036</v>
      </c>
      <c r="J38" s="26">
        <f t="shared" si="16"/>
        <v>347.0941</v>
      </c>
      <c r="K38" s="21">
        <f t="shared" si="3"/>
        <v>11040.115755079032</v>
      </c>
      <c r="L38" s="21">
        <f t="shared" si="3"/>
        <v>207934.14634146338</v>
      </c>
      <c r="M38" s="21">
        <f t="shared" si="3"/>
        <v>11357.085128869607</v>
      </c>
      <c r="N38" s="21">
        <f t="shared" si="4"/>
        <v>333.81247</v>
      </c>
      <c r="O38" s="21">
        <f t="shared" si="4"/>
        <v>10.225439999999999</v>
      </c>
      <c r="P38" s="21">
        <f t="shared" si="4"/>
        <v>344.03791</v>
      </c>
      <c r="Q38" s="22">
        <f t="shared" si="10"/>
        <v>42.1079675</v>
      </c>
      <c r="R38" s="22">
        <f t="shared" si="17"/>
        <v>22.734133333333332</v>
      </c>
      <c r="S38" s="22">
        <f t="shared" si="11"/>
        <v>41.07622485207101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12.77972</v>
      </c>
      <c r="F39" s="22">
        <f t="shared" si="18"/>
        <v>13.80776</v>
      </c>
      <c r="G39" s="26">
        <f t="shared" si="18"/>
        <v>26.58748</v>
      </c>
      <c r="H39" s="22">
        <f t="shared" si="18"/>
        <v>3.86664</v>
      </c>
      <c r="I39" s="22">
        <f t="shared" si="18"/>
        <v>16.84026</v>
      </c>
      <c r="J39" s="26">
        <f t="shared" si="18"/>
        <v>20.7069</v>
      </c>
      <c r="K39" s="21">
        <f t="shared" si="3"/>
        <v>30.2560619481491</v>
      </c>
      <c r="L39" s="21">
        <f t="shared" si="3"/>
        <v>121.96228787290626</v>
      </c>
      <c r="M39" s="21">
        <f t="shared" si="3"/>
        <v>77.88214603264394</v>
      </c>
      <c r="N39" s="21">
        <f t="shared" si="4"/>
        <v>-8.913079999999999</v>
      </c>
      <c r="O39" s="21">
        <f t="shared" si="4"/>
        <v>3.0325000000000006</v>
      </c>
      <c r="P39" s="21">
        <f t="shared" si="4"/>
        <v>-5.880579999999998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12.77972</v>
      </c>
      <c r="F40" s="32">
        <v>13.80776</v>
      </c>
      <c r="G40" s="33">
        <f>E40+F40</f>
        <v>26.58748</v>
      </c>
      <c r="H40" s="32">
        <v>3.86664</v>
      </c>
      <c r="I40" s="32">
        <v>16.84026</v>
      </c>
      <c r="J40" s="33">
        <f>H40+I40</f>
        <v>20.7069</v>
      </c>
      <c r="K40" s="34">
        <f t="shared" si="3"/>
        <v>30.2560619481491</v>
      </c>
      <c r="L40" s="34">
        <f t="shared" si="3"/>
        <v>121.96228787290626</v>
      </c>
      <c r="M40" s="34">
        <f t="shared" si="3"/>
        <v>77.88214603264394</v>
      </c>
      <c r="N40" s="34">
        <f t="shared" si="4"/>
        <v>-8.913079999999999</v>
      </c>
      <c r="O40" s="34">
        <f t="shared" si="4"/>
        <v>3.0325000000000006</v>
      </c>
      <c r="P40" s="34">
        <f t="shared" si="4"/>
        <v>-5.880579999999998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/>
      <c r="F41" s="33"/>
      <c r="G41" s="33">
        <f t="shared" si="15"/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D4:D5"/>
    <mergeCell ref="H4:H5"/>
    <mergeCell ref="S4:S5"/>
    <mergeCell ref="K3:M3"/>
    <mergeCell ref="J4:J5"/>
    <mergeCell ref="A3:A5"/>
    <mergeCell ref="B3:D3"/>
    <mergeCell ref="E3:G3"/>
    <mergeCell ref="G4:G5"/>
    <mergeCell ref="B4:B5"/>
    <mergeCell ref="I4:I5"/>
    <mergeCell ref="C4:C5"/>
    <mergeCell ref="M4:M5"/>
    <mergeCell ref="K4:K5"/>
    <mergeCell ref="E4:E5"/>
    <mergeCell ref="R4:R5"/>
    <mergeCell ref="N3:P4"/>
    <mergeCell ref="L4:L5"/>
    <mergeCell ref="Q4:Q5"/>
    <mergeCell ref="H3:J3"/>
    <mergeCell ref="F4:F5"/>
    <mergeCell ref="Q3:S3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2022-02-18T05:45:52Z</cp:lastPrinted>
  <dcterms:created xsi:type="dcterms:W3CDTF">2011-02-18T06:53:44Z</dcterms:created>
  <dcterms:modified xsi:type="dcterms:W3CDTF">2022-02-18T05:46:52Z</dcterms:modified>
  <cp:category/>
  <cp:version/>
  <cp:contentType/>
  <cp:contentStatus/>
</cp:coreProperties>
</file>