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<sst xmlns="http://schemas.openxmlformats.org/spreadsheetml/2006/main" count="63" uniqueCount="49">
  <si>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</si>
  <si>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</si>
  <si>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</si>
  <si>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</si>
  <si>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</si>
  <si>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</si>
  <si>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</si>
  <si>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</si>
  <si>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</si>
  <si>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</si>
  <si>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</si>
  <si>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</si>
  <si>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</si>
  <si>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</si>
  <si>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</si>
  <si>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</si>
  <si>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</si>
  <si>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</si>
  <si>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</si>
  <si>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</si>
  <si>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</si>
  <si>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</si>
  <si>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</si>
  <si>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</si>
  <si>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</si>
  <si>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</si>
  <si>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</si>
  <si>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</si>
  <si>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</si>
  <si>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</si>
  <si>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</si>
  <si>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</si>
  <si>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</si>
  <si>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</si>
  <si>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</si>
  <si>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</si>
  <si>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</si>
  <si>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</si>
  <si>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</si>
  <si>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</si>
  <si>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</si>
  <si>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</si>
  <si>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</si>
  <si>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</si>
  <si>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01.01. 2022 года</t>
  </si>
  <si>
    <t>Годовой план на 01.01.2022 г.</t>
  </si>
  <si>
    <t>Фактическое поступление на 01.01.2021 г.</t>
  </si>
  <si>
    <t>Фактическое поступление на 01.01.2022 г.</t>
  </si>
  <si>
    <t>Отклонение фактического поступления по состоянию на 01.01.22 г. от фактического поступления на 01.01.21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</si>
</sst>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C1" activePane="topRight" state="frozen"/>
      <selection pane="topLeft" activeCell="A1" sqref="A1"/>
      <selection pane="topRight" activeCell="T6" sqref="T6:U12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2"/>
      <c r="B3" s="45" t="s">
        <v>45</v>
      </c>
      <c r="C3" s="45"/>
      <c r="D3" s="45"/>
      <c r="E3" s="43" t="s">
        <v>46</v>
      </c>
      <c r="F3" s="43"/>
      <c r="G3" s="43"/>
      <c r="H3" s="43" t="s">
        <v>47</v>
      </c>
      <c r="I3" s="43"/>
      <c r="J3" s="43"/>
      <c r="K3" s="43" t="s">
        <v>0</v>
      </c>
      <c r="L3" s="44"/>
      <c r="M3" s="44"/>
      <c r="N3" s="43" t="s">
        <v>48</v>
      </c>
      <c r="O3" s="44"/>
      <c r="P3" s="44"/>
      <c r="Q3" s="49" t="s">
        <v>1</v>
      </c>
      <c r="R3" s="50"/>
      <c r="S3" s="51"/>
    </row>
    <row r="4" spans="1:19" ht="40.5" customHeight="1">
      <c r="A4" s="52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3" t="s">
        <v>4</v>
      </c>
      <c r="K4" s="45" t="s">
        <v>2</v>
      </c>
      <c r="L4" s="45" t="s">
        <v>3</v>
      </c>
      <c r="M4" s="43" t="s">
        <v>4</v>
      </c>
      <c r="N4" s="44"/>
      <c r="O4" s="44"/>
      <c r="P4" s="44"/>
      <c r="Q4" s="47" t="s">
        <v>2</v>
      </c>
      <c r="R4" s="47" t="s">
        <v>3</v>
      </c>
      <c r="S4" s="47" t="s">
        <v>4</v>
      </c>
    </row>
    <row r="5" spans="1:19" ht="12.75">
      <c r="A5" s="52"/>
      <c r="B5" s="46"/>
      <c r="C5" s="46"/>
      <c r="D5" s="46"/>
      <c r="E5" s="45"/>
      <c r="F5" s="45"/>
      <c r="G5" s="45"/>
      <c r="H5" s="45"/>
      <c r="I5" s="45"/>
      <c r="J5" s="43"/>
      <c r="K5" s="45"/>
      <c r="L5" s="45"/>
      <c r="M5" s="43"/>
      <c r="N5" s="2" t="s">
        <v>2</v>
      </c>
      <c r="O5" s="2" t="s">
        <v>3</v>
      </c>
      <c r="P5" s="2" t="s">
        <v>30</v>
      </c>
      <c r="Q5" s="48"/>
      <c r="R5" s="48"/>
      <c r="S5" s="48"/>
    </row>
    <row r="6" spans="1:19" ht="12.75">
      <c r="A6" s="9" t="s">
        <v>5</v>
      </c>
      <c r="B6" s="19">
        <f aca="true" t="shared" si="0" ref="B6:I6">B8+B25</f>
        <v>138351.49300000002</v>
      </c>
      <c r="C6" s="19">
        <f t="shared" si="0"/>
        <v>13670.7842</v>
      </c>
      <c r="D6" s="19">
        <f t="shared" si="0"/>
        <v>152022.2772</v>
      </c>
      <c r="E6" s="19">
        <f>E8+E25</f>
        <v>125293.26630000002</v>
      </c>
      <c r="F6" s="19">
        <f t="shared" si="0"/>
        <v>14074.9231</v>
      </c>
      <c r="G6" s="19">
        <f>G8+G25</f>
        <v>139368.1894</v>
      </c>
      <c r="H6" s="42">
        <f>H8+H25</f>
        <v>145390.1907</v>
      </c>
      <c r="I6" s="19">
        <f t="shared" si="0"/>
        <v>13948.557100000002</v>
      </c>
      <c r="J6" s="19">
        <f>J8+J25</f>
        <v>159338.74779999998</v>
      </c>
      <c r="K6" s="19">
        <f>H6/E6*100</f>
        <v>116.03990780468622</v>
      </c>
      <c r="L6" s="19">
        <f>I6/F6*100</f>
        <v>99.10219047662152</v>
      </c>
      <c r="M6" s="19">
        <f>J6/G6*100</f>
        <v>114.3293519747771</v>
      </c>
      <c r="N6" s="19">
        <f>H6-E6</f>
        <v>20096.92439999999</v>
      </c>
      <c r="O6" s="19">
        <f>I6-F6</f>
        <v>-126.36599999999817</v>
      </c>
      <c r="P6" s="19">
        <f>J6-G6</f>
        <v>19970.55839999998</v>
      </c>
      <c r="Q6" s="19">
        <f aca="true" t="shared" si="1" ref="Q6:S10">H6/B6*100</f>
        <v>105.0875473385748</v>
      </c>
      <c r="R6" s="19">
        <f t="shared" si="1"/>
        <v>102.03187246566297</v>
      </c>
      <c r="S6" s="19">
        <f t="shared" si="1"/>
        <v>104.81276213904785</v>
      </c>
    </row>
    <row r="7" spans="1:19" ht="22.5">
      <c r="A7" s="10" t="s">
        <v>6</v>
      </c>
      <c r="B7" s="20">
        <f aca="true" t="shared" si="2" ref="B7:J7">B8+B26</f>
        <v>138351.49300000002</v>
      </c>
      <c r="C7" s="20">
        <f t="shared" si="2"/>
        <v>13670.7842</v>
      </c>
      <c r="D7" s="20">
        <f t="shared" si="2"/>
        <v>152022.2772</v>
      </c>
      <c r="E7" s="20">
        <f>E8+E26</f>
        <v>125290.02030000002</v>
      </c>
      <c r="F7" s="20">
        <f>F8+F26</f>
        <v>14073.693099999999</v>
      </c>
      <c r="G7" s="20">
        <f t="shared" si="2"/>
        <v>139363.7134</v>
      </c>
      <c r="H7" s="20">
        <f t="shared" si="2"/>
        <v>145378.75660000002</v>
      </c>
      <c r="I7" s="20">
        <f>I8+I26</f>
        <v>13944.417700000002</v>
      </c>
      <c r="J7" s="20">
        <f t="shared" si="2"/>
        <v>159323.17429999998</v>
      </c>
      <c r="K7" s="21">
        <f aca="true" t="shared" si="3" ref="K7:M41">H7/E7*100</f>
        <v>116.03378804784184</v>
      </c>
      <c r="L7" s="21">
        <f t="shared" si="3"/>
        <v>99.08143939844761</v>
      </c>
      <c r="M7" s="21">
        <f t="shared" si="3"/>
        <v>114.32184921961183</v>
      </c>
      <c r="N7" s="21">
        <f aca="true" t="shared" si="4" ref="N7:P41">H7-E7</f>
        <v>20088.736300000004</v>
      </c>
      <c r="O7" s="21">
        <f t="shared" si="4"/>
        <v>-129.2753999999968</v>
      </c>
      <c r="P7" s="21">
        <f t="shared" si="4"/>
        <v>19959.460899999976</v>
      </c>
      <c r="Q7" s="22">
        <f t="shared" si="1"/>
        <v>105.07928280904059</v>
      </c>
      <c r="R7" s="22">
        <f t="shared" si="1"/>
        <v>102.00159329557701</v>
      </c>
      <c r="S7" s="22">
        <f t="shared" si="1"/>
        <v>104.80251791676226</v>
      </c>
    </row>
    <row r="8" spans="1:19" s="5" customFormat="1" ht="12.75">
      <c r="A8" s="4" t="s">
        <v>7</v>
      </c>
      <c r="B8" s="23">
        <f aca="true" t="shared" si="5" ref="B8:J8">B9+B10+B11+B16+B20+B23+B24</f>
        <v>126374.12000000001</v>
      </c>
      <c r="C8" s="23">
        <f>C9+C10+C11+C16+C20+C23+C24</f>
        <v>12556.08</v>
      </c>
      <c r="D8" s="30">
        <f t="shared" si="5"/>
        <v>138930.2</v>
      </c>
      <c r="E8" s="39">
        <f>E9+E10+E11+E16+E20+E23+E24</f>
        <v>118479.27550000002</v>
      </c>
      <c r="F8" s="30">
        <f t="shared" si="5"/>
        <v>13082.152399999999</v>
      </c>
      <c r="G8" s="30">
        <f>G9+G10+G11+G16+G20+G23+G24</f>
        <v>131561.4279</v>
      </c>
      <c r="H8" s="30">
        <f t="shared" si="5"/>
        <v>133543.7227</v>
      </c>
      <c r="I8" s="30">
        <f t="shared" si="5"/>
        <v>12603.626900000001</v>
      </c>
      <c r="J8" s="23">
        <f t="shared" si="5"/>
        <v>146147.3496</v>
      </c>
      <c r="K8" s="23">
        <f t="shared" si="3"/>
        <v>112.7148373725496</v>
      </c>
      <c r="L8" s="23">
        <f t="shared" si="3"/>
        <v>96.34215008839067</v>
      </c>
      <c r="M8" s="23">
        <f t="shared" si="3"/>
        <v>111.08677667369706</v>
      </c>
      <c r="N8" s="23">
        <f t="shared" si="4"/>
        <v>15064.447199999995</v>
      </c>
      <c r="O8" s="23">
        <f t="shared" si="4"/>
        <v>-478.5254999999979</v>
      </c>
      <c r="P8" s="23">
        <f t="shared" si="4"/>
        <v>14585.921699999977</v>
      </c>
      <c r="Q8" s="25">
        <f t="shared" si="1"/>
        <v>105.67331562823148</v>
      </c>
      <c r="R8" s="25">
        <f t="shared" si="1"/>
        <v>100.378676306618</v>
      </c>
      <c r="S8" s="25">
        <f t="shared" si="1"/>
        <v>105.19480256992357</v>
      </c>
    </row>
    <row r="9" spans="1:19" ht="12.75">
      <c r="A9" s="3" t="s">
        <v>8</v>
      </c>
      <c r="B9" s="22">
        <v>64650</v>
      </c>
      <c r="C9" s="22">
        <v>2394.68</v>
      </c>
      <c r="D9" s="26">
        <f>B9+C9</f>
        <v>67044.68</v>
      </c>
      <c r="E9" s="20">
        <v>62341.6201</v>
      </c>
      <c r="F9" s="20">
        <v>2352.514</v>
      </c>
      <c r="G9" s="26">
        <f>E9+F9</f>
        <v>64694.1341</v>
      </c>
      <c r="H9" s="22">
        <v>67986.6281</v>
      </c>
      <c r="I9" s="22">
        <v>2582.1732</v>
      </c>
      <c r="J9" s="26">
        <f>H9+I9</f>
        <v>70568.8013</v>
      </c>
      <c r="K9" s="21">
        <f t="shared" si="3"/>
        <v>109.05495877544575</v>
      </c>
      <c r="L9" s="21">
        <f t="shared" si="3"/>
        <v>109.76228834344874</v>
      </c>
      <c r="M9" s="21">
        <f t="shared" si="3"/>
        <v>109.0806798510037</v>
      </c>
      <c r="N9" s="21">
        <f t="shared" si="4"/>
        <v>5645.008000000002</v>
      </c>
      <c r="O9" s="21">
        <f t="shared" si="4"/>
        <v>229.65920000000006</v>
      </c>
      <c r="P9" s="21">
        <f t="shared" si="4"/>
        <v>5874.6672000000035</v>
      </c>
      <c r="Q9" s="22">
        <f t="shared" si="1"/>
        <v>105.16106434648106</v>
      </c>
      <c r="R9" s="22">
        <f t="shared" si="1"/>
        <v>107.82957221841751</v>
      </c>
      <c r="S9" s="22">
        <f t="shared" si="1"/>
        <v>105.25637723977506</v>
      </c>
    </row>
    <row r="10" spans="1:19" ht="12.75">
      <c r="A10" s="3" t="s">
        <v>36</v>
      </c>
      <c r="B10" s="22">
        <v>12410.32</v>
      </c>
      <c r="C10" s="22"/>
      <c r="D10" s="26">
        <f>B10+C10</f>
        <v>12410.32</v>
      </c>
      <c r="E10" s="22">
        <v>5359.9139</v>
      </c>
      <c r="F10" s="22"/>
      <c r="G10" s="26">
        <f>E10+F10</f>
        <v>5359.9139</v>
      </c>
      <c r="H10" s="22">
        <v>12648.9064</v>
      </c>
      <c r="I10" s="22"/>
      <c r="J10" s="26">
        <f>H10+I10</f>
        <v>12648.9064</v>
      </c>
      <c r="K10" s="21">
        <f t="shared" si="3"/>
        <v>235.9908505246698</v>
      </c>
      <c r="L10" s="21" t="e">
        <f t="shared" si="3"/>
        <v>#DIV/0!</v>
      </c>
      <c r="M10" s="21">
        <f t="shared" si="3"/>
        <v>235.9908505246698</v>
      </c>
      <c r="N10" s="21">
        <f t="shared" si="4"/>
        <v>7288.9925</v>
      </c>
      <c r="O10" s="21">
        <f t="shared" si="4"/>
        <v>0</v>
      </c>
      <c r="P10" s="21">
        <f t="shared" si="4"/>
        <v>7288.9925</v>
      </c>
      <c r="Q10" s="22">
        <f t="shared" si="1"/>
        <v>101.92248386826448</v>
      </c>
      <c r="R10" s="22" t="e">
        <f t="shared" si="1"/>
        <v>#DIV/0!</v>
      </c>
      <c r="S10" s="22">
        <f t="shared" si="1"/>
        <v>101.92248386826448</v>
      </c>
    </row>
    <row r="11" spans="1:19" s="5" customFormat="1" ht="12.75">
      <c r="A11" s="12" t="s">
        <v>9</v>
      </c>
      <c r="B11" s="27">
        <f aca="true" t="shared" si="6" ref="B11:J11">B12+B13+B14+B15</f>
        <v>19810</v>
      </c>
      <c r="C11" s="27">
        <f t="shared" si="6"/>
        <v>620.29</v>
      </c>
      <c r="D11" s="27">
        <f t="shared" si="6"/>
        <v>20430.29</v>
      </c>
      <c r="E11" s="27">
        <f>E12+E13+E14+E15</f>
        <v>19577.2495</v>
      </c>
      <c r="F11" s="27">
        <f t="shared" si="6"/>
        <v>423.3315</v>
      </c>
      <c r="G11" s="27">
        <f t="shared" si="6"/>
        <v>20000.581000000002</v>
      </c>
      <c r="H11" s="27">
        <f t="shared" si="6"/>
        <v>21832.8924</v>
      </c>
      <c r="I11" s="27">
        <f t="shared" si="6"/>
        <v>626.198</v>
      </c>
      <c r="J11" s="27">
        <f t="shared" si="6"/>
        <v>22459.0904</v>
      </c>
      <c r="K11" s="28">
        <f t="shared" si="3"/>
        <v>111.52175590345313</v>
      </c>
      <c r="L11" s="28">
        <f t="shared" si="3"/>
        <v>147.92142800618427</v>
      </c>
      <c r="M11" s="28">
        <f t="shared" si="3"/>
        <v>112.29218991188306</v>
      </c>
      <c r="N11" s="28">
        <f t="shared" si="4"/>
        <v>2255.642899999999</v>
      </c>
      <c r="O11" s="28">
        <f t="shared" si="4"/>
        <v>202.86649999999997</v>
      </c>
      <c r="P11" s="28">
        <f t="shared" si="4"/>
        <v>2458.509399999999</v>
      </c>
      <c r="Q11" s="29">
        <f>H11/B11*100</f>
        <v>110.21147097425543</v>
      </c>
      <c r="R11" s="29">
        <f>I11/C11*100</f>
        <v>100.95245772138838</v>
      </c>
      <c r="S11" s="29">
        <f>J11/D11*100</f>
        <v>109.93035536940494</v>
      </c>
    </row>
    <row r="12" spans="1:21" ht="23.25" customHeight="1">
      <c r="A12" s="3" t="s">
        <v>10</v>
      </c>
      <c r="B12" s="22">
        <v>16150</v>
      </c>
      <c r="C12" s="22">
        <v>0</v>
      </c>
      <c r="D12" s="26">
        <f>B12+C12</f>
        <v>16150</v>
      </c>
      <c r="E12" s="22">
        <v>12286.7905</v>
      </c>
      <c r="F12" s="22"/>
      <c r="G12" s="26">
        <f>E12+F12</f>
        <v>12286.7905</v>
      </c>
      <c r="H12" s="22">
        <v>18091.799</v>
      </c>
      <c r="I12" s="22"/>
      <c r="J12" s="26">
        <f>H12+I12</f>
        <v>18091.799</v>
      </c>
      <c r="K12" s="21">
        <f t="shared" si="3"/>
        <v>147.24593049747205</v>
      </c>
      <c r="L12" s="21" t="e">
        <f t="shared" si="3"/>
        <v>#DIV/0!</v>
      </c>
      <c r="M12" s="21">
        <f t="shared" si="3"/>
        <v>147.24593049747205</v>
      </c>
      <c r="N12" s="21">
        <f t="shared" si="4"/>
        <v>5805.0085</v>
      </c>
      <c r="O12" s="21">
        <f t="shared" si="4"/>
        <v>0</v>
      </c>
      <c r="P12" s="21">
        <f t="shared" si="4"/>
        <v>5805.0085</v>
      </c>
      <c r="Q12" s="22">
        <f>H12/B12*100</f>
        <v>112.02352321981424</v>
      </c>
      <c r="R12" s="22">
        <v>0</v>
      </c>
      <c r="S12" s="22">
        <f aca="true" t="shared" si="7" ref="S12:S18">J12/D12*100</f>
        <v>112.02352321981424</v>
      </c>
      <c r="U12" s="40"/>
    </row>
    <row r="13" spans="1:21" ht="22.5">
      <c r="A13" s="3" t="s">
        <v>11</v>
      </c>
      <c r="B13" s="22">
        <v>1880</v>
      </c>
      <c r="C13" s="22"/>
      <c r="D13" s="26">
        <f>B13+C13</f>
        <v>1880</v>
      </c>
      <c r="E13" s="22">
        <v>6242.5946</v>
      </c>
      <c r="F13" s="22"/>
      <c r="G13" s="26">
        <f>E13+F13</f>
        <v>6242.5946</v>
      </c>
      <c r="H13" s="22">
        <v>1844.49</v>
      </c>
      <c r="I13" s="22"/>
      <c r="J13" s="26">
        <f>H13+I13</f>
        <v>1844.49</v>
      </c>
      <c r="K13" s="21">
        <f t="shared" si="3"/>
        <v>29.5468489976908</v>
      </c>
      <c r="L13" s="21" t="e">
        <f t="shared" si="3"/>
        <v>#DIV/0!</v>
      </c>
      <c r="M13" s="21">
        <f t="shared" si="3"/>
        <v>29.5468489976908</v>
      </c>
      <c r="N13" s="21">
        <f t="shared" si="4"/>
        <v>-4398.104600000001</v>
      </c>
      <c r="O13" s="21">
        <f t="shared" si="4"/>
        <v>0</v>
      </c>
      <c r="P13" s="21">
        <f t="shared" si="4"/>
        <v>-4398.104600000001</v>
      </c>
      <c r="Q13" s="22">
        <f>H13/B13*100</f>
        <v>98.11117021276596</v>
      </c>
      <c r="R13" s="22">
        <v>0</v>
      </c>
      <c r="S13" s="22">
        <f t="shared" si="7"/>
        <v>98.11117021276596</v>
      </c>
      <c r="T13" s="40"/>
      <c r="U13" s="40"/>
    </row>
    <row r="14" spans="1:19" ht="12.75">
      <c r="A14" s="3" t="s">
        <v>12</v>
      </c>
      <c r="B14" s="22">
        <v>1430</v>
      </c>
      <c r="C14" s="22">
        <v>620.29</v>
      </c>
      <c r="D14" s="26">
        <f>B14+C14</f>
        <v>2050.29</v>
      </c>
      <c r="E14" s="22">
        <v>987.7736</v>
      </c>
      <c r="F14" s="22">
        <v>423.3315</v>
      </c>
      <c r="G14" s="26">
        <f>E14+F14</f>
        <v>1411.1051</v>
      </c>
      <c r="H14" s="22">
        <v>1461.13</v>
      </c>
      <c r="I14" s="22">
        <v>626.198</v>
      </c>
      <c r="J14" s="26">
        <f>H14+I14</f>
        <v>2087.328</v>
      </c>
      <c r="K14" s="21">
        <f t="shared" si="3"/>
        <v>147.92154801464628</v>
      </c>
      <c r="L14" s="21">
        <f t="shared" si="3"/>
        <v>147.92142800618427</v>
      </c>
      <c r="M14" s="21">
        <f t="shared" si="3"/>
        <v>147.92151201211024</v>
      </c>
      <c r="N14" s="21">
        <f t="shared" si="4"/>
        <v>473.3564000000001</v>
      </c>
      <c r="O14" s="21">
        <f t="shared" si="4"/>
        <v>202.86649999999997</v>
      </c>
      <c r="P14" s="21">
        <f t="shared" si="4"/>
        <v>676.2229</v>
      </c>
      <c r="Q14" s="22">
        <f>H14/B14*100</f>
        <v>102.17692307692307</v>
      </c>
      <c r="R14" s="22">
        <f>I14/C14*100</f>
        <v>100.95245772138838</v>
      </c>
      <c r="S14" s="22">
        <f t="shared" si="7"/>
        <v>101.80647615703144</v>
      </c>
    </row>
    <row r="15" spans="1:21" ht="22.5">
      <c r="A15" s="11" t="s">
        <v>34</v>
      </c>
      <c r="B15" s="22">
        <v>350</v>
      </c>
      <c r="C15" s="22"/>
      <c r="D15" s="26">
        <f>B15+C15</f>
        <v>350</v>
      </c>
      <c r="E15" s="22">
        <v>60.0908</v>
      </c>
      <c r="F15" s="22"/>
      <c r="G15" s="26">
        <f>E15+F15</f>
        <v>60.0908</v>
      </c>
      <c r="H15" s="22">
        <v>435.4734</v>
      </c>
      <c r="I15" s="22"/>
      <c r="J15" s="26">
        <f>H15+I15</f>
        <v>435.4734</v>
      </c>
      <c r="K15" s="21">
        <f>H15/E15*100</f>
        <v>724.6922989875322</v>
      </c>
      <c r="L15" s="21" t="e">
        <f>I15/F15*100</f>
        <v>#DIV/0!</v>
      </c>
      <c r="M15" s="21">
        <f>J15/G15*100</f>
        <v>724.6922989875322</v>
      </c>
      <c r="N15" s="21">
        <f>H15-E15</f>
        <v>375.3826</v>
      </c>
      <c r="O15" s="21">
        <f>I15-F15</f>
        <v>0</v>
      </c>
      <c r="P15" s="21">
        <f>J15-G15</f>
        <v>375.3826</v>
      </c>
      <c r="Q15" s="22">
        <f>H15/B15*100</f>
        <v>124.42097142857142</v>
      </c>
      <c r="R15" s="22" t="e">
        <f>I15/C15*100</f>
        <v>#DIV/0!</v>
      </c>
      <c r="S15" s="22">
        <f>J15/D15*100</f>
        <v>124.42097142857142</v>
      </c>
      <c r="T15" s="41"/>
      <c r="U15" s="41"/>
    </row>
    <row r="16" spans="1:19" s="5" customFormat="1" ht="12.75">
      <c r="A16" s="12" t="s">
        <v>13</v>
      </c>
      <c r="B16" s="27">
        <f>B17+B18+B19</f>
        <v>26505</v>
      </c>
      <c r="C16" s="27">
        <f aca="true" t="shared" si="8" ref="C16:J16">C17+C18+C19</f>
        <v>9527.810000000001</v>
      </c>
      <c r="D16" s="27">
        <f t="shared" si="8"/>
        <v>36032.81</v>
      </c>
      <c r="E16" s="27">
        <f t="shared" si="8"/>
        <v>29450.7452</v>
      </c>
      <c r="F16" s="27">
        <f t="shared" si="8"/>
        <v>10296.8069</v>
      </c>
      <c r="G16" s="27">
        <f t="shared" si="8"/>
        <v>39747.5521</v>
      </c>
      <c r="H16" s="27">
        <f t="shared" si="8"/>
        <v>27690.56</v>
      </c>
      <c r="I16" s="27">
        <f t="shared" si="8"/>
        <v>9437.6322</v>
      </c>
      <c r="J16" s="27">
        <f t="shared" si="8"/>
        <v>37128.192200000005</v>
      </c>
      <c r="K16" s="28">
        <f t="shared" si="3"/>
        <v>94.02329147175536</v>
      </c>
      <c r="L16" s="28">
        <f t="shared" si="3"/>
        <v>91.65591130974788</v>
      </c>
      <c r="M16" s="28">
        <f t="shared" si="3"/>
        <v>93.41000951854845</v>
      </c>
      <c r="N16" s="28">
        <f t="shared" si="4"/>
        <v>-1760.1852</v>
      </c>
      <c r="O16" s="28">
        <f t="shared" si="4"/>
        <v>-859.1746999999996</v>
      </c>
      <c r="P16" s="28">
        <f t="shared" si="4"/>
        <v>-2619.359899999996</v>
      </c>
      <c r="Q16" s="29">
        <f>H16/B16*100</f>
        <v>104.4729673646482</v>
      </c>
      <c r="R16" s="29">
        <f>I16/C16*100</f>
        <v>99.0535306644444</v>
      </c>
      <c r="S16" s="29">
        <f t="shared" si="7"/>
        <v>103.03995774961766</v>
      </c>
    </row>
    <row r="17" spans="1:19" ht="12.75">
      <c r="A17" s="3" t="s">
        <v>14</v>
      </c>
      <c r="B17" s="22"/>
      <c r="C17" s="22">
        <v>2932.96</v>
      </c>
      <c r="D17" s="26">
        <f>B17+C17</f>
        <v>2932.96</v>
      </c>
      <c r="E17" s="22"/>
      <c r="F17" s="22">
        <v>3414.5522</v>
      </c>
      <c r="G17" s="26">
        <f>E17+F17</f>
        <v>3414.5522</v>
      </c>
      <c r="H17" s="22"/>
      <c r="I17" s="22">
        <v>3005.2802</v>
      </c>
      <c r="J17" s="26">
        <f>H17+I17</f>
        <v>3005.2802</v>
      </c>
      <c r="K17" s="21" t="e">
        <f t="shared" si="3"/>
        <v>#DIV/0!</v>
      </c>
      <c r="L17" s="21">
        <f t="shared" si="3"/>
        <v>88.01388949332801</v>
      </c>
      <c r="M17" s="21">
        <f t="shared" si="3"/>
        <v>88.01388949332801</v>
      </c>
      <c r="N17" s="21">
        <f t="shared" si="4"/>
        <v>0</v>
      </c>
      <c r="O17" s="21">
        <f t="shared" si="4"/>
        <v>-409.27199999999993</v>
      </c>
      <c r="P17" s="21">
        <f t="shared" si="4"/>
        <v>-409.27199999999993</v>
      </c>
      <c r="Q17" s="22">
        <v>0</v>
      </c>
      <c r="R17" s="22">
        <f>I17/C17*100</f>
        <v>102.46577518956958</v>
      </c>
      <c r="S17" s="22">
        <f t="shared" si="7"/>
        <v>102.46577518956958</v>
      </c>
    </row>
    <row r="18" spans="1:19" ht="12.75">
      <c r="A18" s="3" t="s">
        <v>15</v>
      </c>
      <c r="B18" s="22">
        <v>26505</v>
      </c>
      <c r="C18" s="22"/>
      <c r="D18" s="26">
        <f>B18+C18</f>
        <v>26505</v>
      </c>
      <c r="E18" s="22">
        <v>29450.7452</v>
      </c>
      <c r="F18" s="22"/>
      <c r="G18" s="26">
        <f>E18+F18</f>
        <v>29450.7452</v>
      </c>
      <c r="H18" s="22">
        <v>27690.56</v>
      </c>
      <c r="I18" s="22"/>
      <c r="J18" s="26">
        <f>H18+I18</f>
        <v>27690.56</v>
      </c>
      <c r="K18" s="21">
        <f t="shared" si="3"/>
        <v>94.02329147175536</v>
      </c>
      <c r="L18" s="21" t="e">
        <f t="shared" si="3"/>
        <v>#DIV/0!</v>
      </c>
      <c r="M18" s="21">
        <f t="shared" si="3"/>
        <v>94.02329147175536</v>
      </c>
      <c r="N18" s="21">
        <f t="shared" si="4"/>
        <v>-1760.1852</v>
      </c>
      <c r="O18" s="21">
        <f t="shared" si="4"/>
        <v>0</v>
      </c>
      <c r="P18" s="21">
        <f t="shared" si="4"/>
        <v>-1760.1852</v>
      </c>
      <c r="Q18" s="22">
        <f>H18/B18*100</f>
        <v>104.4729673646482</v>
      </c>
      <c r="R18" s="22">
        <v>0</v>
      </c>
      <c r="S18" s="22">
        <f t="shared" si="7"/>
        <v>104.4729673646482</v>
      </c>
    </row>
    <row r="19" spans="1:19" ht="12.75">
      <c r="A19" s="3" t="s">
        <v>16</v>
      </c>
      <c r="B19" s="22"/>
      <c r="C19" s="22">
        <v>6594.85</v>
      </c>
      <c r="D19" s="26">
        <f>B19+C19</f>
        <v>6594.85</v>
      </c>
      <c r="E19" s="22"/>
      <c r="F19" s="22">
        <v>6882.2547</v>
      </c>
      <c r="G19" s="26">
        <f>E19+F19</f>
        <v>6882.2547</v>
      </c>
      <c r="H19" s="22"/>
      <c r="I19" s="22">
        <v>6432.352</v>
      </c>
      <c r="J19" s="26">
        <f>H19+I19</f>
        <v>6432.352</v>
      </c>
      <c r="K19" s="21" t="e">
        <f t="shared" si="3"/>
        <v>#DIV/0!</v>
      </c>
      <c r="L19" s="21">
        <f t="shared" si="3"/>
        <v>93.46285890872362</v>
      </c>
      <c r="M19" s="21">
        <f t="shared" si="3"/>
        <v>93.46285890872362</v>
      </c>
      <c r="N19" s="21">
        <f t="shared" si="4"/>
        <v>0</v>
      </c>
      <c r="O19" s="21">
        <f t="shared" si="4"/>
        <v>-449.90270000000055</v>
      </c>
      <c r="P19" s="21">
        <f t="shared" si="4"/>
        <v>-449.90270000000055</v>
      </c>
      <c r="Q19" s="22">
        <v>0</v>
      </c>
      <c r="R19" s="22">
        <f>I19/C19*100</f>
        <v>97.53598641364094</v>
      </c>
      <c r="S19" s="22">
        <f>J19/D19*100</f>
        <v>97.53598641364094</v>
      </c>
    </row>
    <row r="20" spans="1:19" s="5" customFormat="1" ht="31.5">
      <c r="A20" s="12" t="s">
        <v>17</v>
      </c>
      <c r="B20" s="27">
        <f>B21+B22</f>
        <v>1117.5</v>
      </c>
      <c r="C20" s="27">
        <f>C21+C22</f>
        <v>0</v>
      </c>
      <c r="D20" s="27">
        <f>D21+D22</f>
        <v>1117.5</v>
      </c>
      <c r="E20" s="27">
        <f aca="true" t="shared" si="9" ref="E20:J20">E21+E22</f>
        <v>31.6901</v>
      </c>
      <c r="F20" s="27">
        <f t="shared" si="9"/>
        <v>0</v>
      </c>
      <c r="G20" s="27">
        <f t="shared" si="9"/>
        <v>31.6901</v>
      </c>
      <c r="H20" s="27">
        <f t="shared" si="9"/>
        <v>1106.498</v>
      </c>
      <c r="I20" s="27">
        <f t="shared" si="9"/>
        <v>0</v>
      </c>
      <c r="J20" s="27">
        <f t="shared" si="9"/>
        <v>1106.498</v>
      </c>
      <c r="K20" s="28">
        <f t="shared" si="3"/>
        <v>3491.6204114218635</v>
      </c>
      <c r="L20" s="28" t="e">
        <f t="shared" si="3"/>
        <v>#DIV/0!</v>
      </c>
      <c r="M20" s="28">
        <f t="shared" si="3"/>
        <v>3491.6204114218635</v>
      </c>
      <c r="N20" s="28">
        <f t="shared" si="4"/>
        <v>1074.8079</v>
      </c>
      <c r="O20" s="28">
        <f t="shared" si="4"/>
        <v>0</v>
      </c>
      <c r="P20" s="28">
        <f t="shared" si="4"/>
        <v>1074.8079</v>
      </c>
      <c r="Q20" s="29">
        <f>H20/B20*100</f>
        <v>99.01548098434006</v>
      </c>
      <c r="R20" s="29">
        <v>0</v>
      </c>
      <c r="S20" s="29">
        <f>J20/D20*100</f>
        <v>99.01548098434006</v>
      </c>
    </row>
    <row r="21" spans="1:19" ht="12.75">
      <c r="A21" s="3" t="s">
        <v>18</v>
      </c>
      <c r="B21" s="22">
        <v>1060</v>
      </c>
      <c r="C21" s="22"/>
      <c r="D21" s="26">
        <f>B21+C21</f>
        <v>1060</v>
      </c>
      <c r="E21" s="22">
        <v>31.6901</v>
      </c>
      <c r="F21" s="22"/>
      <c r="G21" s="26">
        <f>E21+F21</f>
        <v>31.6901</v>
      </c>
      <c r="H21" s="22">
        <v>1048.973</v>
      </c>
      <c r="I21" s="22"/>
      <c r="J21" s="26">
        <f>H21+I21</f>
        <v>1048.973</v>
      </c>
      <c r="K21" s="21">
        <f t="shared" si="3"/>
        <v>3310.0968441248215</v>
      </c>
      <c r="L21" s="21" t="e">
        <f t="shared" si="3"/>
        <v>#DIV/0!</v>
      </c>
      <c r="M21" s="21">
        <f t="shared" si="3"/>
        <v>3310.0968441248215</v>
      </c>
      <c r="N21" s="21">
        <f t="shared" si="4"/>
        <v>1017.2828999999999</v>
      </c>
      <c r="O21" s="21">
        <f t="shared" si="4"/>
        <v>0</v>
      </c>
      <c r="P21" s="21">
        <f t="shared" si="4"/>
        <v>1017.2828999999999</v>
      </c>
      <c r="Q21" s="22">
        <f>H21/B21*100</f>
        <v>98.95971698113208</v>
      </c>
      <c r="R21" s="22">
        <v>0</v>
      </c>
      <c r="S21" s="22">
        <f>J21/D21*100</f>
        <v>98.95971698113208</v>
      </c>
    </row>
    <row r="22" spans="1:19" ht="33.75">
      <c r="A22" s="3" t="s">
        <v>31</v>
      </c>
      <c r="B22" s="22">
        <v>57.5</v>
      </c>
      <c r="C22" s="22"/>
      <c r="D22" s="26">
        <f>B22+C22</f>
        <v>57.5</v>
      </c>
      <c r="E22" s="22"/>
      <c r="F22" s="22"/>
      <c r="G22" s="26">
        <f>E22+F22</f>
        <v>0</v>
      </c>
      <c r="H22" s="22">
        <v>57.525</v>
      </c>
      <c r="I22" s="22"/>
      <c r="J22" s="26">
        <f>H22+I22</f>
        <v>57.525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57.525</v>
      </c>
      <c r="O22" s="21">
        <f t="shared" si="4"/>
        <v>0</v>
      </c>
      <c r="P22" s="21">
        <f t="shared" si="4"/>
        <v>57.525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1881.3</v>
      </c>
      <c r="C23" s="22">
        <v>13.3</v>
      </c>
      <c r="D23" s="26">
        <f>B23+C23</f>
        <v>1894.6</v>
      </c>
      <c r="E23" s="22">
        <v>1717.8467</v>
      </c>
      <c r="F23" s="22">
        <v>9.5</v>
      </c>
      <c r="G23" s="26">
        <f>E23+F23</f>
        <v>1727.3467</v>
      </c>
      <c r="H23" s="22">
        <v>2278.2378</v>
      </c>
      <c r="I23" s="22">
        <v>12.7</v>
      </c>
      <c r="J23" s="26">
        <f>H23+I23</f>
        <v>2290.9377999999997</v>
      </c>
      <c r="K23" s="21">
        <f t="shared" si="3"/>
        <v>132.6217176422087</v>
      </c>
      <c r="L23" s="21">
        <f t="shared" si="3"/>
        <v>133.68421052631578</v>
      </c>
      <c r="M23" s="21">
        <f t="shared" si="3"/>
        <v>132.62756110281737</v>
      </c>
      <c r="N23" s="21">
        <f t="shared" si="4"/>
        <v>560.3910999999998</v>
      </c>
      <c r="O23" s="21">
        <f t="shared" si="4"/>
        <v>3.1999999999999993</v>
      </c>
      <c r="P23" s="21">
        <f t="shared" si="4"/>
        <v>563.5910999999996</v>
      </c>
      <c r="Q23" s="22">
        <f aca="true" t="shared" si="10" ref="Q23:Q41">H23/B23*100</f>
        <v>121.09912294689842</v>
      </c>
      <c r="R23" s="22">
        <v>0</v>
      </c>
      <c r="S23" s="22">
        <f aca="true" t="shared" si="11" ref="S23:S41">J23/D23*100</f>
        <v>120.91933917449593</v>
      </c>
    </row>
    <row r="24" spans="1:19" ht="33.75">
      <c r="A24" s="3" t="s">
        <v>19</v>
      </c>
      <c r="B24" s="22"/>
      <c r="C24" s="22"/>
      <c r="D24" s="26">
        <f>B24+C24</f>
        <v>0</v>
      </c>
      <c r="E24" s="22">
        <v>0.21</v>
      </c>
      <c r="F24" s="22"/>
      <c r="G24" s="26">
        <f>E24+F24</f>
        <v>0.21</v>
      </c>
      <c r="H24" s="22"/>
      <c r="I24" s="22">
        <v>-55.0765</v>
      </c>
      <c r="J24" s="26">
        <f>H24+I24</f>
        <v>-55.0765</v>
      </c>
      <c r="K24" s="21">
        <f t="shared" si="3"/>
        <v>0</v>
      </c>
      <c r="L24" s="21" t="e">
        <f t="shared" si="3"/>
        <v>#DIV/0!</v>
      </c>
      <c r="M24" s="21">
        <f t="shared" si="3"/>
        <v>-26226.904761904763</v>
      </c>
      <c r="N24" s="21">
        <f t="shared" si="4"/>
        <v>-0.21</v>
      </c>
      <c r="O24" s="21">
        <f t="shared" si="4"/>
        <v>-55.0765</v>
      </c>
      <c r="P24" s="21">
        <f t="shared" si="4"/>
        <v>-55.286500000000004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11977.373</v>
      </c>
      <c r="C25" s="30">
        <f t="shared" si="12"/>
        <v>1114.7042</v>
      </c>
      <c r="D25" s="30">
        <f t="shared" si="12"/>
        <v>13092.0772</v>
      </c>
      <c r="E25" s="30">
        <f>E26+E40</f>
        <v>6813.9908</v>
      </c>
      <c r="F25" s="30">
        <f t="shared" si="12"/>
        <v>992.7707</v>
      </c>
      <c r="G25" s="30">
        <f>G26+G40</f>
        <v>7806.7615000000005</v>
      </c>
      <c r="H25" s="30">
        <f t="shared" si="12"/>
        <v>11846.468</v>
      </c>
      <c r="I25" s="30">
        <f t="shared" si="12"/>
        <v>1344.9302</v>
      </c>
      <c r="J25" s="30">
        <f t="shared" si="12"/>
        <v>13191.3982</v>
      </c>
      <c r="K25" s="24">
        <f t="shared" si="3"/>
        <v>173.85506302708836</v>
      </c>
      <c r="L25" s="24">
        <f t="shared" si="3"/>
        <v>135.47239055302498</v>
      </c>
      <c r="M25" s="24">
        <f t="shared" si="3"/>
        <v>168.97401310389716</v>
      </c>
      <c r="N25" s="24">
        <f t="shared" si="4"/>
        <v>5032.477200000001</v>
      </c>
      <c r="O25" s="24">
        <f t="shared" si="4"/>
        <v>352.1595</v>
      </c>
      <c r="P25" s="24">
        <f>J25-G25</f>
        <v>5384.636699999999</v>
      </c>
      <c r="Q25" s="31">
        <f t="shared" si="10"/>
        <v>98.90706417843046</v>
      </c>
      <c r="R25" s="31">
        <f>I25/C25*100</f>
        <v>120.65355095997666</v>
      </c>
      <c r="S25" s="31">
        <f t="shared" si="11"/>
        <v>100.75863438996527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11977.373</v>
      </c>
      <c r="C26" s="30">
        <f t="shared" si="13"/>
        <v>1114.7042</v>
      </c>
      <c r="D26" s="30">
        <f>D27+D30+D31+D34+D37+D38+D41</f>
        <v>13092.0772</v>
      </c>
      <c r="E26" s="30">
        <f>E27+E30+E31+E34+E37+E38+E41</f>
        <v>6810.7447999999995</v>
      </c>
      <c r="F26" s="30">
        <f t="shared" si="13"/>
        <v>991.5407</v>
      </c>
      <c r="G26" s="30">
        <f>G27+G30+G31+G34+G37+G38+G41</f>
        <v>7802.285500000001</v>
      </c>
      <c r="H26" s="30">
        <f>H27+H30+H31+H34+H37+H38+H41</f>
        <v>11835.0339</v>
      </c>
      <c r="I26" s="30">
        <f t="shared" si="13"/>
        <v>1340.7908</v>
      </c>
      <c r="J26" s="30">
        <f t="shared" si="13"/>
        <v>13175.8247</v>
      </c>
      <c r="K26" s="24">
        <f t="shared" si="3"/>
        <v>173.7700390712041</v>
      </c>
      <c r="L26" s="24">
        <f t="shared" si="3"/>
        <v>135.22297168436958</v>
      </c>
      <c r="M26" s="24">
        <f t="shared" si="3"/>
        <v>168.87134801719316</v>
      </c>
      <c r="N26" s="24">
        <f t="shared" si="4"/>
        <v>5024.289100000001</v>
      </c>
      <c r="O26" s="24">
        <f t="shared" si="4"/>
        <v>349.2501</v>
      </c>
      <c r="P26" s="24">
        <f>J26-G26</f>
        <v>5373.539199999998</v>
      </c>
      <c r="Q26" s="31">
        <f t="shared" si="10"/>
        <v>98.81160000611153</v>
      </c>
      <c r="R26" s="31">
        <f>I26/C26*100</f>
        <v>120.28220580850059</v>
      </c>
      <c r="S26" s="31">
        <f t="shared" si="11"/>
        <v>100.6396807681519</v>
      </c>
    </row>
    <row r="27" spans="1:19" s="35" customFormat="1" ht="52.5" customHeight="1">
      <c r="A27" s="12" t="s">
        <v>22</v>
      </c>
      <c r="B27" s="22">
        <f>B28+B29</f>
        <v>3817.3</v>
      </c>
      <c r="C27" s="22">
        <f>C28+C29</f>
        <v>694.4392</v>
      </c>
      <c r="D27" s="26">
        <f aca="true" t="shared" si="14" ref="D27:D41">B27+C27</f>
        <v>4511.7392</v>
      </c>
      <c r="E27" s="22">
        <f>E28+E29</f>
        <v>3745.5299999999997</v>
      </c>
      <c r="F27" s="22">
        <f>F28+F29</f>
        <v>550.4079</v>
      </c>
      <c r="G27" s="26">
        <f aca="true" t="shared" si="15" ref="G27:G41">E27+F27</f>
        <v>4295.9379</v>
      </c>
      <c r="H27" s="22">
        <f>H28+H29</f>
        <v>4527.9105</v>
      </c>
      <c r="I27" s="22">
        <f>I28+I29</f>
        <v>797.6249</v>
      </c>
      <c r="J27" s="26">
        <f aca="true" t="shared" si="16" ref="J27:J41">H27+I27</f>
        <v>5325.5354</v>
      </c>
      <c r="K27" s="21">
        <f t="shared" si="3"/>
        <v>120.88837894770568</v>
      </c>
      <c r="L27" s="21">
        <f t="shared" si="3"/>
        <v>144.9152346832231</v>
      </c>
      <c r="M27" s="21">
        <f t="shared" si="3"/>
        <v>123.96676870026451</v>
      </c>
      <c r="N27" s="21">
        <f t="shared" si="4"/>
        <v>782.3805000000002</v>
      </c>
      <c r="O27" s="21">
        <f t="shared" si="4"/>
        <v>247.21699999999998</v>
      </c>
      <c r="P27" s="21">
        <f>J27-G27</f>
        <v>1029.5974999999999</v>
      </c>
      <c r="Q27" s="22">
        <f t="shared" si="10"/>
        <v>118.61552668116207</v>
      </c>
      <c r="R27" s="22">
        <f>I27/C27*100</f>
        <v>114.85885301405796</v>
      </c>
      <c r="S27" s="22">
        <f t="shared" si="11"/>
        <v>118.03730587973702</v>
      </c>
    </row>
    <row r="28" spans="1:19" s="35" customFormat="1" ht="12.75">
      <c r="A28" s="38" t="s">
        <v>41</v>
      </c>
      <c r="B28" s="22">
        <f>3623.3+58</f>
        <v>3681.3</v>
      </c>
      <c r="C28" s="22">
        <v>626.4392</v>
      </c>
      <c r="D28" s="26">
        <f t="shared" si="14"/>
        <v>4307.7392</v>
      </c>
      <c r="E28" s="22">
        <f>3367.0143+292.8559</f>
        <v>3659.8702</v>
      </c>
      <c r="F28" s="22">
        <v>483.3954</v>
      </c>
      <c r="G28" s="26">
        <f t="shared" si="15"/>
        <v>4143.2656</v>
      </c>
      <c r="H28" s="22">
        <f>4339.9389+51.9103</f>
        <v>4391.8492</v>
      </c>
      <c r="I28" s="22">
        <v>696.6359</v>
      </c>
      <c r="J28" s="26">
        <f t="shared" si="16"/>
        <v>5088.4851</v>
      </c>
      <c r="K28" s="21">
        <f t="shared" si="3"/>
        <v>120.00013552393196</v>
      </c>
      <c r="L28" s="21">
        <f t="shared" si="3"/>
        <v>144.11305941264644</v>
      </c>
      <c r="M28" s="21">
        <f t="shared" si="3"/>
        <v>122.81339386014743</v>
      </c>
      <c r="N28" s="21">
        <f>H28-E28</f>
        <v>731.9789999999998</v>
      </c>
      <c r="O28" s="21">
        <f t="shared" si="4"/>
        <v>213.2405</v>
      </c>
      <c r="P28" s="21">
        <f>J28-G28</f>
        <v>945.2195000000002</v>
      </c>
      <c r="Q28" s="22">
        <f t="shared" si="10"/>
        <v>119.30158367967836</v>
      </c>
      <c r="R28" s="22">
        <f aca="true" t="shared" si="17" ref="R28:R41">I28/C28*100</f>
        <v>111.20566848307065</v>
      </c>
      <c r="S28" s="22">
        <f t="shared" si="11"/>
        <v>118.12426109732918</v>
      </c>
    </row>
    <row r="29" spans="1:19" s="35" customFormat="1" ht="12.75">
      <c r="A29" s="38" t="s">
        <v>42</v>
      </c>
      <c r="B29" s="22">
        <v>136</v>
      </c>
      <c r="C29" s="22">
        <v>68</v>
      </c>
      <c r="D29" s="26">
        <f t="shared" si="14"/>
        <v>204</v>
      </c>
      <c r="E29" s="22">
        <v>85.6598</v>
      </c>
      <c r="F29" s="22">
        <v>67.0125</v>
      </c>
      <c r="G29" s="26">
        <f t="shared" si="15"/>
        <v>152.6723</v>
      </c>
      <c r="H29" s="22">
        <v>136.0613</v>
      </c>
      <c r="I29" s="22">
        <v>100.989</v>
      </c>
      <c r="J29" s="26">
        <f t="shared" si="16"/>
        <v>237.0503</v>
      </c>
      <c r="K29" s="21">
        <f t="shared" si="3"/>
        <v>158.83915208767704</v>
      </c>
      <c r="L29" s="21">
        <f t="shared" si="3"/>
        <v>150.7017347509793</v>
      </c>
      <c r="M29" s="21">
        <f t="shared" si="3"/>
        <v>155.26739297174404</v>
      </c>
      <c r="N29" s="21">
        <f>H29-E29</f>
        <v>50.401499999999984</v>
      </c>
      <c r="O29" s="21">
        <f t="shared" si="4"/>
        <v>33.9765</v>
      </c>
      <c r="P29" s="21">
        <f>J29-G29</f>
        <v>84.37799999999999</v>
      </c>
      <c r="Q29" s="22">
        <f t="shared" si="10"/>
        <v>100.04507352941177</v>
      </c>
      <c r="R29" s="22">
        <f t="shared" si="17"/>
        <v>148.51323529411766</v>
      </c>
      <c r="S29" s="22">
        <f t="shared" si="11"/>
        <v>116.2011274509804</v>
      </c>
    </row>
    <row r="30" spans="1:19" s="35" customFormat="1" ht="23.25" customHeight="1">
      <c r="A30" s="12" t="s">
        <v>23</v>
      </c>
      <c r="B30" s="22">
        <v>75</v>
      </c>
      <c r="C30" s="22"/>
      <c r="D30" s="26">
        <f t="shared" si="14"/>
        <v>75</v>
      </c>
      <c r="E30" s="22">
        <v>68.5236</v>
      </c>
      <c r="F30" s="22"/>
      <c r="G30" s="26">
        <f t="shared" si="15"/>
        <v>68.5236</v>
      </c>
      <c r="H30" s="22">
        <v>66.3362</v>
      </c>
      <c r="I30" s="22"/>
      <c r="J30" s="26">
        <f t="shared" si="16"/>
        <v>66.3362</v>
      </c>
      <c r="K30" s="21">
        <f t="shared" si="3"/>
        <v>96.80781511771127</v>
      </c>
      <c r="L30" s="21" t="e">
        <f t="shared" si="3"/>
        <v>#DIV/0!</v>
      </c>
      <c r="M30" s="21">
        <f t="shared" si="3"/>
        <v>96.80781511771127</v>
      </c>
      <c r="N30" s="21">
        <f t="shared" si="4"/>
        <v>-2.1873999999999967</v>
      </c>
      <c r="O30" s="21">
        <f t="shared" si="4"/>
        <v>0</v>
      </c>
      <c r="P30" s="21">
        <f t="shared" si="4"/>
        <v>-2.1873999999999967</v>
      </c>
      <c r="Q30" s="22">
        <f t="shared" si="10"/>
        <v>88.44826666666667</v>
      </c>
      <c r="R30" s="22" t="e">
        <f t="shared" si="17"/>
        <v>#DIV/0!</v>
      </c>
      <c r="S30" s="22">
        <f t="shared" si="11"/>
        <v>88.44826666666667</v>
      </c>
    </row>
    <row r="31" spans="1:19" s="35" customFormat="1" ht="37.5" customHeight="1">
      <c r="A31" s="12" t="s">
        <v>33</v>
      </c>
      <c r="B31" s="22">
        <f>B32+B33</f>
        <v>2355.073</v>
      </c>
      <c r="C31" s="22">
        <f>C32+C33</f>
        <v>0</v>
      </c>
      <c r="D31" s="26">
        <f t="shared" si="14"/>
        <v>2355.073</v>
      </c>
      <c r="E31" s="22">
        <f>E32+E33</f>
        <v>345.0885</v>
      </c>
      <c r="F31" s="22">
        <f>F32+F33</f>
        <v>0</v>
      </c>
      <c r="G31" s="26">
        <f t="shared" si="15"/>
        <v>345.0885</v>
      </c>
      <c r="H31" s="22">
        <f>H32+H33</f>
        <v>844.8262</v>
      </c>
      <c r="I31" s="22">
        <f>I32+I33</f>
        <v>0</v>
      </c>
      <c r="J31" s="26">
        <f t="shared" si="16"/>
        <v>844.8262</v>
      </c>
      <c r="K31" s="21">
        <f t="shared" si="3"/>
        <v>244.8143592150999</v>
      </c>
      <c r="L31" s="21" t="e">
        <f t="shared" si="3"/>
        <v>#DIV/0!</v>
      </c>
      <c r="M31" s="21">
        <f t="shared" si="3"/>
        <v>244.8143592150999</v>
      </c>
      <c r="N31" s="21">
        <f>H31-E31</f>
        <v>499.73769999999996</v>
      </c>
      <c r="O31" s="21">
        <f t="shared" si="4"/>
        <v>0</v>
      </c>
      <c r="P31" s="21">
        <f>J31-G31</f>
        <v>499.73769999999996</v>
      </c>
      <c r="Q31" s="22">
        <f t="shared" si="10"/>
        <v>35.87261201669757</v>
      </c>
      <c r="R31" s="22" t="e">
        <f t="shared" si="17"/>
        <v>#DIV/0!</v>
      </c>
      <c r="S31" s="22">
        <f t="shared" si="11"/>
        <v>35.87261201669757</v>
      </c>
    </row>
    <row r="32" spans="1:19" s="35" customFormat="1" ht="12.75">
      <c r="A32" s="38" t="s">
        <v>37</v>
      </c>
      <c r="B32" s="22">
        <v>2144.433</v>
      </c>
      <c r="C32" s="22"/>
      <c r="D32" s="26">
        <f t="shared" si="14"/>
        <v>2144.433</v>
      </c>
      <c r="E32" s="22"/>
      <c r="F32" s="22"/>
      <c r="G32" s="26">
        <f t="shared" si="15"/>
        <v>0</v>
      </c>
      <c r="H32" s="22">
        <v>567.6067</v>
      </c>
      <c r="I32" s="22"/>
      <c r="J32" s="26">
        <f t="shared" si="16"/>
        <v>567.6067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567.6067</v>
      </c>
      <c r="O32" s="21">
        <f t="shared" si="4"/>
        <v>0</v>
      </c>
      <c r="P32" s="21">
        <f t="shared" si="4"/>
        <v>567.6067</v>
      </c>
      <c r="Q32" s="22">
        <f t="shared" si="10"/>
        <v>26.46884747623265</v>
      </c>
      <c r="R32" s="22" t="e">
        <f t="shared" si="17"/>
        <v>#DIV/0!</v>
      </c>
      <c r="S32" s="22">
        <f t="shared" si="11"/>
        <v>26.46884747623265</v>
      </c>
    </row>
    <row r="33" spans="1:19" s="35" customFormat="1" ht="12.75">
      <c r="A33" s="38" t="s">
        <v>38</v>
      </c>
      <c r="B33" s="22">
        <v>210.64</v>
      </c>
      <c r="C33" s="22"/>
      <c r="D33" s="26">
        <f t="shared" si="14"/>
        <v>210.64</v>
      </c>
      <c r="E33" s="22">
        <v>345.0885</v>
      </c>
      <c r="F33" s="22"/>
      <c r="G33" s="26">
        <f t="shared" si="15"/>
        <v>345.0885</v>
      </c>
      <c r="H33" s="22">
        <v>277.2195</v>
      </c>
      <c r="I33" s="22"/>
      <c r="J33" s="26">
        <f t="shared" si="16"/>
        <v>277.2195</v>
      </c>
      <c r="K33" s="21">
        <f t="shared" si="3"/>
        <v>80.33287113305715</v>
      </c>
      <c r="L33" s="21" t="e">
        <f t="shared" si="3"/>
        <v>#DIV/0!</v>
      </c>
      <c r="M33" s="21">
        <f t="shared" si="3"/>
        <v>80.33287113305715</v>
      </c>
      <c r="N33" s="21">
        <f>H33-E33</f>
        <v>-67.86900000000003</v>
      </c>
      <c r="O33" s="21">
        <f t="shared" si="4"/>
        <v>0</v>
      </c>
      <c r="P33" s="21">
        <f t="shared" si="4"/>
        <v>-67.86900000000003</v>
      </c>
      <c r="Q33" s="22">
        <f t="shared" si="10"/>
        <v>131.60819407519938</v>
      </c>
      <c r="R33" s="22" t="e">
        <f t="shared" si="17"/>
        <v>#DIV/0!</v>
      </c>
      <c r="S33" s="22">
        <f t="shared" si="11"/>
        <v>131.60819407519938</v>
      </c>
    </row>
    <row r="34" spans="1:19" s="35" customFormat="1" ht="28.5" customHeight="1">
      <c r="A34" s="12" t="s">
        <v>24</v>
      </c>
      <c r="B34" s="22">
        <f>B35+B36</f>
        <v>4950</v>
      </c>
      <c r="C34" s="22">
        <f>C35+C36</f>
        <v>296.4</v>
      </c>
      <c r="D34" s="26">
        <f t="shared" si="14"/>
        <v>5246.4</v>
      </c>
      <c r="E34" s="22">
        <f>E35+E36</f>
        <v>1629.3698</v>
      </c>
      <c r="F34" s="22">
        <f>F35+F36</f>
        <v>87.02550000000001</v>
      </c>
      <c r="G34" s="26">
        <f t="shared" si="15"/>
        <v>1716.3953</v>
      </c>
      <c r="H34" s="22">
        <f>H35+H36</f>
        <v>5023.968</v>
      </c>
      <c r="I34" s="22">
        <f>I35+I36</f>
        <v>364.32759999999996</v>
      </c>
      <c r="J34" s="26">
        <f t="shared" si="16"/>
        <v>5388.2955999999995</v>
      </c>
      <c r="K34" s="21">
        <f t="shared" si="3"/>
        <v>308.33810716265884</v>
      </c>
      <c r="L34" s="21">
        <f t="shared" si="3"/>
        <v>418.6446501312833</v>
      </c>
      <c r="M34" s="21">
        <f t="shared" si="3"/>
        <v>313.9309225561268</v>
      </c>
      <c r="N34" s="21">
        <f t="shared" si="4"/>
        <v>3394.5982</v>
      </c>
      <c r="O34" s="21">
        <f t="shared" si="4"/>
        <v>277.30209999999994</v>
      </c>
      <c r="P34" s="21">
        <f t="shared" si="4"/>
        <v>3671.9002999999993</v>
      </c>
      <c r="Q34" s="22">
        <f t="shared" si="10"/>
        <v>101.49430303030303</v>
      </c>
      <c r="R34" s="22">
        <f t="shared" si="17"/>
        <v>122.91754385964913</v>
      </c>
      <c r="S34" s="22">
        <f t="shared" si="11"/>
        <v>102.70462793534614</v>
      </c>
    </row>
    <row r="35" spans="1:19" s="35" customFormat="1" ht="12.75">
      <c r="A35" s="38" t="s">
        <v>39</v>
      </c>
      <c r="B35" s="22">
        <v>4950</v>
      </c>
      <c r="C35" s="22"/>
      <c r="D35" s="26">
        <f t="shared" si="14"/>
        <v>4950</v>
      </c>
      <c r="E35" s="22">
        <v>1629.3698</v>
      </c>
      <c r="F35" s="22">
        <v>5.1255</v>
      </c>
      <c r="G35" s="26">
        <f t="shared" si="15"/>
        <v>1634.4953</v>
      </c>
      <c r="H35" s="22">
        <v>5023.968</v>
      </c>
      <c r="I35" s="22">
        <v>43.2976</v>
      </c>
      <c r="J35" s="26">
        <f t="shared" si="16"/>
        <v>5067.2656</v>
      </c>
      <c r="K35" s="21">
        <f t="shared" si="3"/>
        <v>308.33810716265884</v>
      </c>
      <c r="L35" s="21">
        <f t="shared" si="3"/>
        <v>844.7488049946347</v>
      </c>
      <c r="M35" s="21">
        <f t="shared" si="3"/>
        <v>310.0202001192661</v>
      </c>
      <c r="N35" s="21">
        <f t="shared" si="4"/>
        <v>3394.5982</v>
      </c>
      <c r="O35" s="21">
        <f t="shared" si="4"/>
        <v>38.1721</v>
      </c>
      <c r="P35" s="21">
        <f t="shared" si="4"/>
        <v>3432.7702999999997</v>
      </c>
      <c r="Q35" s="22">
        <f t="shared" si="10"/>
        <v>101.49430303030303</v>
      </c>
      <c r="R35" s="22" t="e">
        <f t="shared" si="17"/>
        <v>#DIV/0!</v>
      </c>
      <c r="S35" s="22">
        <f t="shared" si="11"/>
        <v>102.369002020202</v>
      </c>
    </row>
    <row r="36" spans="1:19" s="35" customFormat="1" ht="12.75">
      <c r="A36" s="38" t="s">
        <v>40</v>
      </c>
      <c r="B36" s="22"/>
      <c r="C36" s="22">
        <v>296.4</v>
      </c>
      <c r="D36" s="26">
        <f t="shared" si="14"/>
        <v>296.4</v>
      </c>
      <c r="E36" s="22"/>
      <c r="F36" s="22">
        <v>81.9</v>
      </c>
      <c r="G36" s="26">
        <f t="shared" si="15"/>
        <v>81.9</v>
      </c>
      <c r="H36" s="22">
        <v>0</v>
      </c>
      <c r="I36" s="22">
        <v>321.03</v>
      </c>
      <c r="J36" s="26">
        <f t="shared" si="16"/>
        <v>321.03</v>
      </c>
      <c r="K36" s="21" t="e">
        <f t="shared" si="3"/>
        <v>#DIV/0!</v>
      </c>
      <c r="L36" s="21">
        <f t="shared" si="3"/>
        <v>391.9780219780219</v>
      </c>
      <c r="M36" s="21">
        <f t="shared" si="3"/>
        <v>391.9780219780219</v>
      </c>
      <c r="N36" s="21">
        <f t="shared" si="4"/>
        <v>0</v>
      </c>
      <c r="O36" s="21">
        <f t="shared" si="4"/>
        <v>239.12999999999997</v>
      </c>
      <c r="P36" s="21">
        <f t="shared" si="4"/>
        <v>239.12999999999997</v>
      </c>
      <c r="Q36" s="22" t="e">
        <f t="shared" si="10"/>
        <v>#DIV/0!</v>
      </c>
      <c r="R36" s="22">
        <f t="shared" si="17"/>
        <v>108.30971659919028</v>
      </c>
      <c r="S36" s="22">
        <f t="shared" si="11"/>
        <v>108.30971659919028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780</v>
      </c>
      <c r="C38" s="22">
        <v>44.5</v>
      </c>
      <c r="D38" s="26">
        <f t="shared" si="14"/>
        <v>824.5</v>
      </c>
      <c r="E38" s="22">
        <v>1022.2168</v>
      </c>
      <c r="F38" s="22">
        <v>45.7573</v>
      </c>
      <c r="G38" s="26">
        <f>E38+F38</f>
        <v>1067.9741000000001</v>
      </c>
      <c r="H38" s="22">
        <v>1371.493</v>
      </c>
      <c r="I38" s="22">
        <v>46.7233</v>
      </c>
      <c r="J38" s="26">
        <f t="shared" si="16"/>
        <v>1418.2163</v>
      </c>
      <c r="K38" s="21">
        <f t="shared" si="3"/>
        <v>134.1685051546795</v>
      </c>
      <c r="L38" s="21">
        <f t="shared" si="3"/>
        <v>102.11113855057008</v>
      </c>
      <c r="M38" s="21">
        <f t="shared" si="3"/>
        <v>132.79500879281622</v>
      </c>
      <c r="N38" s="21">
        <f t="shared" si="4"/>
        <v>349.2761999999999</v>
      </c>
      <c r="O38" s="21">
        <f t="shared" si="4"/>
        <v>0.9660000000000011</v>
      </c>
      <c r="P38" s="21">
        <f t="shared" si="4"/>
        <v>350.2421999999999</v>
      </c>
      <c r="Q38" s="22">
        <f t="shared" si="10"/>
        <v>175.8324358974359</v>
      </c>
      <c r="R38" s="22">
        <f t="shared" si="17"/>
        <v>104.99617977528091</v>
      </c>
      <c r="S38" s="22">
        <f t="shared" si="11"/>
        <v>172.00925409338993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3.2620999999999998</v>
      </c>
      <c r="F39" s="22">
        <f t="shared" si="18"/>
        <v>309.58000000000004</v>
      </c>
      <c r="G39" s="26">
        <f t="shared" si="18"/>
        <v>312.8421</v>
      </c>
      <c r="H39" s="22">
        <f t="shared" si="18"/>
        <v>11.9341</v>
      </c>
      <c r="I39" s="22">
        <f t="shared" si="18"/>
        <v>136.2544</v>
      </c>
      <c r="J39" s="26">
        <f t="shared" si="18"/>
        <v>148.1885</v>
      </c>
      <c r="K39" s="21">
        <f t="shared" si="3"/>
        <v>365.84102265411855</v>
      </c>
      <c r="L39" s="21">
        <f t="shared" si="3"/>
        <v>44.01266231668712</v>
      </c>
      <c r="M39" s="21">
        <f t="shared" si="3"/>
        <v>47.36846479422047</v>
      </c>
      <c r="N39" s="21">
        <f t="shared" si="4"/>
        <v>8.672</v>
      </c>
      <c r="O39" s="21">
        <f t="shared" si="4"/>
        <v>-173.32560000000004</v>
      </c>
      <c r="P39" s="21">
        <f t="shared" si="4"/>
        <v>-164.6536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3.246</v>
      </c>
      <c r="F40" s="32">
        <v>1.23</v>
      </c>
      <c r="G40" s="33">
        <f>E40+F40</f>
        <v>4.476</v>
      </c>
      <c r="H40" s="32">
        <v>11.4341</v>
      </c>
      <c r="I40" s="32">
        <v>4.1394</v>
      </c>
      <c r="J40" s="33">
        <f>H40+I40</f>
        <v>15.573500000000001</v>
      </c>
      <c r="K40" s="34">
        <f t="shared" si="3"/>
        <v>352.2520024645718</v>
      </c>
      <c r="L40" s="34">
        <f t="shared" si="3"/>
        <v>336.5365853658537</v>
      </c>
      <c r="M40" s="34">
        <f t="shared" si="3"/>
        <v>347.9334226988383</v>
      </c>
      <c r="N40" s="34">
        <f t="shared" si="4"/>
        <v>8.1881</v>
      </c>
      <c r="O40" s="34">
        <f t="shared" si="4"/>
        <v>2.9094</v>
      </c>
      <c r="P40" s="34">
        <f t="shared" si="4"/>
        <v>11.0975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79.365</v>
      </c>
      <c r="D41" s="33">
        <f t="shared" si="14"/>
        <v>79.365</v>
      </c>
      <c r="E41" s="33">
        <v>0.0161</v>
      </c>
      <c r="F41" s="33">
        <v>308.35</v>
      </c>
      <c r="G41" s="33">
        <f t="shared" si="15"/>
        <v>308.3661</v>
      </c>
      <c r="H41" s="33">
        <v>0.5</v>
      </c>
      <c r="I41" s="33">
        <v>132.115</v>
      </c>
      <c r="J41" s="33">
        <f t="shared" si="16"/>
        <v>132.615</v>
      </c>
      <c r="K41" s="34">
        <f t="shared" si="3"/>
        <v>3105.590062111801</v>
      </c>
      <c r="L41" s="34">
        <f t="shared" si="3"/>
        <v>42.8457921193449</v>
      </c>
      <c r="M41" s="34">
        <f t="shared" si="3"/>
        <v>43.00570004290355</v>
      </c>
      <c r="N41" s="34">
        <f t="shared" si="4"/>
        <v>0.4839</v>
      </c>
      <c r="O41" s="34">
        <f t="shared" si="4"/>
        <v>-176.235</v>
      </c>
      <c r="P41" s="34">
        <f t="shared" si="4"/>
        <v>-175.7511</v>
      </c>
      <c r="Q41" s="22" t="e">
        <f t="shared" si="10"/>
        <v>#DIV/0!</v>
      </c>
      <c r="R41" s="22">
        <f t="shared" si="17"/>
        <v>166.46506646506649</v>
      </c>
      <c r="S41" s="22">
        <f t="shared" si="11"/>
        <v>167.09506709506712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I4:I5"/>
    <mergeCell ref="R4:R5"/>
    <mergeCell ref="N3:P4"/>
    <mergeCell ref="L4:L5"/>
    <mergeCell ref="Q4:Q5"/>
    <mergeCell ref="H3:J3"/>
    <mergeCell ref="F4:F5"/>
    <mergeCell ref="Q3:S3"/>
    <mergeCell ref="S4:S5"/>
    <mergeCell ref="K3:M3"/>
    <mergeCell ref="J4:J5"/>
    <mergeCell ref="C4:C5"/>
    <mergeCell ref="D4:D5"/>
    <mergeCell ref="H4:H5"/>
    <mergeCell ref="M4:M5"/>
    <mergeCell ref="K4:K5"/>
    <mergeCell ref="E4:E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2022-02-02T09:29:11Z</cp:lastPrinted>
  <dcterms:created xsi:type="dcterms:W3CDTF">2011-02-18T06:53:44Z</dcterms:created>
  <dcterms:modified xsi:type="dcterms:W3CDTF">2022-02-02T09:29:24Z</dcterms:modified>
  <cp:category/>
  <cp:version/>
  <cp:contentType/>
  <cp:contentStatus/>
</cp:coreProperties>
</file>