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989" activeTab="0"/>
  </bookViews>
  <sheets>
    <sheet name="Таб. 1" sheetId="1" r:id="rId1"/>
    <sheet name="Таб. 4" sheetId="2" state="hidden" r:id="rId2"/>
    <sheet name="Таб 5" sheetId="3" state="hidden" r:id="rId3"/>
    <sheet name="Таб. 6" sheetId="4" state="hidden" r:id="rId4"/>
    <sheet name="Таб.7" sheetId="5" state="hidden" r:id="rId5"/>
    <sheet name="Таб. 8 " sheetId="6" state="hidden" r:id="rId6"/>
    <sheet name="Таб. 9" sheetId="7" state="hidden" r:id="rId7"/>
    <sheet name="Чаган-Узун" sheetId="8" state="hidden" r:id="rId8"/>
    <sheet name="Бельтир" sheetId="9" state="hidden" r:id="rId9"/>
    <sheet name="Джазатор" sheetId="10" state="hidden" r:id="rId10"/>
    <sheet name="Казахское" sheetId="11" state="hidden" r:id="rId11"/>
    <sheet name="Кокоря" sheetId="12" state="hidden" r:id="rId12"/>
    <sheet name="Кош-Агач" sheetId="13" state="hidden" r:id="rId13"/>
    <sheet name="Курай" sheetId="14" state="hidden" r:id="rId14"/>
    <sheet name="Мухор-Тархата" sheetId="15" state="hidden" r:id="rId15"/>
    <sheet name="Теленгит-Сортогой" sheetId="16" state="hidden" r:id="rId16"/>
    <sheet name="Тобелер" sheetId="17" state="hidden" r:id="rId17"/>
    <sheet name="Ортолык" sheetId="18" state="hidden" r:id="rId18"/>
  </sheets>
  <definedNames>
    <definedName name="_xlnm.Print_Titles" localSheetId="1">'Таб. 4'!$5:$5</definedName>
    <definedName name="_xlnm.Print_Area" localSheetId="8">'Бельтир'!$A$2:$G$27</definedName>
    <definedName name="_xlnm.Print_Area" localSheetId="9">'Джазатор'!$A$2:$G$27</definedName>
    <definedName name="_xlnm.Print_Area" localSheetId="10">'Казахское'!$A$2:$G$27</definedName>
    <definedName name="_xlnm.Print_Area" localSheetId="11">'Кокоря'!$A$2:$G$27</definedName>
    <definedName name="_xlnm.Print_Area" localSheetId="12">'Кош-Агач'!$A$2:$G$27</definedName>
    <definedName name="_xlnm.Print_Area" localSheetId="13">'Курай'!$A$2:$G$27</definedName>
    <definedName name="_xlnm.Print_Area" localSheetId="14">'Мухор-Тархата'!$A$2:$G$27</definedName>
    <definedName name="_xlnm.Print_Area" localSheetId="17">'Ортолык'!$A$2:$G$27</definedName>
    <definedName name="_xlnm.Print_Area" localSheetId="1">'Таб. 4'!$A$3:$I$96</definedName>
    <definedName name="_xlnm.Print_Area" localSheetId="3">'Таб. 6'!$A$2:$G$27</definedName>
    <definedName name="_xlnm.Print_Area" localSheetId="4">'Таб.7'!$A$2:$G$27</definedName>
    <definedName name="_xlnm.Print_Area" localSheetId="15">'Теленгит-Сортогой'!$A$2:$G$27</definedName>
    <definedName name="_xlnm.Print_Area" localSheetId="16">'Тобелер'!$A$2:$G$27</definedName>
    <definedName name="_xlnm.Print_Area" localSheetId="7">'Чаган-Узун'!$A$2:$G$27</definedName>
  </definedNames>
  <calcPr fullCalcOnLoad="1"/>
</workbook>
</file>

<file path=xl/sharedStrings.xml><?xml version="1.0" encoding="utf-8"?>
<sst xmlns="http://schemas.openxmlformats.org/spreadsheetml/2006/main" count="803" uniqueCount="169">
  <si>
    <t>1.</t>
  </si>
  <si>
    <t>2.</t>
  </si>
  <si>
    <t>3.</t>
  </si>
  <si>
    <t>4.</t>
  </si>
  <si>
    <t>5.</t>
  </si>
  <si>
    <t>6.</t>
  </si>
  <si>
    <t>7.</t>
  </si>
  <si>
    <t>8.</t>
  </si>
  <si>
    <t>9.</t>
  </si>
  <si>
    <t>Наименование показателей</t>
  </si>
  <si>
    <t>в том числе</t>
  </si>
  <si>
    <t>МР</t>
  </si>
  <si>
    <t>СП</t>
  </si>
  <si>
    <t>ИТОГО, в том числе</t>
  </si>
  <si>
    <t>Примечание</t>
  </si>
  <si>
    <t>КОСГУ</t>
  </si>
  <si>
    <t>211</t>
  </si>
  <si>
    <t>213</t>
  </si>
  <si>
    <t>223</t>
  </si>
  <si>
    <t>340</t>
  </si>
  <si>
    <t>251</t>
  </si>
  <si>
    <t>221</t>
  </si>
  <si>
    <t>212</t>
  </si>
  <si>
    <t>222</t>
  </si>
  <si>
    <t>224</t>
  </si>
  <si>
    <t>225</t>
  </si>
  <si>
    <t>226</t>
  </si>
  <si>
    <t>231</t>
  </si>
  <si>
    <t>241</t>
  </si>
  <si>
    <t>242</t>
  </si>
  <si>
    <t>261</t>
  </si>
  <si>
    <t>262</t>
  </si>
  <si>
    <t>263</t>
  </si>
  <si>
    <t>290</t>
  </si>
  <si>
    <t>310</t>
  </si>
  <si>
    <t>320</t>
  </si>
  <si>
    <t>330</t>
  </si>
  <si>
    <t>530</t>
  </si>
  <si>
    <t>за счет средств РБ</t>
  </si>
  <si>
    <t>за счет средств МБ</t>
  </si>
  <si>
    <t>Заработная плата, в том числе</t>
  </si>
  <si>
    <t>Прочие выплаты, в том числе</t>
  </si>
  <si>
    <t>Начисления на выплаты по оплате труда, в том числе</t>
  </si>
  <si>
    <t>Услуги связи, в том числе</t>
  </si>
  <si>
    <t>Транспортные услуги, в том числе</t>
  </si>
  <si>
    <t>Коммунальные услуги, в том числе</t>
  </si>
  <si>
    <t>Арендная плата за пользование имуществом, в том числе</t>
  </si>
  <si>
    <t xml:space="preserve">Работы, услуги по содержанию имущества, в том числе                       </t>
  </si>
  <si>
    <t xml:space="preserve">Прочие работы, услуги, в том числе                                           </t>
  </si>
  <si>
    <t>Обслуживание внутреннего долга, в том числе</t>
  </si>
  <si>
    <t xml:space="preserve">Безвозмездные перечисления государственным и муниципальным организациям, в том числе            </t>
  </si>
  <si>
    <t xml:space="preserve">Безвозмездные перечисления организациям, за исключением государственных и муниципальных организаций, в том числе                                             </t>
  </si>
  <si>
    <t>Перечисления другим бюджетам бюджетной системы Российской Федерации, в том числе</t>
  </si>
  <si>
    <t>Пособия по социальному страхованию населения, в том числе</t>
  </si>
  <si>
    <t>Пособия по социальной помощи населению, в том числе</t>
  </si>
  <si>
    <t>Социальные пособия, выплачиваемые организациями сектора государственного управления, в том числе</t>
  </si>
  <si>
    <t>Прочие расходы, в том числе</t>
  </si>
  <si>
    <t>Увеличение стоимости основных средств, в том числе</t>
  </si>
  <si>
    <t>Увеличение стоимости нематериальных активов, в том числе</t>
  </si>
  <si>
    <t xml:space="preserve">Увеличение стоимости непроизведенных активов, в том числе            </t>
  </si>
  <si>
    <t>Увеличение стоимости материальных запасов, в том числе</t>
  </si>
  <si>
    <t>Увеличение стоимости акций и иных форм участия в капитале, в том числе</t>
  </si>
  <si>
    <t>Всего</t>
  </si>
  <si>
    <t>медикаменты</t>
  </si>
  <si>
    <t>топливо</t>
  </si>
  <si>
    <t>продукты питания</t>
  </si>
  <si>
    <t>прочие</t>
  </si>
  <si>
    <t xml:space="preserve">ИТОГО по КОСГУ 340 </t>
  </si>
  <si>
    <t>211 и 213</t>
  </si>
  <si>
    <t>Итого</t>
  </si>
  <si>
    <t>Наименование МО</t>
  </si>
  <si>
    <t>10.</t>
  </si>
  <si>
    <t>11.</t>
  </si>
  <si>
    <t>12.</t>
  </si>
  <si>
    <t>13.</t>
  </si>
  <si>
    <t>Наименование бюджетов</t>
  </si>
  <si>
    <t>Итого КБ СП</t>
  </si>
  <si>
    <t>ВНИМАНИЕ! Сроки и графы не вставлять, формулы не менять</t>
  </si>
  <si>
    <t>(тыс. руб.)</t>
  </si>
  <si>
    <t>Таблица 6</t>
  </si>
  <si>
    <t>Таблица 8</t>
  </si>
  <si>
    <t>Таблица 7</t>
  </si>
  <si>
    <t>ГСМ</t>
  </si>
  <si>
    <t>Таблица 4</t>
  </si>
  <si>
    <t>МО "__________СП"</t>
  </si>
  <si>
    <t>за счет собственых доходов учреждения</t>
  </si>
  <si>
    <t>*собственные доходы учреждения отражаются с учетом отражения расходов бюджетных и автономных учреждений по соответствующим КОСГУ, а не по КОСГУ 241</t>
  </si>
  <si>
    <t>Направление расходования средств</t>
  </si>
  <si>
    <t>по КОСГУ 340 из средств МБ</t>
  </si>
  <si>
    <t>по КОСГУ 340 из собств. средств</t>
  </si>
  <si>
    <t>х</t>
  </si>
  <si>
    <t>Таблица 5</t>
  </si>
  <si>
    <t>Категории работников бюджетной сферы</t>
  </si>
  <si>
    <t>педагогические работники дошкольного образования</t>
  </si>
  <si>
    <t>ИТОГО:</t>
  </si>
  <si>
    <t>педагогические работники общего образования</t>
  </si>
  <si>
    <t>педагогические работники дополнительного образования</t>
  </si>
  <si>
    <t xml:space="preserve">работники культуры </t>
  </si>
  <si>
    <t>в том числе:</t>
  </si>
  <si>
    <t>по основному месту работы</t>
  </si>
  <si>
    <t>по внутреннему совместительству</t>
  </si>
  <si>
    <t>по внешнему совместительству</t>
  </si>
  <si>
    <t>Всего (3+4+5)</t>
  </si>
  <si>
    <t>Всего (7+8+9)</t>
  </si>
  <si>
    <t>Всего (11+12+13)</t>
  </si>
  <si>
    <t>Таблица 9</t>
  </si>
  <si>
    <t>Показатели по выплнению Планов мероприятий ("дорожных карт") МО "____________ район" , направленных на повышение оплаты труда отдельных категорий работников бюджетной сферы</t>
  </si>
  <si>
    <t xml:space="preserve">Среднемесячная заработная плата за январь - декабрь, руб. </t>
  </si>
  <si>
    <t>Выполнение первоначального плана %</t>
  </si>
  <si>
    <t>Выполнение уточненного  плана %</t>
  </si>
  <si>
    <t>Исполнено в 2016 году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</si>
  <si>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</si>
  <si>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Субсидии на выплату ежемесячной надбавки к заработной плате педагогическим работникам, отнесенным к категории молодых специалистов</t>
  </si>
  <si>
    <t xml:space="preserve"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 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</si>
  <si>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</si>
  <si>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</si>
  <si>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Субвенции на обеспечение полномочий в области архивного дела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</si>
  <si>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</si>
  <si>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</si>
  <si>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</si>
  <si>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</si>
  <si>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</si>
  <si>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Всего исполнено</t>
  </si>
  <si>
    <t>Уточненный план на 2017 год</t>
  </si>
  <si>
    <t>Исполнено в 2017 году</t>
  </si>
  <si>
    <t>Доля в общей сумме расходов (по исполнению 2017 года), %</t>
  </si>
  <si>
    <t>Процент исполнения в 2017 году, %</t>
  </si>
  <si>
    <t>Темп роста по исполнению 2017 года к 2016 году, %</t>
  </si>
  <si>
    <t>Штатная численность 2017 год</t>
  </si>
  <si>
    <t>Среднесписочная численность 2017 год</t>
  </si>
  <si>
    <t>Плановый  ФОТ (211 КОСГУ) 2017 год, тыс.руб</t>
  </si>
  <si>
    <t>Исполнено ФОТ (211 КОСГУ) 2017 год, тыс.руб</t>
  </si>
  <si>
    <t>Кредиторская задолженность по оплате труда, на начало 2017 года</t>
  </si>
  <si>
    <t>Кредиторская задолженность по оплате труда, на конец 2017 года</t>
  </si>
  <si>
    <t>Прирост ФОТ с начисленями (план 2017 года по отношению к исполнению за 2016 год)</t>
  </si>
  <si>
    <t>Требуемая средняя заработная плата, установленная соглашением с соответсвующим ИОГВ РА на 2017 год</t>
  </si>
  <si>
    <t>Расходы консолидированного бюджета МО "____________" по заработной плате с начислениями за счет средств республиканского бюджета за 2017 год</t>
  </si>
  <si>
    <t>план 2017</t>
  </si>
  <si>
    <t>факт 2017</t>
  </si>
  <si>
    <t>Всего исполнено по субсидии</t>
  </si>
  <si>
    <t>Всего исполнено по субвенции</t>
  </si>
  <si>
    <t>Субсидии на повышение оплаты труда работников муниципальных учреждений культуры в Республике Алтай</t>
  </si>
  <si>
    <t xml:space="preserve">Исполнение консолидированного бюджета МО Чаган-Узунского сельского поселения по классификации операций сектора государственного управления, относящихся к расходам бюджетов
</t>
  </si>
  <si>
    <t xml:space="preserve">Исполнение бюджета МО Чаган-Узунская сельская администрация по классификации операций сектора государственного управления, относящихся к расходам бюджетов
</t>
  </si>
  <si>
    <t>Исполнение консолидированного бюджета МО Чаган-Узунская сельская администрация по КОСГУ 340 "Увеличение стоимости материальных запасов"</t>
  </si>
  <si>
    <t>Исполнение бюджета МО Чаган-Узунского  сельского поселения по КОСГУ 340 "Увеличение стоимости материальных запасов"</t>
  </si>
  <si>
    <t>Исполнение консолидированного бюджета МО "____________" по КОСГУ 340 "Увеличение стоимости материальных запасов"</t>
  </si>
  <si>
    <t>Исполнение консолидированного бюджета МО "_Джазатор сп_" по КОСГУ 340 "Увеличение стоимости материальных запасов"</t>
  </si>
  <si>
    <t>Исполнение консолидированного бюджета МО "Казахское сп" по КОСГУ 340 "Увеличение стоимости материальных запасов"</t>
  </si>
  <si>
    <t>Исполнение консолидированного бюджета МО "Кош-Агачское СП" по КОСГУ 340 "Увеличение стоимости материальных запасов"</t>
  </si>
  <si>
    <t>Исполнение консолидированного бюджета МО " Мухор-Тархатинское сельское поселение" по КОСГУ 340 "Увеличение стоимости материальных запасов"</t>
  </si>
  <si>
    <t>Исполнение консолидированного бюджета МО "Теленгит-Сортогойское с/п" по КОСГУ 340 "Увеличение стоимости материальных запасов"</t>
  </si>
  <si>
    <t>Первоначально утвержденный план 2021 г., тыс.руб.</t>
  </si>
  <si>
    <t>Уточненный план 2021 г., тыс.руб.</t>
  </si>
  <si>
    <t>Факт 2021 г., тыс.руб.</t>
  </si>
  <si>
    <t>Факт 2020 г., тыс.руб.</t>
  </si>
  <si>
    <t>МО "Ининское  СП"</t>
  </si>
  <si>
    <t>МО " Купчегенское СП"</t>
  </si>
  <si>
    <t>МО "Хабаровское  СП"</t>
  </si>
  <si>
    <t>МО "Онгудайское СП"</t>
  </si>
  <si>
    <t>МО "Шашикманское  СП"</t>
  </si>
  <si>
    <t>МО "Каракольское СП"</t>
  </si>
  <si>
    <t>МО "Нижне-Талдинское СП"</t>
  </si>
  <si>
    <t>МО "Куладинское  СП"</t>
  </si>
  <si>
    <t>МО "Теньгинское СП"</t>
  </si>
  <si>
    <t>МО "Елинское  СП"</t>
  </si>
  <si>
    <t>Анализ поступления налоговых и неналоговых доходов в разрезе бюджетов поселений за 2021 год</t>
  </si>
  <si>
    <t>Темп роста факта 2021 к факту 2020 г., %</t>
  </si>
  <si>
    <t>Отклонение факта 2021 от факта 2020г.  (+,-), тыс.руб.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</si>
</sst>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000_р_._-;\-* #,##0.000000_р_._-;_-* &quot;-&quot;??????_р_._-;_-@_-"/>
    <numFmt numFmtId="177" formatCode="_-* #,##0.00000_р_._-;\-* #,##0.00000_р_._-;_-* &quot;-&quot;?????_р_._-;_-@_-"/>
    <numFmt numFmtId="178" formatCode="#,##0.00_ ;[Red]\-#,##0.00\ "/>
    <numFmt numFmtId="179" formatCode="#,##0.0_ ;[Red]\-#,##0.0\ "/>
    <numFmt numFmtId="180" formatCode="#,##0_ ;[Red]\-#,##0\ "/>
    <numFmt numFmtId="181" formatCode="_-* #,##0.0_р_._-;\-* #,##0.0_р_._-;_-* &quot;-&quot;??_р_._-;_-@_-"/>
    <numFmt numFmtId="182" formatCode="#,##0.0_р_."/>
    <numFmt numFmtId="183" formatCode="_-* #,##0.0_р_._-;\-* #,##0.0_р_._-;_-* &quot;-&quot;?_р_._-;_-@_-"/>
    <numFmt numFmtId="184" formatCode="0.0"/>
    <numFmt numFmtId="185" formatCode="#,##0.0"/>
    <numFmt numFmtId="186" formatCode="#,##0.00\ _₽"/>
    <numFmt numFmtId="187" formatCode="0.0000"/>
    <numFmt numFmtId="188" formatCode="0.000"/>
    <numFmt numFmtId="189" formatCode="0.0000000"/>
    <numFmt numFmtId="190" formatCode="0.000000"/>
    <numFmt numFmtId="191" formatCode="0.00000"/>
    <numFmt numFmtId="192" formatCode="#,##0.000\ _₽"/>
    <numFmt numFmtId="193" formatCode="#,##0.0000\ _₽"/>
    <numFmt numFmtId="194" formatCode="#,##0.00000\ _₽"/>
    <numFmt numFmtId="195" formatCode="#,##0.000_ ;[Red]\-#,##0.000\ "/>
    <numFmt numFmtId="196" formatCode="[$-FC19]d\ mmmm\ yyyy\ &quot;г.&quot;"/>
  </numFmts>
  <fonts count="5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 Black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 Black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9" fillId="0" borderId="1">
      <alignment horizontal="center" vertical="top" wrapText="1"/>
      <protection/>
    </xf>
    <xf numFmtId="0" fontId="9" fillId="0" borderId="1">
      <alignment horizontal="center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54" fillId="0" borderId="11" xfId="0" applyFont="1" applyBorder="1" applyAlignment="1">
      <alignment horizontal="center" wrapText="1"/>
    </xf>
    <xf numFmtId="0" fontId="54" fillId="34" borderId="11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185" fontId="4" fillId="0" borderId="11" xfId="0" applyNumberFormat="1" applyFont="1" applyBorder="1" applyAlignment="1">
      <alignment horizontal="center" vertical="center"/>
    </xf>
    <xf numFmtId="185" fontId="9" fillId="34" borderId="11" xfId="0" applyNumberFormat="1" applyFont="1" applyFill="1" applyBorder="1" applyAlignment="1">
      <alignment horizontal="center" vertical="center" wrapText="1"/>
    </xf>
    <xf numFmtId="185" fontId="54" fillId="0" borderId="11" xfId="0" applyNumberFormat="1" applyFont="1" applyBorder="1" applyAlignment="1">
      <alignment horizontal="center" vertical="center"/>
    </xf>
    <xf numFmtId="185" fontId="5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4" fillId="34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5" borderId="0" xfId="0" applyFont="1" applyFill="1" applyAlignment="1">
      <alignment/>
    </xf>
    <xf numFmtId="188" fontId="1" fillId="0" borderId="11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 wrapText="1"/>
    </xf>
    <xf numFmtId="188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/>
    </xf>
    <xf numFmtId="0" fontId="2" fillId="33" borderId="0" xfId="0" applyFont="1" applyFill="1" applyAlignment="1">
      <alignment horizontal="center"/>
    </xf>
    <xf numFmtId="188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wrapText="1"/>
    </xf>
    <xf numFmtId="192" fontId="1" fillId="0" borderId="11" xfId="0" applyNumberFormat="1" applyFont="1" applyBorder="1" applyAlignment="1">
      <alignment/>
    </xf>
    <xf numFmtId="192" fontId="5" fillId="0" borderId="11" xfId="0" applyNumberFormat="1" applyFont="1" applyBorder="1" applyAlignment="1">
      <alignment/>
    </xf>
    <xf numFmtId="192" fontId="56" fillId="0" borderId="11" xfId="0" applyNumberFormat="1" applyFont="1" applyFill="1" applyBorder="1" applyAlignment="1">
      <alignment vertical="top"/>
    </xf>
    <xf numFmtId="192" fontId="1" fillId="34" borderId="11" xfId="0" applyNumberFormat="1" applyFont="1" applyFill="1" applyBorder="1" applyAlignment="1">
      <alignment vertical="top"/>
    </xf>
    <xf numFmtId="188" fontId="56" fillId="0" borderId="11" xfId="0" applyNumberFormat="1" applyFont="1" applyFill="1" applyBorder="1" applyAlignment="1">
      <alignment vertical="top"/>
    </xf>
    <xf numFmtId="188" fontId="1" fillId="34" borderId="11" xfId="0" applyNumberFormat="1" applyFont="1" applyFill="1" applyBorder="1" applyAlignment="1">
      <alignment vertical="top"/>
    </xf>
    <xf numFmtId="188" fontId="57" fillId="0" borderId="11" xfId="0" applyNumberFormat="1" applyFont="1" applyFill="1" applyBorder="1" applyAlignment="1">
      <alignment vertical="top"/>
    </xf>
    <xf numFmtId="184" fontId="56" fillId="0" borderId="11" xfId="0" applyNumberFormat="1" applyFont="1" applyFill="1" applyBorder="1" applyAlignment="1">
      <alignment horizontal="center" vertical="top" wrapText="1"/>
    </xf>
    <xf numFmtId="184" fontId="57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50" xfId="33"/>
    <cellStyle name="xl7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16"/>
  <sheetViews>
    <sheetView tabSelected="1" workbookViewId="0" topLeftCell="A2">
      <selection activeCell="J5" sqref="J5"/>
    </sheetView>
  </sheetViews>
  <sheetFormatPr defaultColWidth="8.875" defaultRowHeight="12.75"/>
  <cols>
    <col min="1" max="1" width="36.375" style="2" customWidth="1"/>
    <col min="2" max="4" width="16.375" style="2" customWidth="1"/>
    <col min="5" max="5" width="17.125" style="2" customWidth="1"/>
    <col min="6" max="7" width="16.375" style="2" customWidth="1"/>
    <col min="8" max="8" width="16.00390625" style="2" customWidth="1"/>
    <col min="9" max="9" width="13.00390625" style="2" customWidth="1"/>
    <col min="10" max="10" width="15.00390625" style="2" customWidth="1"/>
    <col min="11" max="11" width="14.625" style="2" customWidth="1"/>
    <col min="12" max="14" width="8.875" style="2" customWidth="1"/>
    <col min="15" max="15" width="15.375" style="2" customWidth="1"/>
    <col min="16" max="16384" width="8.875" style="2" customWidth="1"/>
  </cols>
  <sheetData>
    <row r="1" spans="1:13" s="54" customFormat="1" ht="18.75" hidden="1">
      <c r="A1" s="56" t="s">
        <v>77</v>
      </c>
      <c r="B1" s="56"/>
      <c r="C1" s="56"/>
      <c r="D1" s="56"/>
      <c r="M1" s="55"/>
    </row>
    <row r="2" spans="2:15" ht="48" customHeight="1">
      <c r="B2" s="77" t="s">
        <v>166</v>
      </c>
      <c r="C2" s="78"/>
      <c r="D2" s="78"/>
      <c r="E2" s="78"/>
      <c r="F2" s="78"/>
      <c r="G2" s="78"/>
      <c r="H2" s="78"/>
      <c r="I2" s="51"/>
      <c r="J2" s="52"/>
      <c r="K2" s="52"/>
      <c r="L2" s="52"/>
      <c r="M2" s="52"/>
      <c r="N2" s="52"/>
      <c r="O2" s="52"/>
    </row>
    <row r="3" spans="2:15" ht="18.75">
      <c r="B3" s="30"/>
      <c r="E3" s="30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9" s="1" customFormat="1" ht="78.75">
      <c r="A4" s="47" t="s">
        <v>75</v>
      </c>
      <c r="B4" s="47" t="s">
        <v>152</v>
      </c>
      <c r="C4" s="47" t="s">
        <v>153</v>
      </c>
      <c r="D4" s="47" t="s">
        <v>154</v>
      </c>
      <c r="E4" s="47" t="s">
        <v>108</v>
      </c>
      <c r="F4" s="47" t="s">
        <v>109</v>
      </c>
      <c r="G4" s="47" t="s">
        <v>155</v>
      </c>
      <c r="H4" s="47" t="s">
        <v>167</v>
      </c>
      <c r="I4" s="47" t="s">
        <v>168</v>
      </c>
    </row>
    <row r="5" spans="1:9" s="1" customFormat="1" ht="18.75">
      <c r="A5" s="61" t="s">
        <v>156</v>
      </c>
      <c r="B5" s="70">
        <v>742</v>
      </c>
      <c r="C5" s="70">
        <v>1038.4</v>
      </c>
      <c r="D5" s="70">
        <v>1013.10807</v>
      </c>
      <c r="E5" s="75">
        <f aca="true" t="shared" si="0" ref="E5:E12">D5/B5*100</f>
        <v>136.5374757412399</v>
      </c>
      <c r="F5" s="75">
        <f aca="true" t="shared" si="1" ref="F5:F10">D5/C5*100</f>
        <v>97.56433647919876</v>
      </c>
      <c r="G5" s="70">
        <v>789.51254</v>
      </c>
      <c r="H5" s="75">
        <f aca="true" t="shared" si="2" ref="H5:H11">D5/G5*100</f>
        <v>128.32070659700986</v>
      </c>
      <c r="I5" s="72">
        <f>D5-G5</f>
        <v>223.59553000000005</v>
      </c>
    </row>
    <row r="6" spans="1:9" s="1" customFormat="1" ht="18.75">
      <c r="A6" s="61" t="s">
        <v>157</v>
      </c>
      <c r="B6" s="70">
        <v>285.2</v>
      </c>
      <c r="C6" s="70">
        <v>364.56497</v>
      </c>
      <c r="D6" s="70">
        <v>396.05762</v>
      </c>
      <c r="E6" s="75">
        <f t="shared" si="0"/>
        <v>138.87013323983172</v>
      </c>
      <c r="F6" s="75">
        <f t="shared" si="1"/>
        <v>108.63841909989323</v>
      </c>
      <c r="G6" s="70">
        <v>637.20905</v>
      </c>
      <c r="H6" s="75">
        <f t="shared" si="2"/>
        <v>62.15505256869782</v>
      </c>
      <c r="I6" s="72">
        <f>D6-G6</f>
        <v>-241.15143000000006</v>
      </c>
    </row>
    <row r="7" spans="1:9" s="1" customFormat="1" ht="18.75">
      <c r="A7" s="61" t="s">
        <v>158</v>
      </c>
      <c r="B7" s="70">
        <v>508</v>
      </c>
      <c r="C7" s="70">
        <v>679.3</v>
      </c>
      <c r="D7" s="70">
        <v>698.14703</v>
      </c>
      <c r="E7" s="75">
        <f t="shared" si="0"/>
        <v>137.43051771653543</v>
      </c>
      <c r="F7" s="75">
        <f t="shared" si="1"/>
        <v>102.77447813926102</v>
      </c>
      <c r="G7" s="70">
        <v>672.8867</v>
      </c>
      <c r="H7" s="75">
        <f t="shared" si="2"/>
        <v>103.75402426589795</v>
      </c>
      <c r="I7" s="72">
        <f>D7-G7</f>
        <v>25.260329999999954</v>
      </c>
    </row>
    <row r="8" spans="1:9" s="1" customFormat="1" ht="18.75">
      <c r="A8" s="61" t="s">
        <v>159</v>
      </c>
      <c r="B8" s="70">
        <v>7411.87</v>
      </c>
      <c r="C8" s="70">
        <v>7512.87</v>
      </c>
      <c r="D8" s="70">
        <v>7400.12044</v>
      </c>
      <c r="E8" s="75">
        <f>D8/B8*100</f>
        <v>99.8414764425172</v>
      </c>
      <c r="F8" s="75">
        <f>D8/C8*100</f>
        <v>98.49924782406723</v>
      </c>
      <c r="G8" s="70">
        <v>7369.98553</v>
      </c>
      <c r="H8" s="75">
        <f>D8/G8*100</f>
        <v>100.40888696290288</v>
      </c>
      <c r="I8" s="72">
        <f>D8-G8</f>
        <v>30.134909999999763</v>
      </c>
    </row>
    <row r="9" spans="1:9" s="1" customFormat="1" ht="18.75">
      <c r="A9" s="61" t="s">
        <v>160</v>
      </c>
      <c r="B9" s="71">
        <v>406.5</v>
      </c>
      <c r="C9" s="71">
        <v>447.47898</v>
      </c>
      <c r="D9" s="71">
        <v>475.31785</v>
      </c>
      <c r="E9" s="75">
        <f t="shared" si="0"/>
        <v>116.92936039360393</v>
      </c>
      <c r="F9" s="75">
        <f t="shared" si="1"/>
        <v>106.22126876216622</v>
      </c>
      <c r="G9" s="71">
        <v>460.61271</v>
      </c>
      <c r="H9" s="75">
        <f t="shared" si="2"/>
        <v>103.19251720170728</v>
      </c>
      <c r="I9" s="73">
        <v>10.56</v>
      </c>
    </row>
    <row r="10" spans="1:9" s="1" customFormat="1" ht="18.75">
      <c r="A10" s="61" t="s">
        <v>161</v>
      </c>
      <c r="B10" s="70">
        <v>679</v>
      </c>
      <c r="C10" s="70">
        <v>802.16</v>
      </c>
      <c r="D10" s="70">
        <v>874.72258</v>
      </c>
      <c r="E10" s="75">
        <f t="shared" si="0"/>
        <v>128.82512223858615</v>
      </c>
      <c r="F10" s="75">
        <f t="shared" si="1"/>
        <v>109.04589857385061</v>
      </c>
      <c r="G10" s="70">
        <v>782.22319</v>
      </c>
      <c r="H10" s="75">
        <f t="shared" si="2"/>
        <v>111.82519147763952</v>
      </c>
      <c r="I10" s="72">
        <f aca="true" t="shared" si="3" ref="I10:I16">D10-G10</f>
        <v>92.49938999999995</v>
      </c>
    </row>
    <row r="11" spans="1:9" s="1" customFormat="1" ht="18.75">
      <c r="A11" s="61" t="s">
        <v>162</v>
      </c>
      <c r="B11" s="70">
        <v>247</v>
      </c>
      <c r="C11" s="70">
        <v>247</v>
      </c>
      <c r="D11" s="70">
        <v>233.29854</v>
      </c>
      <c r="E11" s="75">
        <f t="shared" si="0"/>
        <v>94.45285020242915</v>
      </c>
      <c r="F11" s="75">
        <f aca="true" t="shared" si="4" ref="F11:F16">D11/C11*100</f>
        <v>94.45285020242915</v>
      </c>
      <c r="G11" s="70">
        <v>304.55391</v>
      </c>
      <c r="H11" s="75">
        <f t="shared" si="2"/>
        <v>76.60336391675287</v>
      </c>
      <c r="I11" s="72">
        <f t="shared" si="3"/>
        <v>-71.25536999999997</v>
      </c>
    </row>
    <row r="12" spans="1:9" s="1" customFormat="1" ht="18.75">
      <c r="A12" s="61" t="s">
        <v>163</v>
      </c>
      <c r="B12" s="70">
        <v>489</v>
      </c>
      <c r="C12" s="70">
        <v>368.342</v>
      </c>
      <c r="D12" s="70">
        <v>433.927</v>
      </c>
      <c r="E12" s="75">
        <f t="shared" si="0"/>
        <v>88.73762781186095</v>
      </c>
      <c r="F12" s="75">
        <f t="shared" si="4"/>
        <v>117.80546340086117</v>
      </c>
      <c r="G12" s="70">
        <v>621.97971</v>
      </c>
      <c r="H12" s="75">
        <f>D12/G12*100</f>
        <v>69.76545906939634</v>
      </c>
      <c r="I12" s="72">
        <f t="shared" si="3"/>
        <v>-188.05270999999993</v>
      </c>
    </row>
    <row r="13" spans="1:9" s="1" customFormat="1" ht="18.75">
      <c r="A13" s="61" t="s">
        <v>164</v>
      </c>
      <c r="B13" s="70">
        <v>1463.1</v>
      </c>
      <c r="C13" s="70">
        <v>1562.86819</v>
      </c>
      <c r="D13" s="70">
        <v>1731.62655</v>
      </c>
      <c r="E13" s="75">
        <f>D13/B13*100</f>
        <v>118.35326020094321</v>
      </c>
      <c r="F13" s="75">
        <f t="shared" si="4"/>
        <v>110.79799058422195</v>
      </c>
      <c r="G13" s="70">
        <v>1737.60716</v>
      </c>
      <c r="H13" s="75">
        <f>D13/G13*100</f>
        <v>99.65581345785891</v>
      </c>
      <c r="I13" s="72">
        <f t="shared" si="3"/>
        <v>-5.98061000000007</v>
      </c>
    </row>
    <row r="14" spans="1:9" ht="18.75">
      <c r="A14" s="61" t="s">
        <v>165</v>
      </c>
      <c r="B14" s="70">
        <v>647.8</v>
      </c>
      <c r="C14" s="70">
        <v>647.8</v>
      </c>
      <c r="D14" s="70">
        <v>692.22615</v>
      </c>
      <c r="E14" s="75">
        <f>D14/B14*100</f>
        <v>106.85800401358445</v>
      </c>
      <c r="F14" s="75">
        <f t="shared" si="4"/>
        <v>106.85800401358445</v>
      </c>
      <c r="G14" s="70">
        <v>698.35264</v>
      </c>
      <c r="H14" s="75">
        <f>D14/G14*100</f>
        <v>99.12272258324964</v>
      </c>
      <c r="I14" s="72">
        <f t="shared" si="3"/>
        <v>-6.12648999999999</v>
      </c>
    </row>
    <row r="15" spans="1:9" ht="18.75" hidden="1">
      <c r="A15" s="29" t="s">
        <v>84</v>
      </c>
      <c r="B15" s="68"/>
      <c r="C15" s="68"/>
      <c r="D15" s="68"/>
      <c r="E15" s="75" t="e">
        <f>D15/B15*100</f>
        <v>#DIV/0!</v>
      </c>
      <c r="F15" s="75" t="e">
        <f t="shared" si="4"/>
        <v>#DIV/0!</v>
      </c>
      <c r="G15" s="70"/>
      <c r="H15" s="75" t="e">
        <f>D15/G15*100</f>
        <v>#DIV/0!</v>
      </c>
      <c r="I15" s="72">
        <f t="shared" si="3"/>
        <v>0</v>
      </c>
    </row>
    <row r="16" spans="1:9" s="53" customFormat="1" ht="18.75" customHeight="1">
      <c r="A16" s="50" t="s">
        <v>76</v>
      </c>
      <c r="B16" s="69">
        <f>SUM(B5:B15)</f>
        <v>12879.47</v>
      </c>
      <c r="C16" s="69">
        <f>SUM(C5:C15)</f>
        <v>13670.784139999998</v>
      </c>
      <c r="D16" s="69">
        <f>SUM(D5:D15)</f>
        <v>13948.551829999999</v>
      </c>
      <c r="E16" s="76">
        <f>D16/B16*100</f>
        <v>108.30066633176676</v>
      </c>
      <c r="F16" s="76">
        <f t="shared" si="4"/>
        <v>102.03183436411132</v>
      </c>
      <c r="G16" s="69">
        <f>SUM(G5:G15)</f>
        <v>14074.923139999999</v>
      </c>
      <c r="H16" s="76">
        <f>D16/G16*100</f>
        <v>99.10215275250164</v>
      </c>
      <c r="I16" s="74">
        <f t="shared" si="3"/>
        <v>-126.37131000000045</v>
      </c>
    </row>
  </sheetData>
  <sheetProtection/>
  <mergeCells count="1">
    <mergeCell ref="B2:H2"/>
  </mergeCell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landscape" paperSize="9" scale="80" r:id="rId1"/>
  <customProperties>
    <customPr name="krista_fm_consts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4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147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5">
        <f>SUM(B8:B13)</f>
        <v>653</v>
      </c>
      <c r="C7" s="5">
        <f>SUM(C8:C13)</f>
        <v>840</v>
      </c>
      <c r="D7" s="5">
        <f>SUM(D8:D13)</f>
        <v>0</v>
      </c>
      <c r="E7" s="4">
        <f>D7/C7*100</f>
        <v>0</v>
      </c>
      <c r="F7" s="4">
        <f>D7/B7*100</f>
        <v>0</v>
      </c>
      <c r="G7" s="8"/>
    </row>
    <row r="8" spans="1:7" ht="15.75">
      <c r="A8" s="15" t="s">
        <v>10</v>
      </c>
      <c r="B8" s="4"/>
      <c r="C8" s="4"/>
      <c r="D8" s="4"/>
      <c r="E8" s="4" t="e">
        <f aca="true" t="shared" si="0" ref="E8:E27">D8/C8*100</f>
        <v>#DIV/0!</v>
      </c>
      <c r="F8" s="4" t="e">
        <f aca="true" t="shared" si="1" ref="F8:F27">D8/B8*100</f>
        <v>#DIV/0!</v>
      </c>
      <c r="G8" s="9"/>
    </row>
    <row r="9" spans="1:7" ht="15.75">
      <c r="A9" s="14" t="s">
        <v>64</v>
      </c>
      <c r="B9" s="7">
        <v>594</v>
      </c>
      <c r="C9" s="7">
        <v>660</v>
      </c>
      <c r="D9" s="7"/>
      <c r="E9" s="4">
        <f t="shared" si="0"/>
        <v>0</v>
      </c>
      <c r="F9" s="4">
        <f t="shared" si="1"/>
        <v>0</v>
      </c>
      <c r="G9" s="8"/>
    </row>
    <row r="10" spans="1:7" ht="15.75">
      <c r="A10" s="14" t="s">
        <v>63</v>
      </c>
      <c r="B10" s="7"/>
      <c r="C10" s="5"/>
      <c r="D10" s="5"/>
      <c r="E10" s="4" t="e">
        <f t="shared" si="0"/>
        <v>#DIV/0!</v>
      </c>
      <c r="F10" s="4" t="e">
        <f t="shared" si="1"/>
        <v>#DIV/0!</v>
      </c>
      <c r="G10" s="8"/>
    </row>
    <row r="11" spans="1:7" ht="15.75">
      <c r="A11" s="14" t="s">
        <v>65</v>
      </c>
      <c r="B11" s="7"/>
      <c r="C11" s="5"/>
      <c r="D11" s="5"/>
      <c r="E11" s="4" t="e">
        <f t="shared" si="0"/>
        <v>#DIV/0!</v>
      </c>
      <c r="F11" s="4" t="e">
        <f t="shared" si="1"/>
        <v>#DIV/0!</v>
      </c>
      <c r="G11" s="8"/>
    </row>
    <row r="12" spans="1:7" ht="15.75">
      <c r="A12" s="14" t="s">
        <v>82</v>
      </c>
      <c r="B12" s="7">
        <v>59</v>
      </c>
      <c r="C12" s="5">
        <v>180</v>
      </c>
      <c r="D12" s="5"/>
      <c r="E12" s="4">
        <f>D12/C12*100</f>
        <v>0</v>
      </c>
      <c r="F12" s="4">
        <f>D12/B12*100</f>
        <v>0</v>
      </c>
      <c r="G12" s="8"/>
    </row>
    <row r="13" spans="1:7" ht="15.75">
      <c r="A13" s="14" t="s">
        <v>66</v>
      </c>
      <c r="B13" s="7"/>
      <c r="C13" s="7"/>
      <c r="D13" s="7"/>
      <c r="E13" s="4" t="e">
        <f t="shared" si="0"/>
        <v>#DIV/0!</v>
      </c>
      <c r="F13" s="4" t="e">
        <f t="shared" si="1"/>
        <v>#DIV/0!</v>
      </c>
      <c r="G13" s="8"/>
    </row>
    <row r="14" spans="1:7" ht="15.75">
      <c r="A14" s="32" t="s">
        <v>88</v>
      </c>
      <c r="B14" s="5">
        <f>SUM(B15:B20)</f>
        <v>0</v>
      </c>
      <c r="C14" s="5">
        <f>SUM(C15:C20)</f>
        <v>0</v>
      </c>
      <c r="D14" s="5">
        <f>SUM(D15:D20)</f>
        <v>0</v>
      </c>
      <c r="E14" s="4" t="e">
        <f t="shared" si="0"/>
        <v>#DIV/0!</v>
      </c>
      <c r="F14" s="4" t="e">
        <f t="shared" si="1"/>
        <v>#DIV/0!</v>
      </c>
      <c r="G14" s="8"/>
    </row>
    <row r="15" spans="1:7" ht="15.75">
      <c r="A15" s="15" t="s">
        <v>10</v>
      </c>
      <c r="B15" s="4"/>
      <c r="C15" s="4"/>
      <c r="D15" s="4"/>
      <c r="E15" s="4" t="e">
        <f t="shared" si="0"/>
        <v>#DIV/0!</v>
      </c>
      <c r="F15" s="4" t="e">
        <f t="shared" si="1"/>
        <v>#DIV/0!</v>
      </c>
      <c r="G15" s="9"/>
    </row>
    <row r="16" spans="1:7" ht="15.75">
      <c r="A16" s="14" t="s">
        <v>64</v>
      </c>
      <c r="B16" s="7"/>
      <c r="C16" s="7"/>
      <c r="D16" s="7"/>
      <c r="E16" s="4" t="e">
        <f t="shared" si="0"/>
        <v>#DIV/0!</v>
      </c>
      <c r="F16" s="4" t="e">
        <f t="shared" si="1"/>
        <v>#DIV/0!</v>
      </c>
      <c r="G16" s="8"/>
    </row>
    <row r="17" spans="1:7" ht="15.75">
      <c r="A17" s="14" t="s">
        <v>63</v>
      </c>
      <c r="B17" s="7"/>
      <c r="C17" s="5"/>
      <c r="D17" s="5"/>
      <c r="E17" s="4" t="e">
        <f t="shared" si="0"/>
        <v>#DIV/0!</v>
      </c>
      <c r="F17" s="4" t="e">
        <f t="shared" si="1"/>
        <v>#DIV/0!</v>
      </c>
      <c r="G17" s="8"/>
    </row>
    <row r="18" spans="1:7" ht="15.75">
      <c r="A18" s="14" t="s">
        <v>65</v>
      </c>
      <c r="B18" s="7"/>
      <c r="C18" s="5"/>
      <c r="D18" s="5"/>
      <c r="E18" s="4" t="e">
        <f t="shared" si="0"/>
        <v>#DIV/0!</v>
      </c>
      <c r="F18" s="4" t="e">
        <f t="shared" si="1"/>
        <v>#DIV/0!</v>
      </c>
      <c r="G18" s="8"/>
    </row>
    <row r="19" spans="1:7" ht="15.75">
      <c r="A19" s="14" t="s">
        <v>82</v>
      </c>
      <c r="B19" s="7"/>
      <c r="C19" s="5"/>
      <c r="D19" s="5"/>
      <c r="E19" s="4" t="e">
        <f t="shared" si="0"/>
        <v>#DIV/0!</v>
      </c>
      <c r="F19" s="4" t="e">
        <f t="shared" si="1"/>
        <v>#DIV/0!</v>
      </c>
      <c r="G19" s="8"/>
    </row>
    <row r="20" spans="1:7" ht="15.75">
      <c r="A20" s="14" t="s">
        <v>66</v>
      </c>
      <c r="B20" s="7"/>
      <c r="C20" s="7"/>
      <c r="D20" s="7"/>
      <c r="E20" s="4" t="e">
        <f t="shared" si="0"/>
        <v>#DIV/0!</v>
      </c>
      <c r="F20" s="4" t="e">
        <f t="shared" si="1"/>
        <v>#DIV/0!</v>
      </c>
      <c r="G20" s="8"/>
    </row>
    <row r="21" spans="1:7" ht="15.75" customHeight="1">
      <c r="A21" s="32" t="s">
        <v>89</v>
      </c>
      <c r="B21" s="5">
        <f>SUM(B22:B27)</f>
        <v>0</v>
      </c>
      <c r="C21" s="5">
        <f>SUM(C22:C27)</f>
        <v>0</v>
      </c>
      <c r="D21" s="5">
        <f>SUM(D22:D27)</f>
        <v>0</v>
      </c>
      <c r="E21" s="4" t="e">
        <f t="shared" si="0"/>
        <v>#DIV/0!</v>
      </c>
      <c r="F21" s="4" t="e">
        <f t="shared" si="1"/>
        <v>#DIV/0!</v>
      </c>
      <c r="G21" s="8"/>
    </row>
    <row r="22" spans="1:7" ht="15.75">
      <c r="A22" s="15" t="s">
        <v>10</v>
      </c>
      <c r="B22" s="4"/>
      <c r="C22" s="4"/>
      <c r="D22" s="4"/>
      <c r="E22" s="4" t="e">
        <f t="shared" si="0"/>
        <v>#DIV/0!</v>
      </c>
      <c r="F22" s="4" t="e">
        <f t="shared" si="1"/>
        <v>#DIV/0!</v>
      </c>
      <c r="G22" s="9"/>
    </row>
    <row r="23" spans="1:7" ht="15.75">
      <c r="A23" s="14" t="s">
        <v>64</v>
      </c>
      <c r="B23" s="7"/>
      <c r="C23" s="7"/>
      <c r="D23" s="7"/>
      <c r="E23" s="4" t="e">
        <f t="shared" si="0"/>
        <v>#DIV/0!</v>
      </c>
      <c r="F23" s="4" t="e">
        <f t="shared" si="1"/>
        <v>#DIV/0!</v>
      </c>
      <c r="G23" s="8"/>
    </row>
    <row r="24" spans="1:7" ht="15.75">
      <c r="A24" s="14" t="s">
        <v>63</v>
      </c>
      <c r="B24" s="7"/>
      <c r="C24" s="5"/>
      <c r="D24" s="5"/>
      <c r="E24" s="4" t="e">
        <f t="shared" si="0"/>
        <v>#DIV/0!</v>
      </c>
      <c r="F24" s="4" t="e">
        <f t="shared" si="1"/>
        <v>#DIV/0!</v>
      </c>
      <c r="G24" s="8"/>
    </row>
    <row r="25" spans="1:7" ht="15.75">
      <c r="A25" s="14" t="s">
        <v>65</v>
      </c>
      <c r="B25" s="7"/>
      <c r="C25" s="5"/>
      <c r="D25" s="5"/>
      <c r="E25" s="4" t="e">
        <f t="shared" si="0"/>
        <v>#DIV/0!</v>
      </c>
      <c r="F25" s="4" t="e">
        <f t="shared" si="1"/>
        <v>#DIV/0!</v>
      </c>
      <c r="G25" s="8"/>
    </row>
    <row r="26" spans="1:7" ht="15.75">
      <c r="A26" s="14" t="s">
        <v>82</v>
      </c>
      <c r="B26" s="7"/>
      <c r="C26" s="5"/>
      <c r="D26" s="5"/>
      <c r="E26" s="4" t="e">
        <f t="shared" si="0"/>
        <v>#DIV/0!</v>
      </c>
      <c r="F26" s="4" t="e">
        <f t="shared" si="1"/>
        <v>#DIV/0!</v>
      </c>
      <c r="G26" s="8"/>
    </row>
    <row r="27" spans="1:7" ht="15.75">
      <c r="A27" s="14" t="s">
        <v>66</v>
      </c>
      <c r="B27" s="7"/>
      <c r="C27" s="7"/>
      <c r="D27" s="7"/>
      <c r="E27" s="4" t="e">
        <f t="shared" si="0"/>
        <v>#DIV/0!</v>
      </c>
      <c r="F27" s="4" t="e">
        <f t="shared" si="1"/>
        <v>#DIV/0!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148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59">
        <f>SUM(B8:B13)</f>
        <v>1319.4771799999999</v>
      </c>
      <c r="C7" s="59">
        <f>SUM(C8:C13)</f>
        <v>1310.78888</v>
      </c>
      <c r="D7" s="59">
        <f>SUM(D8:D13)</f>
        <v>1204.2485900000001</v>
      </c>
      <c r="E7" s="64">
        <f>D7/C7*100</f>
        <v>91.87204807535444</v>
      </c>
      <c r="F7" s="64">
        <f>D7/B7*100</f>
        <v>91.26710247463319</v>
      </c>
      <c r="G7" s="8"/>
    </row>
    <row r="8" spans="1:7" ht="15.75">
      <c r="A8" s="15" t="s">
        <v>10</v>
      </c>
      <c r="B8" s="64"/>
      <c r="C8" s="64"/>
      <c r="D8" s="64"/>
      <c r="E8" s="64" t="e">
        <f aca="true" t="shared" si="0" ref="E8:E27">D8/C8*100</f>
        <v>#DIV/0!</v>
      </c>
      <c r="F8" s="64" t="e">
        <f aca="true" t="shared" si="1" ref="F8:F27">D8/B8*100</f>
        <v>#DIV/0!</v>
      </c>
      <c r="G8" s="9"/>
    </row>
    <row r="9" spans="1:7" ht="15.75">
      <c r="A9" s="14" t="s">
        <v>64</v>
      </c>
      <c r="B9" s="59">
        <v>438.45</v>
      </c>
      <c r="C9" s="59">
        <v>634</v>
      </c>
      <c r="D9" s="59">
        <v>634</v>
      </c>
      <c r="E9" s="64">
        <f t="shared" si="0"/>
        <v>100</v>
      </c>
      <c r="F9" s="64">
        <f t="shared" si="1"/>
        <v>144.6002964990307</v>
      </c>
      <c r="G9" s="8"/>
    </row>
    <row r="10" spans="1:7" ht="15.75">
      <c r="A10" s="14" t="s">
        <v>63</v>
      </c>
      <c r="B10" s="59"/>
      <c r="C10" s="59"/>
      <c r="D10" s="59"/>
      <c r="E10" s="64" t="e">
        <f t="shared" si="0"/>
        <v>#DIV/0!</v>
      </c>
      <c r="F10" s="64" t="e">
        <f t="shared" si="1"/>
        <v>#DIV/0!</v>
      </c>
      <c r="G10" s="8"/>
    </row>
    <row r="11" spans="1:7" ht="15.75">
      <c r="A11" s="14" t="s">
        <v>65</v>
      </c>
      <c r="B11" s="59">
        <v>21.5</v>
      </c>
      <c r="C11" s="59">
        <v>150</v>
      </c>
      <c r="D11" s="59">
        <v>120.7</v>
      </c>
      <c r="E11" s="64">
        <f t="shared" si="0"/>
        <v>80.46666666666667</v>
      </c>
      <c r="F11" s="64">
        <f t="shared" si="1"/>
        <v>561.3953488372093</v>
      </c>
      <c r="G11" s="8"/>
    </row>
    <row r="12" spans="1:7" ht="15.75">
      <c r="A12" s="14" t="s">
        <v>82</v>
      </c>
      <c r="B12" s="59">
        <v>126.49968</v>
      </c>
      <c r="C12" s="59">
        <v>163.04171</v>
      </c>
      <c r="D12" s="59">
        <v>140.97669</v>
      </c>
      <c r="E12" s="64">
        <f>D12/C12*100</f>
        <v>86.46664095954341</v>
      </c>
      <c r="F12" s="64">
        <f>D12/B12*100</f>
        <v>111.44430562986405</v>
      </c>
      <c r="G12" s="8"/>
    </row>
    <row r="13" spans="1:7" ht="15.75">
      <c r="A13" s="14" t="s">
        <v>66</v>
      </c>
      <c r="B13" s="59">
        <v>733.0275</v>
      </c>
      <c r="C13" s="59">
        <v>363.74717</v>
      </c>
      <c r="D13" s="59">
        <v>308.5719</v>
      </c>
      <c r="E13" s="64">
        <f t="shared" si="0"/>
        <v>84.8314228808983</v>
      </c>
      <c r="F13" s="64">
        <f t="shared" si="1"/>
        <v>42.09554211813336</v>
      </c>
      <c r="G13" s="8"/>
    </row>
    <row r="14" spans="1:7" ht="15.75">
      <c r="A14" s="32" t="s">
        <v>88</v>
      </c>
      <c r="B14" s="59">
        <f>SUM(B15:B20)</f>
        <v>1038.22718</v>
      </c>
      <c r="C14" s="59">
        <f>SUM(C15:C20)</f>
        <v>1310.78888</v>
      </c>
      <c r="D14" s="59">
        <f>SUM(D15:D20)</f>
        <v>1204.2485900000001</v>
      </c>
      <c r="E14" s="64">
        <f t="shared" si="0"/>
        <v>91.87204807535444</v>
      </c>
      <c r="F14" s="64">
        <f t="shared" si="1"/>
        <v>115.99085568150893</v>
      </c>
      <c r="G14" s="8"/>
    </row>
    <row r="15" spans="1:7" ht="15.75">
      <c r="A15" s="15" t="s">
        <v>10</v>
      </c>
      <c r="B15" s="64"/>
      <c r="C15" s="64"/>
      <c r="D15" s="64"/>
      <c r="E15" s="64" t="e">
        <f t="shared" si="0"/>
        <v>#DIV/0!</v>
      </c>
      <c r="F15" s="64" t="e">
        <f t="shared" si="1"/>
        <v>#DIV/0!</v>
      </c>
      <c r="G15" s="9"/>
    </row>
    <row r="16" spans="1:7" ht="15.75">
      <c r="A16" s="14" t="s">
        <v>64</v>
      </c>
      <c r="B16" s="59">
        <v>157.2</v>
      </c>
      <c r="C16" s="59">
        <v>634</v>
      </c>
      <c r="D16" s="59">
        <v>634</v>
      </c>
      <c r="E16" s="64">
        <f t="shared" si="0"/>
        <v>100</v>
      </c>
      <c r="F16" s="64">
        <f t="shared" si="1"/>
        <v>403.30788804071244</v>
      </c>
      <c r="G16" s="8"/>
    </row>
    <row r="17" spans="1:7" ht="15.75">
      <c r="A17" s="14" t="s">
        <v>63</v>
      </c>
      <c r="B17" s="59"/>
      <c r="C17" s="59"/>
      <c r="D17" s="59"/>
      <c r="E17" s="64" t="e">
        <f t="shared" si="0"/>
        <v>#DIV/0!</v>
      </c>
      <c r="F17" s="64" t="e">
        <f t="shared" si="1"/>
        <v>#DIV/0!</v>
      </c>
      <c r="G17" s="8"/>
    </row>
    <row r="18" spans="1:7" ht="15.75">
      <c r="A18" s="14" t="s">
        <v>65</v>
      </c>
      <c r="B18" s="59">
        <v>21.5</v>
      </c>
      <c r="C18" s="59">
        <v>150</v>
      </c>
      <c r="D18" s="59">
        <v>120.7</v>
      </c>
      <c r="E18" s="64">
        <f t="shared" si="0"/>
        <v>80.46666666666667</v>
      </c>
      <c r="F18" s="64">
        <f t="shared" si="1"/>
        <v>561.3953488372093</v>
      </c>
      <c r="G18" s="8"/>
    </row>
    <row r="19" spans="1:7" ht="15.75">
      <c r="A19" s="14" t="s">
        <v>82</v>
      </c>
      <c r="B19" s="59">
        <v>126.49968</v>
      </c>
      <c r="C19" s="59">
        <v>163.04171</v>
      </c>
      <c r="D19" s="59">
        <v>140.97669</v>
      </c>
      <c r="E19" s="64">
        <f t="shared" si="0"/>
        <v>86.46664095954341</v>
      </c>
      <c r="F19" s="64">
        <f t="shared" si="1"/>
        <v>111.44430562986405</v>
      </c>
      <c r="G19" s="8"/>
    </row>
    <row r="20" spans="1:7" ht="15.75">
      <c r="A20" s="14" t="s">
        <v>66</v>
      </c>
      <c r="B20" s="59">
        <v>733.0275</v>
      </c>
      <c r="C20" s="59">
        <v>363.74717</v>
      </c>
      <c r="D20" s="59">
        <v>308.5719</v>
      </c>
      <c r="E20" s="64">
        <f t="shared" si="0"/>
        <v>84.8314228808983</v>
      </c>
      <c r="F20" s="64">
        <f t="shared" si="1"/>
        <v>42.09554211813336</v>
      </c>
      <c r="G20" s="8"/>
    </row>
    <row r="21" spans="1:7" ht="15.75" customHeight="1">
      <c r="A21" s="32" t="s">
        <v>89</v>
      </c>
      <c r="B21" s="59">
        <f>SUM(B22:B27)</f>
        <v>0</v>
      </c>
      <c r="C21" s="59">
        <f>SUM(C22:C27)</f>
        <v>313.04170999999997</v>
      </c>
      <c r="D21" s="59">
        <f>SUM(D22:D27)</f>
        <v>261.67669</v>
      </c>
      <c r="E21" s="64">
        <f t="shared" si="0"/>
        <v>83.59163703776089</v>
      </c>
      <c r="F21" s="64" t="e">
        <f t="shared" si="1"/>
        <v>#DIV/0!</v>
      </c>
      <c r="G21" s="8"/>
    </row>
    <row r="22" spans="1:7" ht="15.75">
      <c r="A22" s="15" t="s">
        <v>10</v>
      </c>
      <c r="B22" s="64"/>
      <c r="C22" s="64"/>
      <c r="D22" s="64"/>
      <c r="E22" s="64" t="e">
        <f t="shared" si="0"/>
        <v>#DIV/0!</v>
      </c>
      <c r="F22" s="64" t="e">
        <f t="shared" si="1"/>
        <v>#DIV/0!</v>
      </c>
      <c r="G22" s="9"/>
    </row>
    <row r="23" spans="1:7" ht="15.75">
      <c r="A23" s="14" t="s">
        <v>64</v>
      </c>
      <c r="B23" s="59"/>
      <c r="C23" s="59"/>
      <c r="D23" s="59"/>
      <c r="E23" s="64" t="e">
        <f t="shared" si="0"/>
        <v>#DIV/0!</v>
      </c>
      <c r="F23" s="64" t="e">
        <f t="shared" si="1"/>
        <v>#DIV/0!</v>
      </c>
      <c r="G23" s="8"/>
    </row>
    <row r="24" spans="1:7" ht="15.75">
      <c r="A24" s="14" t="s">
        <v>63</v>
      </c>
      <c r="B24" s="59"/>
      <c r="C24" s="59"/>
      <c r="D24" s="59"/>
      <c r="E24" s="64" t="e">
        <f t="shared" si="0"/>
        <v>#DIV/0!</v>
      </c>
      <c r="F24" s="64" t="e">
        <f t="shared" si="1"/>
        <v>#DIV/0!</v>
      </c>
      <c r="G24" s="8"/>
    </row>
    <row r="25" spans="1:7" ht="15.75">
      <c r="A25" s="14" t="s">
        <v>65</v>
      </c>
      <c r="B25" s="59"/>
      <c r="C25" s="59">
        <v>150</v>
      </c>
      <c r="D25" s="59">
        <v>120.7</v>
      </c>
      <c r="E25" s="64">
        <f t="shared" si="0"/>
        <v>80.46666666666667</v>
      </c>
      <c r="F25" s="64" t="e">
        <f t="shared" si="1"/>
        <v>#DIV/0!</v>
      </c>
      <c r="G25" s="8"/>
    </row>
    <row r="26" spans="1:7" ht="15.75">
      <c r="A26" s="14" t="s">
        <v>82</v>
      </c>
      <c r="B26" s="59"/>
      <c r="C26" s="59">
        <v>163.04171</v>
      </c>
      <c r="D26" s="59">
        <v>140.97669</v>
      </c>
      <c r="E26" s="64">
        <f t="shared" si="0"/>
        <v>86.46664095954341</v>
      </c>
      <c r="F26" s="64" t="e">
        <f t="shared" si="1"/>
        <v>#DIV/0!</v>
      </c>
      <c r="G26" s="8"/>
    </row>
    <row r="27" spans="1:7" ht="15.75">
      <c r="A27" s="14" t="s">
        <v>66</v>
      </c>
      <c r="B27" s="59"/>
      <c r="C27" s="59"/>
      <c r="D27" s="59"/>
      <c r="E27" s="64" t="e">
        <f t="shared" si="0"/>
        <v>#DIV/0!</v>
      </c>
      <c r="F27" s="64" t="e">
        <f t="shared" si="1"/>
        <v>#DIV/0!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5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146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65">
        <f>SUM(B8:B13)</f>
        <v>346.5</v>
      </c>
      <c r="C7" s="65">
        <f>SUM(C8:C13)</f>
        <v>812.5</v>
      </c>
      <c r="D7" s="65">
        <f>SUM(D8:D13)</f>
        <v>812.5</v>
      </c>
      <c r="E7" s="66">
        <f>D7/C7*100</f>
        <v>100</v>
      </c>
      <c r="F7" s="66">
        <f>D7/B7*100</f>
        <v>234.48773448773449</v>
      </c>
      <c r="G7" s="8"/>
    </row>
    <row r="8" spans="1:7" ht="15.75">
      <c r="A8" s="15" t="s">
        <v>10</v>
      </c>
      <c r="B8" s="66"/>
      <c r="C8" s="66"/>
      <c r="D8" s="66"/>
      <c r="E8" s="66" t="e">
        <f aca="true" t="shared" si="0" ref="E8:E27">D8/C8*100</f>
        <v>#DIV/0!</v>
      </c>
      <c r="F8" s="66" t="e">
        <f aca="true" t="shared" si="1" ref="F8:F27">D8/B8*100</f>
        <v>#DIV/0!</v>
      </c>
      <c r="G8" s="9"/>
    </row>
    <row r="9" spans="1:7" ht="15.75">
      <c r="A9" s="14" t="s">
        <v>64</v>
      </c>
      <c r="B9" s="65">
        <v>346.5</v>
      </c>
      <c r="C9" s="65">
        <v>812.5</v>
      </c>
      <c r="D9" s="65">
        <v>812.5</v>
      </c>
      <c r="E9" s="66">
        <f t="shared" si="0"/>
        <v>100</v>
      </c>
      <c r="F9" s="66">
        <f t="shared" si="1"/>
        <v>234.48773448773449</v>
      </c>
      <c r="G9" s="8"/>
    </row>
    <row r="10" spans="1:7" ht="15.75">
      <c r="A10" s="14" t="s">
        <v>63</v>
      </c>
      <c r="B10" s="65"/>
      <c r="C10" s="65"/>
      <c r="D10" s="65"/>
      <c r="E10" s="66" t="e">
        <f t="shared" si="0"/>
        <v>#DIV/0!</v>
      </c>
      <c r="F10" s="66" t="e">
        <f t="shared" si="1"/>
        <v>#DIV/0!</v>
      </c>
      <c r="G10" s="8"/>
    </row>
    <row r="11" spans="1:7" ht="15.75">
      <c r="A11" s="14" t="s">
        <v>65</v>
      </c>
      <c r="B11" s="65"/>
      <c r="C11" s="65"/>
      <c r="D11" s="65"/>
      <c r="E11" s="66" t="e">
        <f t="shared" si="0"/>
        <v>#DIV/0!</v>
      </c>
      <c r="F11" s="66" t="e">
        <f t="shared" si="1"/>
        <v>#DIV/0!</v>
      </c>
      <c r="G11" s="8"/>
    </row>
    <row r="12" spans="1:7" ht="15.75">
      <c r="A12" s="14" t="s">
        <v>82</v>
      </c>
      <c r="B12" s="65"/>
      <c r="C12" s="65"/>
      <c r="D12" s="65"/>
      <c r="E12" s="66" t="e">
        <f>D12/C12*100</f>
        <v>#DIV/0!</v>
      </c>
      <c r="F12" s="66" t="e">
        <f>D12/B12*100</f>
        <v>#DIV/0!</v>
      </c>
      <c r="G12" s="8"/>
    </row>
    <row r="13" spans="1:7" ht="15.75">
      <c r="A13" s="14" t="s">
        <v>66</v>
      </c>
      <c r="B13" s="65"/>
      <c r="C13" s="65"/>
      <c r="D13" s="65"/>
      <c r="E13" s="66" t="e">
        <f t="shared" si="0"/>
        <v>#DIV/0!</v>
      </c>
      <c r="F13" s="66" t="e">
        <f t="shared" si="1"/>
        <v>#DIV/0!</v>
      </c>
      <c r="G13" s="8"/>
    </row>
    <row r="14" spans="1:7" ht="15.75">
      <c r="A14" s="32" t="s">
        <v>88</v>
      </c>
      <c r="B14" s="65">
        <f>SUM(B15:B20)</f>
        <v>456.2</v>
      </c>
      <c r="C14" s="65">
        <f>SUM(C15:C20)</f>
        <v>397.49</v>
      </c>
      <c r="D14" s="65">
        <f>SUM(D15:D20)</f>
        <v>397.49</v>
      </c>
      <c r="E14" s="66">
        <f t="shared" si="0"/>
        <v>100</v>
      </c>
      <c r="F14" s="66">
        <f t="shared" si="1"/>
        <v>87.13064445418676</v>
      </c>
      <c r="G14" s="8"/>
    </row>
    <row r="15" spans="1:7" ht="15.75">
      <c r="A15" s="15" t="s">
        <v>10</v>
      </c>
      <c r="B15" s="66"/>
      <c r="C15" s="66"/>
      <c r="D15" s="66"/>
      <c r="E15" s="66" t="e">
        <f t="shared" si="0"/>
        <v>#DIV/0!</v>
      </c>
      <c r="F15" s="66" t="e">
        <f t="shared" si="1"/>
        <v>#DIV/0!</v>
      </c>
      <c r="G15" s="9"/>
    </row>
    <row r="16" spans="1:7" ht="15.75">
      <c r="A16" s="14" t="s">
        <v>64</v>
      </c>
      <c r="B16" s="65">
        <v>179.6</v>
      </c>
      <c r="C16" s="65"/>
      <c r="D16" s="65"/>
      <c r="E16" s="66" t="e">
        <f t="shared" si="0"/>
        <v>#DIV/0!</v>
      </c>
      <c r="F16" s="66">
        <f t="shared" si="1"/>
        <v>0</v>
      </c>
      <c r="G16" s="8"/>
    </row>
    <row r="17" spans="1:7" ht="15.75">
      <c r="A17" s="14" t="s">
        <v>63</v>
      </c>
      <c r="B17" s="65"/>
      <c r="C17" s="65"/>
      <c r="D17" s="65"/>
      <c r="E17" s="66" t="e">
        <f t="shared" si="0"/>
        <v>#DIV/0!</v>
      </c>
      <c r="F17" s="66" t="e">
        <f t="shared" si="1"/>
        <v>#DIV/0!</v>
      </c>
      <c r="G17" s="8"/>
    </row>
    <row r="18" spans="1:7" ht="15.75">
      <c r="A18" s="14" t="s">
        <v>65</v>
      </c>
      <c r="B18" s="65"/>
      <c r="C18" s="65"/>
      <c r="D18" s="65"/>
      <c r="E18" s="66" t="e">
        <f t="shared" si="0"/>
        <v>#DIV/0!</v>
      </c>
      <c r="F18" s="66" t="e">
        <f t="shared" si="1"/>
        <v>#DIV/0!</v>
      </c>
      <c r="G18" s="8"/>
    </row>
    <row r="19" spans="1:7" ht="15.75">
      <c r="A19" s="14" t="s">
        <v>82</v>
      </c>
      <c r="B19" s="65">
        <v>45.5</v>
      </c>
      <c r="C19" s="65">
        <v>68.3</v>
      </c>
      <c r="D19" s="65">
        <v>68.3</v>
      </c>
      <c r="E19" s="66">
        <f t="shared" si="0"/>
        <v>100</v>
      </c>
      <c r="F19" s="66">
        <f t="shared" si="1"/>
        <v>150.1098901098901</v>
      </c>
      <c r="G19" s="8"/>
    </row>
    <row r="20" spans="1:7" ht="15.75">
      <c r="A20" s="14" t="s">
        <v>66</v>
      </c>
      <c r="B20" s="65">
        <v>231.1</v>
      </c>
      <c r="C20" s="65">
        <v>329.19</v>
      </c>
      <c r="D20" s="65">
        <v>329.19</v>
      </c>
      <c r="E20" s="66">
        <f t="shared" si="0"/>
        <v>100</v>
      </c>
      <c r="F20" s="66">
        <f t="shared" si="1"/>
        <v>142.44482907832108</v>
      </c>
      <c r="G20" s="8"/>
    </row>
    <row r="21" spans="1:7" ht="15.75" customHeight="1">
      <c r="A21" s="32" t="s">
        <v>89</v>
      </c>
      <c r="B21" s="65">
        <f>SUM(B22:B27)</f>
        <v>0</v>
      </c>
      <c r="C21" s="65">
        <f>SUM(C22:C27)</f>
        <v>0</v>
      </c>
      <c r="D21" s="65">
        <f>SUM(D22:D27)</f>
        <v>0</v>
      </c>
      <c r="E21" s="66" t="e">
        <f t="shared" si="0"/>
        <v>#DIV/0!</v>
      </c>
      <c r="F21" s="66" t="e">
        <f t="shared" si="1"/>
        <v>#DIV/0!</v>
      </c>
      <c r="G21" s="8"/>
    </row>
    <row r="22" spans="1:7" ht="15.75">
      <c r="A22" s="15" t="s">
        <v>10</v>
      </c>
      <c r="B22" s="66"/>
      <c r="C22" s="66"/>
      <c r="D22" s="66"/>
      <c r="E22" s="66" t="e">
        <f t="shared" si="0"/>
        <v>#DIV/0!</v>
      </c>
      <c r="F22" s="66" t="e">
        <f t="shared" si="1"/>
        <v>#DIV/0!</v>
      </c>
      <c r="G22" s="9"/>
    </row>
    <row r="23" spans="1:7" ht="15.75">
      <c r="A23" s="14" t="s">
        <v>64</v>
      </c>
      <c r="B23" s="65"/>
      <c r="C23" s="65"/>
      <c r="D23" s="65"/>
      <c r="E23" s="66" t="e">
        <f t="shared" si="0"/>
        <v>#DIV/0!</v>
      </c>
      <c r="F23" s="66" t="e">
        <f t="shared" si="1"/>
        <v>#DIV/0!</v>
      </c>
      <c r="G23" s="8"/>
    </row>
    <row r="24" spans="1:7" ht="15.75">
      <c r="A24" s="14" t="s">
        <v>63</v>
      </c>
      <c r="B24" s="65"/>
      <c r="C24" s="65"/>
      <c r="D24" s="65"/>
      <c r="E24" s="66" t="e">
        <f t="shared" si="0"/>
        <v>#DIV/0!</v>
      </c>
      <c r="F24" s="66" t="e">
        <f t="shared" si="1"/>
        <v>#DIV/0!</v>
      </c>
      <c r="G24" s="8"/>
    </row>
    <row r="25" spans="1:7" ht="15.75">
      <c r="A25" s="14" t="s">
        <v>65</v>
      </c>
      <c r="B25" s="65"/>
      <c r="C25" s="65"/>
      <c r="D25" s="65"/>
      <c r="E25" s="66" t="e">
        <f t="shared" si="0"/>
        <v>#DIV/0!</v>
      </c>
      <c r="F25" s="66" t="e">
        <f t="shared" si="1"/>
        <v>#DIV/0!</v>
      </c>
      <c r="G25" s="8"/>
    </row>
    <row r="26" spans="1:7" ht="15.75">
      <c r="A26" s="14" t="s">
        <v>82</v>
      </c>
      <c r="B26" s="65"/>
      <c r="C26" s="65"/>
      <c r="D26" s="65"/>
      <c r="E26" s="66" t="e">
        <f t="shared" si="0"/>
        <v>#DIV/0!</v>
      </c>
      <c r="F26" s="66" t="e">
        <f t="shared" si="1"/>
        <v>#DIV/0!</v>
      </c>
      <c r="G26" s="8"/>
    </row>
    <row r="27" spans="1:7" ht="15.75">
      <c r="A27" s="14" t="s">
        <v>66</v>
      </c>
      <c r="B27" s="65"/>
      <c r="C27" s="65"/>
      <c r="D27" s="65"/>
      <c r="E27" s="66" t="e">
        <f t="shared" si="0"/>
        <v>#DIV/0!</v>
      </c>
      <c r="F27" s="66" t="e">
        <f t="shared" si="1"/>
        <v>#DIV/0!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149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65">
        <f>SUM(B8:B13)</f>
        <v>1561.6</v>
      </c>
      <c r="C7" s="65">
        <f>SUM(C8:C13)</f>
        <v>2693.56</v>
      </c>
      <c r="D7" s="65">
        <f>SUM(D8:D13)</f>
        <v>2693.56</v>
      </c>
      <c r="E7" s="66">
        <f>D7/C7*100</f>
        <v>100</v>
      </c>
      <c r="F7" s="66">
        <f>D7/B7*100</f>
        <v>172.48719262295083</v>
      </c>
      <c r="G7" s="8"/>
    </row>
    <row r="8" spans="1:7" ht="15.75">
      <c r="A8" s="15" t="s">
        <v>10</v>
      </c>
      <c r="B8" s="66"/>
      <c r="C8" s="66"/>
      <c r="D8" s="66"/>
      <c r="E8" s="66" t="e">
        <f aca="true" t="shared" si="0" ref="E8:E27">D8/C8*100</f>
        <v>#DIV/0!</v>
      </c>
      <c r="F8" s="66" t="e">
        <f aca="true" t="shared" si="1" ref="F8:F27">D8/B8*100</f>
        <v>#DIV/0!</v>
      </c>
      <c r="G8" s="9"/>
    </row>
    <row r="9" spans="1:7" ht="15.75">
      <c r="A9" s="14" t="s">
        <v>64</v>
      </c>
      <c r="B9" s="65">
        <v>860.1</v>
      </c>
      <c r="C9" s="65">
        <v>1256.7</v>
      </c>
      <c r="D9" s="65">
        <v>1256.7</v>
      </c>
      <c r="E9" s="66">
        <f t="shared" si="0"/>
        <v>100</v>
      </c>
      <c r="F9" s="66">
        <f t="shared" si="1"/>
        <v>146.1109173351936</v>
      </c>
      <c r="G9" s="8"/>
    </row>
    <row r="10" spans="1:7" ht="15.75">
      <c r="A10" s="14" t="s">
        <v>63</v>
      </c>
      <c r="B10" s="65"/>
      <c r="C10" s="65"/>
      <c r="D10" s="65"/>
      <c r="E10" s="66" t="e">
        <f t="shared" si="0"/>
        <v>#DIV/0!</v>
      </c>
      <c r="F10" s="66" t="e">
        <f t="shared" si="1"/>
        <v>#DIV/0!</v>
      </c>
      <c r="G10" s="8"/>
    </row>
    <row r="11" spans="1:7" ht="15.75">
      <c r="A11" s="14" t="s">
        <v>65</v>
      </c>
      <c r="B11" s="65"/>
      <c r="C11" s="65">
        <v>14.56</v>
      </c>
      <c r="D11" s="65">
        <v>14.56</v>
      </c>
      <c r="E11" s="66">
        <f t="shared" si="0"/>
        <v>100</v>
      </c>
      <c r="F11" s="66" t="e">
        <f t="shared" si="1"/>
        <v>#DIV/0!</v>
      </c>
      <c r="G11" s="8"/>
    </row>
    <row r="12" spans="1:7" ht="15.75">
      <c r="A12" s="14" t="s">
        <v>82</v>
      </c>
      <c r="B12" s="65">
        <v>296.7</v>
      </c>
      <c r="C12" s="65">
        <v>298.7</v>
      </c>
      <c r="D12" s="65">
        <v>298.7</v>
      </c>
      <c r="E12" s="66">
        <f>D12/C12*100</f>
        <v>100</v>
      </c>
      <c r="F12" s="66">
        <f>D12/B12*100</f>
        <v>100.67408156386924</v>
      </c>
      <c r="G12" s="8"/>
    </row>
    <row r="13" spans="1:7" ht="15.75">
      <c r="A13" s="14" t="s">
        <v>66</v>
      </c>
      <c r="B13" s="65">
        <v>404.8</v>
      </c>
      <c r="C13" s="65">
        <v>1123.6</v>
      </c>
      <c r="D13" s="65">
        <v>1123.6</v>
      </c>
      <c r="E13" s="66">
        <f t="shared" si="0"/>
        <v>100</v>
      </c>
      <c r="F13" s="66">
        <f t="shared" si="1"/>
        <v>277.56916996047426</v>
      </c>
      <c r="G13" s="8"/>
    </row>
    <row r="14" spans="1:7" ht="15.75">
      <c r="A14" s="32" t="s">
        <v>88</v>
      </c>
      <c r="B14" s="65">
        <f>SUM(B15:B20)</f>
        <v>1289.1000000000001</v>
      </c>
      <c r="C14" s="65">
        <f>SUM(C15:C20)</f>
        <v>2693.56</v>
      </c>
      <c r="D14" s="65">
        <f>SUM(D15:D20)</f>
        <v>2693.56</v>
      </c>
      <c r="E14" s="66">
        <f t="shared" si="0"/>
        <v>100</v>
      </c>
      <c r="F14" s="66">
        <f t="shared" si="1"/>
        <v>208.94887906291206</v>
      </c>
      <c r="G14" s="8"/>
    </row>
    <row r="15" spans="1:7" ht="15.75">
      <c r="A15" s="15" t="s">
        <v>10</v>
      </c>
      <c r="B15" s="66"/>
      <c r="C15" s="66"/>
      <c r="D15" s="66"/>
      <c r="E15" s="66" t="e">
        <f t="shared" si="0"/>
        <v>#DIV/0!</v>
      </c>
      <c r="F15" s="66" t="e">
        <f t="shared" si="1"/>
        <v>#DIV/0!</v>
      </c>
      <c r="G15" s="9"/>
    </row>
    <row r="16" spans="1:7" ht="15.75">
      <c r="A16" s="14" t="s">
        <v>64</v>
      </c>
      <c r="B16" s="65">
        <v>860.1</v>
      </c>
      <c r="C16" s="65">
        <v>1256.7</v>
      </c>
      <c r="D16" s="65">
        <v>1256.7</v>
      </c>
      <c r="E16" s="66">
        <f t="shared" si="0"/>
        <v>100</v>
      </c>
      <c r="F16" s="66">
        <f t="shared" si="1"/>
        <v>146.1109173351936</v>
      </c>
      <c r="G16" s="8"/>
    </row>
    <row r="17" spans="1:7" ht="15.75">
      <c r="A17" s="14" t="s">
        <v>63</v>
      </c>
      <c r="B17" s="65"/>
      <c r="C17" s="65"/>
      <c r="D17" s="65"/>
      <c r="E17" s="66" t="e">
        <f t="shared" si="0"/>
        <v>#DIV/0!</v>
      </c>
      <c r="F17" s="66" t="e">
        <f t="shared" si="1"/>
        <v>#DIV/0!</v>
      </c>
      <c r="G17" s="8"/>
    </row>
    <row r="18" spans="1:7" ht="15.75">
      <c r="A18" s="14" t="s">
        <v>65</v>
      </c>
      <c r="B18" s="65"/>
      <c r="C18" s="65">
        <v>14.56</v>
      </c>
      <c r="D18" s="65">
        <v>14.56</v>
      </c>
      <c r="E18" s="66">
        <f t="shared" si="0"/>
        <v>100</v>
      </c>
      <c r="F18" s="66" t="e">
        <f t="shared" si="1"/>
        <v>#DIV/0!</v>
      </c>
      <c r="G18" s="8"/>
    </row>
    <row r="19" spans="1:7" ht="15.75">
      <c r="A19" s="14" t="s">
        <v>82</v>
      </c>
      <c r="B19" s="65">
        <v>24.2</v>
      </c>
      <c r="C19" s="65">
        <v>298.7</v>
      </c>
      <c r="D19" s="65">
        <v>298.7</v>
      </c>
      <c r="E19" s="66">
        <f t="shared" si="0"/>
        <v>100</v>
      </c>
      <c r="F19" s="66">
        <f t="shared" si="1"/>
        <v>1234.297520661157</v>
      </c>
      <c r="G19" s="8"/>
    </row>
    <row r="20" spans="1:7" ht="15.75">
      <c r="A20" s="14" t="s">
        <v>66</v>
      </c>
      <c r="B20" s="65">
        <v>404.8</v>
      </c>
      <c r="C20" s="65">
        <v>1123.6</v>
      </c>
      <c r="D20" s="65">
        <v>1123.6</v>
      </c>
      <c r="E20" s="66">
        <f t="shared" si="0"/>
        <v>100</v>
      </c>
      <c r="F20" s="66">
        <f t="shared" si="1"/>
        <v>277.56916996047426</v>
      </c>
      <c r="G20" s="8"/>
    </row>
    <row r="21" spans="1:7" ht="15.75" customHeight="1">
      <c r="A21" s="32" t="s">
        <v>89</v>
      </c>
      <c r="B21" s="65">
        <f>SUM(B22:B27)</f>
        <v>0</v>
      </c>
      <c r="C21" s="65">
        <f>SUM(C22:C27)</f>
        <v>0</v>
      </c>
      <c r="D21" s="65">
        <f>SUM(D22:D27)</f>
        <v>0</v>
      </c>
      <c r="E21" s="66" t="e">
        <f t="shared" si="0"/>
        <v>#DIV/0!</v>
      </c>
      <c r="F21" s="66" t="e">
        <f t="shared" si="1"/>
        <v>#DIV/0!</v>
      </c>
      <c r="G21" s="8"/>
    </row>
    <row r="22" spans="1:7" ht="15.75">
      <c r="A22" s="15" t="s">
        <v>10</v>
      </c>
      <c r="B22" s="66"/>
      <c r="C22" s="66"/>
      <c r="D22" s="66"/>
      <c r="E22" s="66" t="e">
        <f t="shared" si="0"/>
        <v>#DIV/0!</v>
      </c>
      <c r="F22" s="66" t="e">
        <f t="shared" si="1"/>
        <v>#DIV/0!</v>
      </c>
      <c r="G22" s="9"/>
    </row>
    <row r="23" spans="1:7" ht="15.75">
      <c r="A23" s="14" t="s">
        <v>64</v>
      </c>
      <c r="B23" s="65"/>
      <c r="C23" s="65"/>
      <c r="D23" s="65"/>
      <c r="E23" s="66" t="e">
        <f t="shared" si="0"/>
        <v>#DIV/0!</v>
      </c>
      <c r="F23" s="66" t="e">
        <f t="shared" si="1"/>
        <v>#DIV/0!</v>
      </c>
      <c r="G23" s="8"/>
    </row>
    <row r="24" spans="1:7" ht="15.75">
      <c r="A24" s="14" t="s">
        <v>63</v>
      </c>
      <c r="B24" s="65"/>
      <c r="C24" s="65"/>
      <c r="D24" s="65"/>
      <c r="E24" s="66" t="e">
        <f t="shared" si="0"/>
        <v>#DIV/0!</v>
      </c>
      <c r="F24" s="66" t="e">
        <f t="shared" si="1"/>
        <v>#DIV/0!</v>
      </c>
      <c r="G24" s="8"/>
    </row>
    <row r="25" spans="1:7" ht="15.75">
      <c r="A25" s="14" t="s">
        <v>65</v>
      </c>
      <c r="B25" s="65"/>
      <c r="C25" s="65"/>
      <c r="D25" s="65"/>
      <c r="E25" s="66" t="e">
        <f t="shared" si="0"/>
        <v>#DIV/0!</v>
      </c>
      <c r="F25" s="66" t="e">
        <f t="shared" si="1"/>
        <v>#DIV/0!</v>
      </c>
      <c r="G25" s="8"/>
    </row>
    <row r="26" spans="1:7" ht="15.75">
      <c r="A26" s="14" t="s">
        <v>82</v>
      </c>
      <c r="B26" s="65"/>
      <c r="C26" s="65"/>
      <c r="D26" s="65"/>
      <c r="E26" s="66" t="e">
        <f t="shared" si="0"/>
        <v>#DIV/0!</v>
      </c>
      <c r="F26" s="66" t="e">
        <f t="shared" si="1"/>
        <v>#DIV/0!</v>
      </c>
      <c r="G26" s="8"/>
    </row>
    <row r="27" spans="1:7" ht="15.75">
      <c r="A27" s="14" t="s">
        <v>66</v>
      </c>
      <c r="B27" s="65"/>
      <c r="C27" s="65"/>
      <c r="D27" s="65"/>
      <c r="E27" s="66" t="e">
        <f t="shared" si="0"/>
        <v>#DIV/0!</v>
      </c>
      <c r="F27" s="66" t="e">
        <f t="shared" si="1"/>
        <v>#DIV/0!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146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65">
        <f>SUM(B8:B13)</f>
        <v>702.55</v>
      </c>
      <c r="C7" s="65">
        <f>SUM(C8:C13)</f>
        <v>1890.2000000000003</v>
      </c>
      <c r="D7" s="65">
        <f>SUM(D8:D13)</f>
        <v>1688.0200000000002</v>
      </c>
      <c r="E7" s="66">
        <f>D7/C7*100</f>
        <v>89.30377737805523</v>
      </c>
      <c r="F7" s="66">
        <f>D7/B7*100</f>
        <v>240.2704433848125</v>
      </c>
      <c r="G7" s="8"/>
    </row>
    <row r="8" spans="1:7" ht="15.75">
      <c r="A8" s="15" t="s">
        <v>10</v>
      </c>
      <c r="B8" s="66"/>
      <c r="C8" s="66"/>
      <c r="D8" s="66"/>
      <c r="E8" s="66" t="e">
        <f aca="true" t="shared" si="0" ref="E8:E27">D8/C8*100</f>
        <v>#DIV/0!</v>
      </c>
      <c r="F8" s="66" t="e">
        <f aca="true" t="shared" si="1" ref="F8:F27">D8/B8*100</f>
        <v>#DIV/0!</v>
      </c>
      <c r="G8" s="9"/>
    </row>
    <row r="9" spans="1:7" ht="15.75">
      <c r="A9" s="14" t="s">
        <v>64</v>
      </c>
      <c r="B9" s="65">
        <v>363.4</v>
      </c>
      <c r="C9" s="65">
        <v>1207.4</v>
      </c>
      <c r="D9" s="65">
        <v>1207.4</v>
      </c>
      <c r="E9" s="66">
        <f t="shared" si="0"/>
        <v>100</v>
      </c>
      <c r="F9" s="66">
        <f t="shared" si="1"/>
        <v>332.250963126032</v>
      </c>
      <c r="G9" s="8"/>
    </row>
    <row r="10" spans="1:7" ht="15.75">
      <c r="A10" s="14" t="s">
        <v>63</v>
      </c>
      <c r="B10" s="65"/>
      <c r="C10" s="65"/>
      <c r="D10" s="65"/>
      <c r="E10" s="66" t="e">
        <f t="shared" si="0"/>
        <v>#DIV/0!</v>
      </c>
      <c r="F10" s="66" t="e">
        <f t="shared" si="1"/>
        <v>#DIV/0!</v>
      </c>
      <c r="G10" s="8"/>
    </row>
    <row r="11" spans="1:7" ht="15.75">
      <c r="A11" s="14" t="s">
        <v>65</v>
      </c>
      <c r="B11" s="65">
        <v>41.05</v>
      </c>
      <c r="C11" s="65">
        <v>20</v>
      </c>
      <c r="D11" s="65">
        <v>20</v>
      </c>
      <c r="E11" s="66">
        <f t="shared" si="0"/>
        <v>100</v>
      </c>
      <c r="F11" s="66">
        <f t="shared" si="1"/>
        <v>48.721071863581</v>
      </c>
      <c r="G11" s="8"/>
    </row>
    <row r="12" spans="1:7" ht="15.75">
      <c r="A12" s="14" t="s">
        <v>82</v>
      </c>
      <c r="B12" s="65">
        <v>162.3</v>
      </c>
      <c r="C12" s="65">
        <v>282.86</v>
      </c>
      <c r="D12" s="65">
        <v>180.68</v>
      </c>
      <c r="E12" s="66">
        <f>D12/C12*100</f>
        <v>63.87612246340946</v>
      </c>
      <c r="F12" s="66">
        <f>D12/B12*100</f>
        <v>111.32470733210104</v>
      </c>
      <c r="G12" s="8"/>
    </row>
    <row r="13" spans="1:7" ht="15.75">
      <c r="A13" s="14" t="s">
        <v>66</v>
      </c>
      <c r="B13" s="65">
        <v>135.8</v>
      </c>
      <c r="C13" s="65">
        <v>379.94</v>
      </c>
      <c r="D13" s="65">
        <v>279.94</v>
      </c>
      <c r="E13" s="66">
        <f t="shared" si="0"/>
        <v>73.68005474548613</v>
      </c>
      <c r="F13" s="66">
        <f t="shared" si="1"/>
        <v>206.14138438880704</v>
      </c>
      <c r="G13" s="8"/>
    </row>
    <row r="14" spans="1:7" ht="15.75">
      <c r="A14" s="32" t="s">
        <v>88</v>
      </c>
      <c r="B14" s="65">
        <f>SUM(B15:B20)</f>
        <v>363.4</v>
      </c>
      <c r="C14" s="65">
        <f>SUM(C15:C20)</f>
        <v>1870.2000000000003</v>
      </c>
      <c r="D14" s="65">
        <f>SUM(D15:D20)</f>
        <v>1668.0200000000002</v>
      </c>
      <c r="E14" s="66">
        <f t="shared" si="0"/>
        <v>89.18939150892953</v>
      </c>
      <c r="F14" s="66">
        <f t="shared" si="1"/>
        <v>459.0038525041278</v>
      </c>
      <c r="G14" s="8"/>
    </row>
    <row r="15" spans="1:7" ht="15.75">
      <c r="A15" s="15" t="s">
        <v>10</v>
      </c>
      <c r="B15" s="66"/>
      <c r="C15" s="66"/>
      <c r="D15" s="66"/>
      <c r="E15" s="66" t="e">
        <f t="shared" si="0"/>
        <v>#DIV/0!</v>
      </c>
      <c r="F15" s="66" t="e">
        <f t="shared" si="1"/>
        <v>#DIV/0!</v>
      </c>
      <c r="G15" s="9"/>
    </row>
    <row r="16" spans="1:7" ht="15.75">
      <c r="A16" s="14" t="s">
        <v>64</v>
      </c>
      <c r="B16" s="65">
        <v>363.4</v>
      </c>
      <c r="C16" s="65">
        <v>1207.4</v>
      </c>
      <c r="D16" s="65">
        <v>1207.4</v>
      </c>
      <c r="E16" s="66">
        <f t="shared" si="0"/>
        <v>100</v>
      </c>
      <c r="F16" s="66">
        <f t="shared" si="1"/>
        <v>332.250963126032</v>
      </c>
      <c r="G16" s="8"/>
    </row>
    <row r="17" spans="1:7" ht="15.75">
      <c r="A17" s="14" t="s">
        <v>63</v>
      </c>
      <c r="B17" s="65"/>
      <c r="C17" s="65"/>
      <c r="D17" s="65"/>
      <c r="E17" s="66" t="e">
        <f t="shared" si="0"/>
        <v>#DIV/0!</v>
      </c>
      <c r="F17" s="66" t="e">
        <f t="shared" si="1"/>
        <v>#DIV/0!</v>
      </c>
      <c r="G17" s="8"/>
    </row>
    <row r="18" spans="1:7" ht="15.75">
      <c r="A18" s="14" t="s">
        <v>65</v>
      </c>
      <c r="B18" s="65"/>
      <c r="C18" s="65"/>
      <c r="D18" s="65"/>
      <c r="E18" s="66" t="e">
        <f t="shared" si="0"/>
        <v>#DIV/0!</v>
      </c>
      <c r="F18" s="66" t="e">
        <f t="shared" si="1"/>
        <v>#DIV/0!</v>
      </c>
      <c r="G18" s="8"/>
    </row>
    <row r="19" spans="1:7" ht="15.75">
      <c r="A19" s="14" t="s">
        <v>82</v>
      </c>
      <c r="B19" s="65"/>
      <c r="C19" s="65">
        <v>282.86</v>
      </c>
      <c r="D19" s="65">
        <v>180.68</v>
      </c>
      <c r="E19" s="66">
        <f t="shared" si="0"/>
        <v>63.87612246340946</v>
      </c>
      <c r="F19" s="66" t="e">
        <f t="shared" si="1"/>
        <v>#DIV/0!</v>
      </c>
      <c r="G19" s="8"/>
    </row>
    <row r="20" spans="1:7" ht="15.75">
      <c r="A20" s="14" t="s">
        <v>66</v>
      </c>
      <c r="B20" s="65"/>
      <c r="C20" s="65">
        <v>379.94</v>
      </c>
      <c r="D20" s="65">
        <v>279.94</v>
      </c>
      <c r="E20" s="66">
        <f t="shared" si="0"/>
        <v>73.68005474548613</v>
      </c>
      <c r="F20" s="66" t="e">
        <f t="shared" si="1"/>
        <v>#DIV/0!</v>
      </c>
      <c r="G20" s="8"/>
    </row>
    <row r="21" spans="1:7" ht="15.75" customHeight="1">
      <c r="A21" s="32" t="s">
        <v>89</v>
      </c>
      <c r="B21" s="65">
        <f>SUM(B22:B27)</f>
        <v>339.15000000000003</v>
      </c>
      <c r="C21" s="65">
        <f>SUM(C22:C27)</f>
        <v>20</v>
      </c>
      <c r="D21" s="65">
        <f>SUM(D22:D27)</f>
        <v>20</v>
      </c>
      <c r="E21" s="66">
        <f t="shared" si="0"/>
        <v>100</v>
      </c>
      <c r="F21" s="66">
        <f t="shared" si="1"/>
        <v>5.897095680377413</v>
      </c>
      <c r="G21" s="8"/>
    </row>
    <row r="22" spans="1:7" ht="15.75">
      <c r="A22" s="15" t="s">
        <v>10</v>
      </c>
      <c r="B22" s="66"/>
      <c r="C22" s="66"/>
      <c r="D22" s="66"/>
      <c r="E22" s="66" t="e">
        <f t="shared" si="0"/>
        <v>#DIV/0!</v>
      </c>
      <c r="F22" s="66" t="e">
        <f t="shared" si="1"/>
        <v>#DIV/0!</v>
      </c>
      <c r="G22" s="9"/>
    </row>
    <row r="23" spans="1:7" ht="15.75">
      <c r="A23" s="14" t="s">
        <v>64</v>
      </c>
      <c r="B23" s="65"/>
      <c r="C23" s="65"/>
      <c r="D23" s="65"/>
      <c r="E23" s="66" t="e">
        <f t="shared" si="0"/>
        <v>#DIV/0!</v>
      </c>
      <c r="F23" s="66" t="e">
        <f t="shared" si="1"/>
        <v>#DIV/0!</v>
      </c>
      <c r="G23" s="8"/>
    </row>
    <row r="24" spans="1:7" ht="15.75">
      <c r="A24" s="14" t="s">
        <v>63</v>
      </c>
      <c r="B24" s="65"/>
      <c r="C24" s="65"/>
      <c r="D24" s="65"/>
      <c r="E24" s="66" t="e">
        <f t="shared" si="0"/>
        <v>#DIV/0!</v>
      </c>
      <c r="F24" s="66" t="e">
        <f t="shared" si="1"/>
        <v>#DIV/0!</v>
      </c>
      <c r="G24" s="8"/>
    </row>
    <row r="25" spans="1:7" ht="15.75">
      <c r="A25" s="14" t="s">
        <v>65</v>
      </c>
      <c r="B25" s="65">
        <v>41.05</v>
      </c>
      <c r="C25" s="65">
        <v>20</v>
      </c>
      <c r="D25" s="65">
        <v>20</v>
      </c>
      <c r="E25" s="66">
        <f t="shared" si="0"/>
        <v>100</v>
      </c>
      <c r="F25" s="66">
        <f t="shared" si="1"/>
        <v>48.721071863581</v>
      </c>
      <c r="G25" s="8"/>
    </row>
    <row r="26" spans="1:7" ht="15.75">
      <c r="A26" s="14" t="s">
        <v>82</v>
      </c>
      <c r="B26" s="65">
        <v>162.3</v>
      </c>
      <c r="C26" s="65"/>
      <c r="D26" s="65"/>
      <c r="E26" s="66" t="e">
        <f t="shared" si="0"/>
        <v>#DIV/0!</v>
      </c>
      <c r="F26" s="66">
        <f t="shared" si="1"/>
        <v>0</v>
      </c>
      <c r="G26" s="8"/>
    </row>
    <row r="27" spans="1:7" ht="15.75">
      <c r="A27" s="14" t="s">
        <v>66</v>
      </c>
      <c r="B27" s="65">
        <v>135.8</v>
      </c>
      <c r="C27" s="65"/>
      <c r="D27" s="65"/>
      <c r="E27" s="66" t="e">
        <f t="shared" si="0"/>
        <v>#DIV/0!</v>
      </c>
      <c r="F27" s="66">
        <f t="shared" si="1"/>
        <v>0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150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65">
        <f>SUM(B8:B13)</f>
        <v>575.7</v>
      </c>
      <c r="C7" s="65">
        <f>SUM(C8:C13)</f>
        <v>1226.1</v>
      </c>
      <c r="D7" s="65">
        <f>SUM(D8:D13)</f>
        <v>1226.1</v>
      </c>
      <c r="E7" s="66">
        <f>D7/C7*100</f>
        <v>100</v>
      </c>
      <c r="F7" s="66">
        <f>D7/B7*100</f>
        <v>212.9755080771235</v>
      </c>
      <c r="G7" s="8"/>
    </row>
    <row r="8" spans="1:7" ht="15.75">
      <c r="A8" s="15" t="s">
        <v>10</v>
      </c>
      <c r="B8" s="66"/>
      <c r="C8" s="66"/>
      <c r="D8" s="66"/>
      <c r="E8" s="66" t="e">
        <f aca="true" t="shared" si="0" ref="E8:E27">D8/C8*100</f>
        <v>#DIV/0!</v>
      </c>
      <c r="F8" s="66" t="e">
        <f aca="true" t="shared" si="1" ref="F8:F27">D8/B8*100</f>
        <v>#DIV/0!</v>
      </c>
      <c r="G8" s="9"/>
    </row>
    <row r="9" spans="1:7" ht="15.75">
      <c r="A9" s="14" t="s">
        <v>64</v>
      </c>
      <c r="B9" s="65">
        <v>362</v>
      </c>
      <c r="C9" s="65">
        <v>564</v>
      </c>
      <c r="D9" s="65">
        <v>564</v>
      </c>
      <c r="E9" s="66">
        <f t="shared" si="0"/>
        <v>100</v>
      </c>
      <c r="F9" s="66">
        <f t="shared" si="1"/>
        <v>155.8011049723757</v>
      </c>
      <c r="G9" s="8"/>
    </row>
    <row r="10" spans="1:7" ht="15.75">
      <c r="A10" s="14" t="s">
        <v>63</v>
      </c>
      <c r="B10" s="65"/>
      <c r="C10" s="65"/>
      <c r="D10" s="65"/>
      <c r="E10" s="66" t="e">
        <f t="shared" si="0"/>
        <v>#DIV/0!</v>
      </c>
      <c r="F10" s="66" t="e">
        <f t="shared" si="1"/>
        <v>#DIV/0!</v>
      </c>
      <c r="G10" s="8"/>
    </row>
    <row r="11" spans="1:7" ht="15.75">
      <c r="A11" s="14" t="s">
        <v>65</v>
      </c>
      <c r="B11" s="65"/>
      <c r="C11" s="65"/>
      <c r="D11" s="65"/>
      <c r="E11" s="66" t="e">
        <f t="shared" si="0"/>
        <v>#DIV/0!</v>
      </c>
      <c r="F11" s="66" t="e">
        <f t="shared" si="1"/>
        <v>#DIV/0!</v>
      </c>
      <c r="G11" s="8"/>
    </row>
    <row r="12" spans="1:7" ht="15.75">
      <c r="A12" s="14" t="s">
        <v>82</v>
      </c>
      <c r="B12" s="65">
        <v>50</v>
      </c>
      <c r="C12" s="65">
        <v>14</v>
      </c>
      <c r="D12" s="65">
        <v>14</v>
      </c>
      <c r="E12" s="66">
        <f>D12/C12*100</f>
        <v>100</v>
      </c>
      <c r="F12" s="66">
        <f>D12/B12*100</f>
        <v>28.000000000000004</v>
      </c>
      <c r="G12" s="8"/>
    </row>
    <row r="13" spans="1:7" ht="15.75">
      <c r="A13" s="14" t="s">
        <v>66</v>
      </c>
      <c r="B13" s="65">
        <v>163.7</v>
      </c>
      <c r="C13" s="65">
        <v>648.1</v>
      </c>
      <c r="D13" s="65">
        <v>648.1</v>
      </c>
      <c r="E13" s="66">
        <f t="shared" si="0"/>
        <v>100</v>
      </c>
      <c r="F13" s="66">
        <f t="shared" si="1"/>
        <v>395.90714722052536</v>
      </c>
      <c r="G13" s="8"/>
    </row>
    <row r="14" spans="1:7" ht="15.75">
      <c r="A14" s="32" t="s">
        <v>88</v>
      </c>
      <c r="B14" s="65">
        <f>SUM(B15:B20)</f>
        <v>575.7</v>
      </c>
      <c r="C14" s="65">
        <f>SUM(C15:C20)</f>
        <v>1226.1</v>
      </c>
      <c r="D14" s="65">
        <f>SUM(D15:D20)</f>
        <v>1226.1</v>
      </c>
      <c r="E14" s="66">
        <f t="shared" si="0"/>
        <v>100</v>
      </c>
      <c r="F14" s="66">
        <f t="shared" si="1"/>
        <v>212.9755080771235</v>
      </c>
      <c r="G14" s="8"/>
    </row>
    <row r="15" spans="1:7" ht="15.75">
      <c r="A15" s="15" t="s">
        <v>10</v>
      </c>
      <c r="B15" s="66"/>
      <c r="C15" s="66"/>
      <c r="D15" s="66"/>
      <c r="E15" s="66" t="e">
        <f t="shared" si="0"/>
        <v>#DIV/0!</v>
      </c>
      <c r="F15" s="66" t="e">
        <f t="shared" si="1"/>
        <v>#DIV/0!</v>
      </c>
      <c r="G15" s="9"/>
    </row>
    <row r="16" spans="1:7" ht="15.75">
      <c r="A16" s="14" t="s">
        <v>64</v>
      </c>
      <c r="B16" s="65">
        <v>362</v>
      </c>
      <c r="C16" s="65">
        <v>564</v>
      </c>
      <c r="D16" s="65">
        <v>564</v>
      </c>
      <c r="E16" s="66">
        <f t="shared" si="0"/>
        <v>100</v>
      </c>
      <c r="F16" s="66">
        <f t="shared" si="1"/>
        <v>155.8011049723757</v>
      </c>
      <c r="G16" s="8"/>
    </row>
    <row r="17" spans="1:7" ht="15.75">
      <c r="A17" s="14" t="s">
        <v>63</v>
      </c>
      <c r="B17" s="65"/>
      <c r="C17" s="65"/>
      <c r="D17" s="65"/>
      <c r="E17" s="66" t="e">
        <f t="shared" si="0"/>
        <v>#DIV/0!</v>
      </c>
      <c r="F17" s="66" t="e">
        <f t="shared" si="1"/>
        <v>#DIV/0!</v>
      </c>
      <c r="G17" s="8"/>
    </row>
    <row r="18" spans="1:7" ht="15.75">
      <c r="A18" s="14" t="s">
        <v>65</v>
      </c>
      <c r="B18" s="65"/>
      <c r="C18" s="65"/>
      <c r="D18" s="65"/>
      <c r="E18" s="66" t="e">
        <f t="shared" si="0"/>
        <v>#DIV/0!</v>
      </c>
      <c r="F18" s="66" t="e">
        <f t="shared" si="1"/>
        <v>#DIV/0!</v>
      </c>
      <c r="G18" s="8"/>
    </row>
    <row r="19" spans="1:7" ht="15.75">
      <c r="A19" s="14" t="s">
        <v>82</v>
      </c>
      <c r="B19" s="65">
        <v>50</v>
      </c>
      <c r="C19" s="65">
        <v>14</v>
      </c>
      <c r="D19" s="65">
        <v>14</v>
      </c>
      <c r="E19" s="66">
        <f t="shared" si="0"/>
        <v>100</v>
      </c>
      <c r="F19" s="66">
        <f t="shared" si="1"/>
        <v>28.000000000000004</v>
      </c>
      <c r="G19" s="8"/>
    </row>
    <row r="20" spans="1:7" ht="15.75">
      <c r="A20" s="14" t="s">
        <v>66</v>
      </c>
      <c r="B20" s="65">
        <v>163.7</v>
      </c>
      <c r="C20" s="65">
        <v>648.1</v>
      </c>
      <c r="D20" s="65">
        <v>648.1</v>
      </c>
      <c r="E20" s="66">
        <f t="shared" si="0"/>
        <v>100</v>
      </c>
      <c r="F20" s="66">
        <f t="shared" si="1"/>
        <v>395.90714722052536</v>
      </c>
      <c r="G20" s="8"/>
    </row>
    <row r="21" spans="1:7" ht="15.75" customHeight="1">
      <c r="A21" s="32" t="s">
        <v>89</v>
      </c>
      <c r="B21" s="65">
        <f>SUM(B22:B27)</f>
        <v>0</v>
      </c>
      <c r="C21" s="65">
        <f>SUM(C22:C27)</f>
        <v>0</v>
      </c>
      <c r="D21" s="65">
        <f>SUM(D22:D27)</f>
        <v>0</v>
      </c>
      <c r="E21" s="66" t="e">
        <f t="shared" si="0"/>
        <v>#DIV/0!</v>
      </c>
      <c r="F21" s="66" t="e">
        <f t="shared" si="1"/>
        <v>#DIV/0!</v>
      </c>
      <c r="G21" s="8"/>
    </row>
    <row r="22" spans="1:7" ht="15.75">
      <c r="A22" s="15" t="s">
        <v>10</v>
      </c>
      <c r="B22" s="66"/>
      <c r="C22" s="66"/>
      <c r="D22" s="66"/>
      <c r="E22" s="66" t="e">
        <f t="shared" si="0"/>
        <v>#DIV/0!</v>
      </c>
      <c r="F22" s="66" t="e">
        <f t="shared" si="1"/>
        <v>#DIV/0!</v>
      </c>
      <c r="G22" s="9"/>
    </row>
    <row r="23" spans="1:7" ht="15.75">
      <c r="A23" s="14" t="s">
        <v>64</v>
      </c>
      <c r="B23" s="65"/>
      <c r="C23" s="65"/>
      <c r="D23" s="65"/>
      <c r="E23" s="66" t="e">
        <f t="shared" si="0"/>
        <v>#DIV/0!</v>
      </c>
      <c r="F23" s="66" t="e">
        <f t="shared" si="1"/>
        <v>#DIV/0!</v>
      </c>
      <c r="G23" s="8"/>
    </row>
    <row r="24" spans="1:7" ht="15.75">
      <c r="A24" s="14" t="s">
        <v>63</v>
      </c>
      <c r="B24" s="65"/>
      <c r="C24" s="65"/>
      <c r="D24" s="65"/>
      <c r="E24" s="66" t="e">
        <f t="shared" si="0"/>
        <v>#DIV/0!</v>
      </c>
      <c r="F24" s="66" t="e">
        <f t="shared" si="1"/>
        <v>#DIV/0!</v>
      </c>
      <c r="G24" s="8"/>
    </row>
    <row r="25" spans="1:7" ht="15.75">
      <c r="A25" s="14" t="s">
        <v>65</v>
      </c>
      <c r="B25" s="65"/>
      <c r="C25" s="65"/>
      <c r="D25" s="65"/>
      <c r="E25" s="66" t="e">
        <f t="shared" si="0"/>
        <v>#DIV/0!</v>
      </c>
      <c r="F25" s="66" t="e">
        <f t="shared" si="1"/>
        <v>#DIV/0!</v>
      </c>
      <c r="G25" s="8"/>
    </row>
    <row r="26" spans="1:7" ht="15.75">
      <c r="A26" s="14" t="s">
        <v>82</v>
      </c>
      <c r="B26" s="65"/>
      <c r="C26" s="65"/>
      <c r="D26" s="65"/>
      <c r="E26" s="66" t="e">
        <f t="shared" si="0"/>
        <v>#DIV/0!</v>
      </c>
      <c r="F26" s="66" t="e">
        <f t="shared" si="1"/>
        <v>#DIV/0!</v>
      </c>
      <c r="G26" s="8"/>
    </row>
    <row r="27" spans="1:7" ht="15.75">
      <c r="A27" s="14" t="s">
        <v>66</v>
      </c>
      <c r="B27" s="65"/>
      <c r="C27" s="65"/>
      <c r="D27" s="65"/>
      <c r="E27" s="66" t="e">
        <f t="shared" si="0"/>
        <v>#DIV/0!</v>
      </c>
      <c r="F27" s="66" t="e">
        <f t="shared" si="1"/>
        <v>#DIV/0!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4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151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65">
        <f>SUM(B8:B13)</f>
        <v>704.89</v>
      </c>
      <c r="C7" s="65">
        <f>SUM(C8:C13)</f>
        <v>915.73</v>
      </c>
      <c r="D7" s="65">
        <f>SUM(D8:D13)</f>
        <v>915.73</v>
      </c>
      <c r="E7" s="4">
        <f>D7/C7*100</f>
        <v>100</v>
      </c>
      <c r="F7" s="4">
        <f>D7/B7*100</f>
        <v>129.9110499510562</v>
      </c>
      <c r="G7" s="8"/>
    </row>
    <row r="8" spans="1:7" ht="15.75">
      <c r="A8" s="15" t="s">
        <v>10</v>
      </c>
      <c r="B8" s="66"/>
      <c r="C8" s="66"/>
      <c r="D8" s="66"/>
      <c r="E8" s="4" t="e">
        <f aca="true" t="shared" si="0" ref="E8:E27">D8/C8*100</f>
        <v>#DIV/0!</v>
      </c>
      <c r="F8" s="4" t="e">
        <f aca="true" t="shared" si="1" ref="F8:F27">D8/B8*100</f>
        <v>#DIV/0!</v>
      </c>
      <c r="G8" s="9"/>
    </row>
    <row r="9" spans="1:7" ht="15.75">
      <c r="A9" s="14" t="s">
        <v>64</v>
      </c>
      <c r="B9" s="65">
        <v>552</v>
      </c>
      <c r="C9" s="65">
        <v>813</v>
      </c>
      <c r="D9" s="65">
        <v>813</v>
      </c>
      <c r="E9" s="4">
        <f t="shared" si="0"/>
        <v>100</v>
      </c>
      <c r="F9" s="4">
        <f t="shared" si="1"/>
        <v>147.2826086956522</v>
      </c>
      <c r="G9" s="8"/>
    </row>
    <row r="10" spans="1:7" ht="15.75">
      <c r="A10" s="14" t="s">
        <v>63</v>
      </c>
      <c r="B10" s="65"/>
      <c r="C10" s="65"/>
      <c r="D10" s="65"/>
      <c r="E10" s="4" t="e">
        <f t="shared" si="0"/>
        <v>#DIV/0!</v>
      </c>
      <c r="F10" s="4" t="e">
        <f t="shared" si="1"/>
        <v>#DIV/0!</v>
      </c>
      <c r="G10" s="8"/>
    </row>
    <row r="11" spans="1:7" ht="15.75">
      <c r="A11" s="14" t="s">
        <v>65</v>
      </c>
      <c r="B11" s="65"/>
      <c r="C11" s="65"/>
      <c r="D11" s="65"/>
      <c r="E11" s="4" t="e">
        <f t="shared" si="0"/>
        <v>#DIV/0!</v>
      </c>
      <c r="F11" s="4" t="e">
        <f t="shared" si="1"/>
        <v>#DIV/0!</v>
      </c>
      <c r="G11" s="8"/>
    </row>
    <row r="12" spans="1:7" ht="15.75">
      <c r="A12" s="14" t="s">
        <v>82</v>
      </c>
      <c r="B12" s="65">
        <v>66.6</v>
      </c>
      <c r="C12" s="65">
        <v>51.76</v>
      </c>
      <c r="D12" s="65">
        <v>51.76</v>
      </c>
      <c r="E12" s="4">
        <f>D12/C12*100</f>
        <v>100</v>
      </c>
      <c r="F12" s="4">
        <f>D12/B12*100</f>
        <v>77.71771771771772</v>
      </c>
      <c r="G12" s="8"/>
    </row>
    <row r="13" spans="1:7" ht="15.75">
      <c r="A13" s="14" t="s">
        <v>66</v>
      </c>
      <c r="B13" s="65">
        <v>86.29</v>
      </c>
      <c r="C13" s="65">
        <v>50.97</v>
      </c>
      <c r="D13" s="65">
        <v>50.97</v>
      </c>
      <c r="E13" s="4">
        <f t="shared" si="0"/>
        <v>100</v>
      </c>
      <c r="F13" s="4">
        <f t="shared" si="1"/>
        <v>59.06825819909607</v>
      </c>
      <c r="G13" s="8"/>
    </row>
    <row r="14" spans="1:7" ht="15.75">
      <c r="A14" s="32" t="s">
        <v>88</v>
      </c>
      <c r="B14" s="65">
        <f>SUM(B15:B20)</f>
        <v>0</v>
      </c>
      <c r="C14" s="65">
        <f>SUM(C15:C20)</f>
        <v>0</v>
      </c>
      <c r="D14" s="65">
        <f>SUM(D15:D20)</f>
        <v>0</v>
      </c>
      <c r="E14" s="4" t="e">
        <f t="shared" si="0"/>
        <v>#DIV/0!</v>
      </c>
      <c r="F14" s="4" t="e">
        <f t="shared" si="1"/>
        <v>#DIV/0!</v>
      </c>
      <c r="G14" s="8"/>
    </row>
    <row r="15" spans="1:7" ht="15.75">
      <c r="A15" s="15" t="s">
        <v>10</v>
      </c>
      <c r="B15" s="66"/>
      <c r="C15" s="66"/>
      <c r="D15" s="66"/>
      <c r="E15" s="4" t="e">
        <f t="shared" si="0"/>
        <v>#DIV/0!</v>
      </c>
      <c r="F15" s="4" t="e">
        <f t="shared" si="1"/>
        <v>#DIV/0!</v>
      </c>
      <c r="G15" s="9"/>
    </row>
    <row r="16" spans="1:7" ht="15.75">
      <c r="A16" s="14" t="s">
        <v>64</v>
      </c>
      <c r="B16" s="65"/>
      <c r="C16" s="65"/>
      <c r="D16" s="65"/>
      <c r="E16" s="4" t="e">
        <f t="shared" si="0"/>
        <v>#DIV/0!</v>
      </c>
      <c r="F16" s="4" t="e">
        <f t="shared" si="1"/>
        <v>#DIV/0!</v>
      </c>
      <c r="G16" s="8"/>
    </row>
    <row r="17" spans="1:7" ht="15.75">
      <c r="A17" s="14" t="s">
        <v>63</v>
      </c>
      <c r="B17" s="65"/>
      <c r="C17" s="65"/>
      <c r="D17" s="65"/>
      <c r="E17" s="4" t="e">
        <f t="shared" si="0"/>
        <v>#DIV/0!</v>
      </c>
      <c r="F17" s="4" t="e">
        <f t="shared" si="1"/>
        <v>#DIV/0!</v>
      </c>
      <c r="G17" s="8"/>
    </row>
    <row r="18" spans="1:7" ht="15.75">
      <c r="A18" s="14" t="s">
        <v>65</v>
      </c>
      <c r="B18" s="65"/>
      <c r="C18" s="65"/>
      <c r="D18" s="65"/>
      <c r="E18" s="4" t="e">
        <f t="shared" si="0"/>
        <v>#DIV/0!</v>
      </c>
      <c r="F18" s="4" t="e">
        <f t="shared" si="1"/>
        <v>#DIV/0!</v>
      </c>
      <c r="G18" s="8"/>
    </row>
    <row r="19" spans="1:7" ht="15.75">
      <c r="A19" s="14" t="s">
        <v>82</v>
      </c>
      <c r="B19" s="65"/>
      <c r="C19" s="65"/>
      <c r="D19" s="65"/>
      <c r="E19" s="4" t="e">
        <f t="shared" si="0"/>
        <v>#DIV/0!</v>
      </c>
      <c r="F19" s="4" t="e">
        <f t="shared" si="1"/>
        <v>#DIV/0!</v>
      </c>
      <c r="G19" s="8"/>
    </row>
    <row r="20" spans="1:7" ht="15.75">
      <c r="A20" s="14" t="s">
        <v>66</v>
      </c>
      <c r="B20" s="65"/>
      <c r="C20" s="65"/>
      <c r="D20" s="65"/>
      <c r="E20" s="4" t="e">
        <f t="shared" si="0"/>
        <v>#DIV/0!</v>
      </c>
      <c r="F20" s="4" t="e">
        <f t="shared" si="1"/>
        <v>#DIV/0!</v>
      </c>
      <c r="G20" s="8"/>
    </row>
    <row r="21" spans="1:7" ht="15.75" customHeight="1">
      <c r="A21" s="32" t="s">
        <v>89</v>
      </c>
      <c r="B21" s="65">
        <f>SUM(B22:B27)</f>
        <v>704.89</v>
      </c>
      <c r="C21" s="65">
        <f>SUM(C22:C27)</f>
        <v>915.73</v>
      </c>
      <c r="D21" s="65">
        <f>SUM(D22:D27)</f>
        <v>915.73</v>
      </c>
      <c r="E21" s="4">
        <f t="shared" si="0"/>
        <v>100</v>
      </c>
      <c r="F21" s="4">
        <f t="shared" si="1"/>
        <v>129.9110499510562</v>
      </c>
      <c r="G21" s="8"/>
    </row>
    <row r="22" spans="1:7" ht="15.75">
      <c r="A22" s="15" t="s">
        <v>10</v>
      </c>
      <c r="B22" s="66"/>
      <c r="C22" s="66"/>
      <c r="D22" s="66"/>
      <c r="E22" s="4" t="e">
        <f t="shared" si="0"/>
        <v>#DIV/0!</v>
      </c>
      <c r="F22" s="4" t="e">
        <f t="shared" si="1"/>
        <v>#DIV/0!</v>
      </c>
      <c r="G22" s="9"/>
    </row>
    <row r="23" spans="1:7" ht="15.75">
      <c r="A23" s="14" t="s">
        <v>64</v>
      </c>
      <c r="B23" s="65">
        <v>552</v>
      </c>
      <c r="C23" s="65">
        <v>813</v>
      </c>
      <c r="D23" s="65">
        <v>813</v>
      </c>
      <c r="E23" s="4">
        <f t="shared" si="0"/>
        <v>100</v>
      </c>
      <c r="F23" s="4">
        <f t="shared" si="1"/>
        <v>147.2826086956522</v>
      </c>
      <c r="G23" s="8"/>
    </row>
    <row r="24" spans="1:7" ht="15.75">
      <c r="A24" s="14" t="s">
        <v>63</v>
      </c>
      <c r="B24" s="65"/>
      <c r="C24" s="65"/>
      <c r="D24" s="65"/>
      <c r="E24" s="4" t="e">
        <f t="shared" si="0"/>
        <v>#DIV/0!</v>
      </c>
      <c r="F24" s="4" t="e">
        <f t="shared" si="1"/>
        <v>#DIV/0!</v>
      </c>
      <c r="G24" s="8"/>
    </row>
    <row r="25" spans="1:7" ht="15.75">
      <c r="A25" s="14" t="s">
        <v>65</v>
      </c>
      <c r="B25" s="65"/>
      <c r="C25" s="65"/>
      <c r="D25" s="65"/>
      <c r="E25" s="4" t="e">
        <f t="shared" si="0"/>
        <v>#DIV/0!</v>
      </c>
      <c r="F25" s="4" t="e">
        <f t="shared" si="1"/>
        <v>#DIV/0!</v>
      </c>
      <c r="G25" s="8"/>
    </row>
    <row r="26" spans="1:7" ht="15.75">
      <c r="A26" s="14" t="s">
        <v>82</v>
      </c>
      <c r="B26" s="65">
        <v>66.6</v>
      </c>
      <c r="C26" s="65">
        <v>51.76</v>
      </c>
      <c r="D26" s="65">
        <v>51.76</v>
      </c>
      <c r="E26" s="4">
        <f t="shared" si="0"/>
        <v>100</v>
      </c>
      <c r="F26" s="4">
        <f t="shared" si="1"/>
        <v>77.71771771771772</v>
      </c>
      <c r="G26" s="8"/>
    </row>
    <row r="27" spans="1:7" ht="15.75">
      <c r="A27" s="14" t="s">
        <v>66</v>
      </c>
      <c r="B27" s="65">
        <v>86.29</v>
      </c>
      <c r="C27" s="65">
        <v>50.97</v>
      </c>
      <c r="D27" s="65">
        <v>50.97</v>
      </c>
      <c r="E27" s="4">
        <f t="shared" si="0"/>
        <v>100</v>
      </c>
      <c r="F27" s="4">
        <f t="shared" si="1"/>
        <v>59.06825819909607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63"/>
      <c r="C1" s="63"/>
      <c r="D1" s="25"/>
      <c r="M1" s="27"/>
    </row>
    <row r="2" spans="2:7" ht="15.75">
      <c r="B2" s="60"/>
      <c r="C2" s="60"/>
      <c r="G2" s="28" t="s">
        <v>79</v>
      </c>
    </row>
    <row r="3" spans="2:3" ht="15.75">
      <c r="B3" s="60"/>
      <c r="C3" s="60"/>
    </row>
    <row r="4" spans="1:7" ht="15.75" customHeight="1">
      <c r="A4" s="81" t="s">
        <v>146</v>
      </c>
      <c r="B4" s="81"/>
      <c r="C4" s="81"/>
      <c r="D4" s="81"/>
      <c r="E4" s="81"/>
      <c r="F4" s="81"/>
      <c r="G4" s="81"/>
    </row>
    <row r="5" spans="2:7" ht="15.75">
      <c r="B5" s="60"/>
      <c r="C5" s="60"/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65">
        <f>SUM(B8:B13)</f>
        <v>787.3000000000001</v>
      </c>
      <c r="C7" s="65">
        <f>SUM(C8:C13)</f>
        <v>1778.1499999999999</v>
      </c>
      <c r="D7" s="65">
        <f>SUM(D8:D13)</f>
        <v>1778.1499999999999</v>
      </c>
      <c r="E7" s="66">
        <f>D7/C7*100</f>
        <v>100</v>
      </c>
      <c r="F7" s="66">
        <f>D7/B7*100</f>
        <v>225.85418518988948</v>
      </c>
      <c r="G7" s="8"/>
    </row>
    <row r="8" spans="1:7" ht="15.75">
      <c r="A8" s="15" t="s">
        <v>10</v>
      </c>
      <c r="B8" s="66"/>
      <c r="C8" s="66"/>
      <c r="D8" s="66"/>
      <c r="E8" s="66" t="e">
        <f aca="true" t="shared" si="0" ref="E8:E27">D8/C8*100</f>
        <v>#DIV/0!</v>
      </c>
      <c r="F8" s="66" t="e">
        <f aca="true" t="shared" si="1" ref="F8:F27">D8/B8*100</f>
        <v>#DIV/0!</v>
      </c>
      <c r="G8" s="9"/>
    </row>
    <row r="9" spans="1:7" ht="15.75">
      <c r="A9" s="14" t="s">
        <v>64</v>
      </c>
      <c r="B9" s="65">
        <v>458</v>
      </c>
      <c r="C9" s="65">
        <v>1376.6</v>
      </c>
      <c r="D9" s="65">
        <v>1376.6</v>
      </c>
      <c r="E9" s="66">
        <f t="shared" si="0"/>
        <v>100</v>
      </c>
      <c r="F9" s="66">
        <f t="shared" si="1"/>
        <v>300.5676855895196</v>
      </c>
      <c r="G9" s="8"/>
    </row>
    <row r="10" spans="1:7" ht="15.75">
      <c r="A10" s="14" t="s">
        <v>63</v>
      </c>
      <c r="B10" s="65"/>
      <c r="C10" s="65"/>
      <c r="D10" s="65"/>
      <c r="E10" s="66" t="e">
        <f t="shared" si="0"/>
        <v>#DIV/0!</v>
      </c>
      <c r="F10" s="66" t="e">
        <f t="shared" si="1"/>
        <v>#DIV/0!</v>
      </c>
      <c r="G10" s="8"/>
    </row>
    <row r="11" spans="1:7" ht="15.75">
      <c r="A11" s="14" t="s">
        <v>65</v>
      </c>
      <c r="B11" s="65">
        <v>8</v>
      </c>
      <c r="C11" s="65"/>
      <c r="D11" s="65"/>
      <c r="E11" s="66" t="e">
        <f t="shared" si="0"/>
        <v>#DIV/0!</v>
      </c>
      <c r="F11" s="66">
        <f t="shared" si="1"/>
        <v>0</v>
      </c>
      <c r="G11" s="8"/>
    </row>
    <row r="12" spans="1:7" ht="15.75">
      <c r="A12" s="14" t="s">
        <v>82</v>
      </c>
      <c r="B12" s="65">
        <v>143.33</v>
      </c>
      <c r="C12" s="65">
        <v>174.72</v>
      </c>
      <c r="D12" s="65">
        <v>174.72</v>
      </c>
      <c r="E12" s="66">
        <f>D12/C12*100</f>
        <v>100</v>
      </c>
      <c r="F12" s="66">
        <f>D12/B12*100</f>
        <v>121.9005093141701</v>
      </c>
      <c r="G12" s="8"/>
    </row>
    <row r="13" spans="1:7" ht="15.75">
      <c r="A13" s="14" t="s">
        <v>66</v>
      </c>
      <c r="B13" s="65">
        <v>177.97</v>
      </c>
      <c r="C13" s="65">
        <v>226.83</v>
      </c>
      <c r="D13" s="65">
        <v>226.83</v>
      </c>
      <c r="E13" s="66">
        <f t="shared" si="0"/>
        <v>100</v>
      </c>
      <c r="F13" s="66">
        <f t="shared" si="1"/>
        <v>127.45406529190313</v>
      </c>
      <c r="G13" s="8"/>
    </row>
    <row r="14" spans="1:7" ht="15.75">
      <c r="A14" s="32" t="s">
        <v>88</v>
      </c>
      <c r="B14" s="65">
        <f>SUM(B15:B20)</f>
        <v>787.3000000000001</v>
      </c>
      <c r="C14" s="65">
        <f>SUM(C15:C20)</f>
        <v>1778.1499999999999</v>
      </c>
      <c r="D14" s="65">
        <f>SUM(D15:D20)</f>
        <v>1778.1499999999999</v>
      </c>
      <c r="E14" s="66">
        <f t="shared" si="0"/>
        <v>100</v>
      </c>
      <c r="F14" s="66">
        <f t="shared" si="1"/>
        <v>225.85418518988948</v>
      </c>
      <c r="G14" s="8"/>
    </row>
    <row r="15" spans="1:7" ht="15.75">
      <c r="A15" s="15" t="s">
        <v>10</v>
      </c>
      <c r="B15" s="66"/>
      <c r="C15" s="66"/>
      <c r="D15" s="66"/>
      <c r="E15" s="66" t="e">
        <f t="shared" si="0"/>
        <v>#DIV/0!</v>
      </c>
      <c r="F15" s="66" t="e">
        <f t="shared" si="1"/>
        <v>#DIV/0!</v>
      </c>
      <c r="G15" s="9"/>
    </row>
    <row r="16" spans="1:7" ht="15.75">
      <c r="A16" s="14" t="s">
        <v>64</v>
      </c>
      <c r="B16" s="65">
        <v>458</v>
      </c>
      <c r="C16" s="65">
        <v>1376.6</v>
      </c>
      <c r="D16" s="65">
        <v>1376.6</v>
      </c>
      <c r="E16" s="66">
        <f t="shared" si="0"/>
        <v>100</v>
      </c>
      <c r="F16" s="66">
        <f t="shared" si="1"/>
        <v>300.5676855895196</v>
      </c>
      <c r="G16" s="8"/>
    </row>
    <row r="17" spans="1:7" ht="15.75">
      <c r="A17" s="14" t="s">
        <v>63</v>
      </c>
      <c r="B17" s="65"/>
      <c r="C17" s="65"/>
      <c r="D17" s="65"/>
      <c r="E17" s="66" t="e">
        <f t="shared" si="0"/>
        <v>#DIV/0!</v>
      </c>
      <c r="F17" s="66" t="e">
        <f t="shared" si="1"/>
        <v>#DIV/0!</v>
      </c>
      <c r="G17" s="8"/>
    </row>
    <row r="18" spans="1:7" ht="15.75">
      <c r="A18" s="14" t="s">
        <v>65</v>
      </c>
      <c r="B18" s="65">
        <v>8</v>
      </c>
      <c r="C18" s="65"/>
      <c r="D18" s="65"/>
      <c r="E18" s="66" t="e">
        <f t="shared" si="0"/>
        <v>#DIV/0!</v>
      </c>
      <c r="F18" s="66">
        <f t="shared" si="1"/>
        <v>0</v>
      </c>
      <c r="G18" s="8"/>
    </row>
    <row r="19" spans="1:7" ht="15.75">
      <c r="A19" s="14" t="s">
        <v>82</v>
      </c>
      <c r="B19" s="65">
        <v>143.33</v>
      </c>
      <c r="C19" s="65">
        <v>174.72</v>
      </c>
      <c r="D19" s="65">
        <v>174.72</v>
      </c>
      <c r="E19" s="66">
        <f t="shared" si="0"/>
        <v>100</v>
      </c>
      <c r="F19" s="66">
        <f t="shared" si="1"/>
        <v>121.9005093141701</v>
      </c>
      <c r="G19" s="8"/>
    </row>
    <row r="20" spans="1:7" ht="15.75">
      <c r="A20" s="14" t="s">
        <v>66</v>
      </c>
      <c r="B20" s="65">
        <v>177.97</v>
      </c>
      <c r="C20" s="65">
        <v>226.83</v>
      </c>
      <c r="D20" s="65">
        <v>226.83</v>
      </c>
      <c r="E20" s="66">
        <f t="shared" si="0"/>
        <v>100</v>
      </c>
      <c r="F20" s="66">
        <f t="shared" si="1"/>
        <v>127.45406529190313</v>
      </c>
      <c r="G20" s="8"/>
    </row>
    <row r="21" spans="1:7" ht="15.75" customHeight="1">
      <c r="A21" s="32" t="s">
        <v>89</v>
      </c>
      <c r="B21" s="65">
        <f>SUM(B22:B27)</f>
        <v>0</v>
      </c>
      <c r="C21" s="65">
        <f>SUM(C22:C27)</f>
        <v>0</v>
      </c>
      <c r="D21" s="67">
        <f>SUM(D22:D27)</f>
        <v>0</v>
      </c>
      <c r="E21" s="66" t="e">
        <f t="shared" si="0"/>
        <v>#DIV/0!</v>
      </c>
      <c r="F21" s="66" t="e">
        <f t="shared" si="1"/>
        <v>#DIV/0!</v>
      </c>
      <c r="G21" s="8"/>
    </row>
    <row r="22" spans="1:7" ht="15.75">
      <c r="A22" s="15" t="s">
        <v>10</v>
      </c>
      <c r="B22" s="66"/>
      <c r="C22" s="66"/>
      <c r="D22" s="66"/>
      <c r="E22" s="66" t="e">
        <f t="shared" si="0"/>
        <v>#DIV/0!</v>
      </c>
      <c r="F22" s="66" t="e">
        <f t="shared" si="1"/>
        <v>#DIV/0!</v>
      </c>
      <c r="G22" s="9"/>
    </row>
    <row r="23" spans="1:7" ht="15.75">
      <c r="A23" s="14" t="s">
        <v>64</v>
      </c>
      <c r="B23" s="65"/>
      <c r="C23" s="65"/>
      <c r="D23" s="65"/>
      <c r="E23" s="66" t="e">
        <f t="shared" si="0"/>
        <v>#DIV/0!</v>
      </c>
      <c r="F23" s="66" t="e">
        <f t="shared" si="1"/>
        <v>#DIV/0!</v>
      </c>
      <c r="G23" s="8"/>
    </row>
    <row r="24" spans="1:7" ht="15.75">
      <c r="A24" s="14" t="s">
        <v>63</v>
      </c>
      <c r="B24" s="65"/>
      <c r="C24" s="65"/>
      <c r="D24" s="67"/>
      <c r="E24" s="66" t="e">
        <f t="shared" si="0"/>
        <v>#DIV/0!</v>
      </c>
      <c r="F24" s="66" t="e">
        <f t="shared" si="1"/>
        <v>#DIV/0!</v>
      </c>
      <c r="G24" s="8"/>
    </row>
    <row r="25" spans="1:7" ht="15.75">
      <c r="A25" s="14" t="s">
        <v>65</v>
      </c>
      <c r="B25" s="65"/>
      <c r="C25" s="65"/>
      <c r="D25" s="67"/>
      <c r="E25" s="66" t="e">
        <f t="shared" si="0"/>
        <v>#DIV/0!</v>
      </c>
      <c r="F25" s="66" t="e">
        <f t="shared" si="1"/>
        <v>#DIV/0!</v>
      </c>
      <c r="G25" s="8"/>
    </row>
    <row r="26" spans="1:7" ht="15.75">
      <c r="A26" s="14" t="s">
        <v>82</v>
      </c>
      <c r="B26" s="65"/>
      <c r="C26" s="65"/>
      <c r="D26" s="67"/>
      <c r="E26" s="66" t="e">
        <f t="shared" si="0"/>
        <v>#DIV/0!</v>
      </c>
      <c r="F26" s="66" t="e">
        <f t="shared" si="1"/>
        <v>#DIV/0!</v>
      </c>
      <c r="G26" s="8"/>
    </row>
    <row r="27" spans="1:7" ht="15.75">
      <c r="A27" s="14" t="s">
        <v>66</v>
      </c>
      <c r="B27" s="65"/>
      <c r="C27" s="65"/>
      <c r="D27" s="65"/>
      <c r="E27" s="66" t="e">
        <f t="shared" si="0"/>
        <v>#DIV/0!</v>
      </c>
      <c r="F27" s="66" t="e">
        <f t="shared" si="1"/>
        <v>#DIV/0!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146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65">
        <f>SUM(B8:B13)</f>
        <v>599.42</v>
      </c>
      <c r="C7" s="65">
        <f>SUM(C8:C13)</f>
        <v>1150.0500000000002</v>
      </c>
      <c r="D7" s="65">
        <f>SUM(D8:D13)</f>
        <v>1150.0500000000002</v>
      </c>
      <c r="E7" s="66">
        <f>D7/C7*100</f>
        <v>100</v>
      </c>
      <c r="F7" s="66">
        <f>D7/B7*100</f>
        <v>191.86046511627913</v>
      </c>
      <c r="G7" s="8"/>
    </row>
    <row r="8" spans="1:7" ht="15.75">
      <c r="A8" s="15" t="s">
        <v>10</v>
      </c>
      <c r="B8" s="66"/>
      <c r="C8" s="66"/>
      <c r="D8" s="66"/>
      <c r="E8" s="66" t="e">
        <f aca="true" t="shared" si="0" ref="E8:E27">D8/C8*100</f>
        <v>#DIV/0!</v>
      </c>
      <c r="F8" s="66" t="e">
        <f aca="true" t="shared" si="1" ref="F8:F27">D8/B8*100</f>
        <v>#DIV/0!</v>
      </c>
      <c r="G8" s="9"/>
    </row>
    <row r="9" spans="1:7" ht="15.75">
      <c r="A9" s="14" t="s">
        <v>64</v>
      </c>
      <c r="B9" s="65">
        <v>332.74</v>
      </c>
      <c r="C9" s="65">
        <v>693.38</v>
      </c>
      <c r="D9" s="65">
        <v>693.38</v>
      </c>
      <c r="E9" s="66">
        <f t="shared" si="0"/>
        <v>100</v>
      </c>
      <c r="F9" s="66">
        <f t="shared" si="1"/>
        <v>208.3849251667969</v>
      </c>
      <c r="G9" s="8"/>
    </row>
    <row r="10" spans="1:7" ht="15.75">
      <c r="A10" s="14" t="s">
        <v>63</v>
      </c>
      <c r="B10" s="65"/>
      <c r="C10" s="65"/>
      <c r="D10" s="65"/>
      <c r="E10" s="66" t="e">
        <f t="shared" si="0"/>
        <v>#DIV/0!</v>
      </c>
      <c r="F10" s="66" t="e">
        <f t="shared" si="1"/>
        <v>#DIV/0!</v>
      </c>
      <c r="G10" s="8"/>
    </row>
    <row r="11" spans="1:7" ht="15.75">
      <c r="A11" s="14" t="s">
        <v>65</v>
      </c>
      <c r="B11" s="65">
        <v>17</v>
      </c>
      <c r="C11" s="65">
        <v>25.6</v>
      </c>
      <c r="D11" s="65">
        <v>25.6</v>
      </c>
      <c r="E11" s="66">
        <f t="shared" si="0"/>
        <v>100</v>
      </c>
      <c r="F11" s="66">
        <f t="shared" si="1"/>
        <v>150.58823529411765</v>
      </c>
      <c r="G11" s="8"/>
    </row>
    <row r="12" spans="1:7" ht="15.75">
      <c r="A12" s="14" t="s">
        <v>82</v>
      </c>
      <c r="B12" s="65">
        <v>70.83</v>
      </c>
      <c r="C12" s="65">
        <v>125.96</v>
      </c>
      <c r="D12" s="65">
        <v>125.96</v>
      </c>
      <c r="E12" s="66">
        <f>D12/C12*100</f>
        <v>100</v>
      </c>
      <c r="F12" s="66">
        <f>D12/B12*100</f>
        <v>177.83425102357756</v>
      </c>
      <c r="G12" s="8"/>
    </row>
    <row r="13" spans="1:7" ht="15.75">
      <c r="A13" s="14" t="s">
        <v>66</v>
      </c>
      <c r="B13" s="65">
        <v>178.85</v>
      </c>
      <c r="C13" s="65">
        <v>305.11</v>
      </c>
      <c r="D13" s="65">
        <v>305.11</v>
      </c>
      <c r="E13" s="66">
        <f t="shared" si="0"/>
        <v>100</v>
      </c>
      <c r="F13" s="66">
        <f t="shared" si="1"/>
        <v>170.59547106513838</v>
      </c>
      <c r="G13" s="8"/>
    </row>
    <row r="14" spans="1:7" ht="15.75">
      <c r="A14" s="32" t="s">
        <v>88</v>
      </c>
      <c r="B14" s="65">
        <f>SUM(B15:B20)</f>
        <v>597.4300000000001</v>
      </c>
      <c r="C14" s="65">
        <f>SUM(C15:C20)</f>
        <v>1148.0500000000002</v>
      </c>
      <c r="D14" s="65">
        <f>SUM(D15:D20)</f>
        <v>1148.0500000000002</v>
      </c>
      <c r="E14" s="66">
        <f t="shared" si="0"/>
        <v>100</v>
      </c>
      <c r="F14" s="66">
        <f t="shared" si="1"/>
        <v>192.16477244195974</v>
      </c>
      <c r="G14" s="8"/>
    </row>
    <row r="15" spans="1:7" ht="15.75">
      <c r="A15" s="15" t="s">
        <v>10</v>
      </c>
      <c r="B15" s="66"/>
      <c r="C15" s="66"/>
      <c r="D15" s="66"/>
      <c r="E15" s="66" t="e">
        <f t="shared" si="0"/>
        <v>#DIV/0!</v>
      </c>
      <c r="F15" s="66" t="e">
        <f t="shared" si="1"/>
        <v>#DIV/0!</v>
      </c>
      <c r="G15" s="9"/>
    </row>
    <row r="16" spans="1:7" ht="15.75">
      <c r="A16" s="14" t="s">
        <v>64</v>
      </c>
      <c r="B16" s="65">
        <v>332.74</v>
      </c>
      <c r="C16" s="65">
        <v>693.38</v>
      </c>
      <c r="D16" s="65">
        <v>693.38</v>
      </c>
      <c r="E16" s="66">
        <f t="shared" si="0"/>
        <v>100</v>
      </c>
      <c r="F16" s="66">
        <f t="shared" si="1"/>
        <v>208.3849251667969</v>
      </c>
      <c r="G16" s="8"/>
    </row>
    <row r="17" spans="1:7" ht="15.75">
      <c r="A17" s="14" t="s">
        <v>63</v>
      </c>
      <c r="B17" s="65"/>
      <c r="C17" s="65"/>
      <c r="D17" s="65"/>
      <c r="E17" s="66" t="e">
        <f t="shared" si="0"/>
        <v>#DIV/0!</v>
      </c>
      <c r="F17" s="66" t="e">
        <f t="shared" si="1"/>
        <v>#DIV/0!</v>
      </c>
      <c r="G17" s="8"/>
    </row>
    <row r="18" spans="1:7" ht="15.75">
      <c r="A18" s="14" t="s">
        <v>65</v>
      </c>
      <c r="B18" s="65">
        <v>17</v>
      </c>
      <c r="C18" s="65">
        <v>25.6</v>
      </c>
      <c r="D18" s="65">
        <v>25.6</v>
      </c>
      <c r="E18" s="66">
        <f t="shared" si="0"/>
        <v>100</v>
      </c>
      <c r="F18" s="66">
        <f t="shared" si="1"/>
        <v>150.58823529411765</v>
      </c>
      <c r="G18" s="8"/>
    </row>
    <row r="19" spans="1:7" ht="15.75">
      <c r="A19" s="14" t="s">
        <v>82</v>
      </c>
      <c r="B19" s="65">
        <v>70.83</v>
      </c>
      <c r="C19" s="65">
        <v>125.96</v>
      </c>
      <c r="D19" s="65">
        <v>125.96</v>
      </c>
      <c r="E19" s="66">
        <f t="shared" si="0"/>
        <v>100</v>
      </c>
      <c r="F19" s="66">
        <f t="shared" si="1"/>
        <v>177.83425102357756</v>
      </c>
      <c r="G19" s="8"/>
    </row>
    <row r="20" spans="1:7" ht="15.75">
      <c r="A20" s="14" t="s">
        <v>66</v>
      </c>
      <c r="B20" s="65">
        <v>176.86</v>
      </c>
      <c r="C20" s="65">
        <v>303.11</v>
      </c>
      <c r="D20" s="65">
        <v>303.11</v>
      </c>
      <c r="E20" s="66">
        <f t="shared" si="0"/>
        <v>100</v>
      </c>
      <c r="F20" s="66">
        <f t="shared" si="1"/>
        <v>171.38414565192807</v>
      </c>
      <c r="G20" s="8"/>
    </row>
    <row r="21" spans="1:7" ht="15.75" customHeight="1">
      <c r="A21" s="32" t="s">
        <v>89</v>
      </c>
      <c r="B21" s="65">
        <f>SUM(B22:B27)</f>
        <v>140.34</v>
      </c>
      <c r="C21" s="65">
        <f>SUM(C22:C27)</f>
        <v>154.11</v>
      </c>
      <c r="D21" s="65">
        <f>SUM(D22:D27)</f>
        <v>154.11</v>
      </c>
      <c r="E21" s="66">
        <f t="shared" si="0"/>
        <v>100</v>
      </c>
      <c r="F21" s="66">
        <f t="shared" si="1"/>
        <v>109.81188542112015</v>
      </c>
      <c r="G21" s="8"/>
    </row>
    <row r="22" spans="1:7" ht="15.75">
      <c r="A22" s="15" t="s">
        <v>10</v>
      </c>
      <c r="B22" s="66"/>
      <c r="C22" s="66"/>
      <c r="D22" s="66"/>
      <c r="E22" s="66" t="e">
        <f t="shared" si="0"/>
        <v>#DIV/0!</v>
      </c>
      <c r="F22" s="66" t="e">
        <f t="shared" si="1"/>
        <v>#DIV/0!</v>
      </c>
      <c r="G22" s="9"/>
    </row>
    <row r="23" spans="1:7" ht="15.75">
      <c r="A23" s="14" t="s">
        <v>64</v>
      </c>
      <c r="B23" s="65"/>
      <c r="C23" s="65"/>
      <c r="D23" s="65"/>
      <c r="E23" s="66" t="e">
        <f t="shared" si="0"/>
        <v>#DIV/0!</v>
      </c>
      <c r="F23" s="66" t="e">
        <f t="shared" si="1"/>
        <v>#DIV/0!</v>
      </c>
      <c r="G23" s="8"/>
    </row>
    <row r="24" spans="1:7" ht="15.75">
      <c r="A24" s="14" t="s">
        <v>63</v>
      </c>
      <c r="B24" s="65"/>
      <c r="C24" s="65"/>
      <c r="D24" s="65"/>
      <c r="E24" s="66" t="e">
        <f t="shared" si="0"/>
        <v>#DIV/0!</v>
      </c>
      <c r="F24" s="66" t="e">
        <f t="shared" si="1"/>
        <v>#DIV/0!</v>
      </c>
      <c r="G24" s="8"/>
    </row>
    <row r="25" spans="1:7" ht="15.75">
      <c r="A25" s="14" t="s">
        <v>65</v>
      </c>
      <c r="B25" s="65"/>
      <c r="C25" s="65"/>
      <c r="D25" s="65"/>
      <c r="E25" s="66" t="e">
        <f t="shared" si="0"/>
        <v>#DIV/0!</v>
      </c>
      <c r="F25" s="66" t="e">
        <f t="shared" si="1"/>
        <v>#DIV/0!</v>
      </c>
      <c r="G25" s="8"/>
    </row>
    <row r="26" spans="1:7" ht="15.75">
      <c r="A26" s="14" t="s">
        <v>82</v>
      </c>
      <c r="B26" s="65">
        <v>27</v>
      </c>
      <c r="C26" s="65">
        <v>64.2</v>
      </c>
      <c r="D26" s="65">
        <v>64.2</v>
      </c>
      <c r="E26" s="66">
        <f t="shared" si="0"/>
        <v>100</v>
      </c>
      <c r="F26" s="66">
        <f t="shared" si="1"/>
        <v>237.77777777777777</v>
      </c>
      <c r="G26" s="8"/>
    </row>
    <row r="27" spans="1:7" ht="15.75">
      <c r="A27" s="14" t="s">
        <v>66</v>
      </c>
      <c r="B27" s="65">
        <v>113.34</v>
      </c>
      <c r="C27" s="65">
        <v>89.91</v>
      </c>
      <c r="D27" s="65">
        <v>89.91</v>
      </c>
      <c r="E27" s="66">
        <f t="shared" si="0"/>
        <v>100</v>
      </c>
      <c r="F27" s="66">
        <f t="shared" si="1"/>
        <v>79.32768660667018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99"/>
  <sheetViews>
    <sheetView zoomScalePageLayoutView="0" workbookViewId="0" topLeftCell="A1">
      <pane xSplit="2" ySplit="5" topLeftCell="C87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9.00390625" defaultRowHeight="12.75"/>
  <cols>
    <col min="1" max="1" width="39.875" style="6" customWidth="1"/>
    <col min="2" max="2" width="8.625" style="6" customWidth="1"/>
    <col min="3" max="8" width="15.875" style="6" customWidth="1"/>
    <col min="9" max="12" width="15.875" style="1" customWidth="1"/>
    <col min="13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I2" s="28" t="s">
        <v>83</v>
      </c>
    </row>
    <row r="3" spans="1:9" ht="55.5" customHeight="1">
      <c r="A3" s="79" t="s">
        <v>142</v>
      </c>
      <c r="B3" s="79"/>
      <c r="C3" s="79"/>
      <c r="D3" s="79"/>
      <c r="E3" s="79"/>
      <c r="F3" s="79"/>
      <c r="G3" s="79"/>
      <c r="H3" s="79"/>
      <c r="I3" s="79"/>
    </row>
    <row r="4" ht="15.75">
      <c r="I4" s="3" t="s">
        <v>78</v>
      </c>
    </row>
    <row r="5" spans="1:9" ht="78.75">
      <c r="A5" s="4" t="s">
        <v>9</v>
      </c>
      <c r="B5" s="4" t="s">
        <v>15</v>
      </c>
      <c r="C5" s="4" t="s">
        <v>110</v>
      </c>
      <c r="D5" s="4" t="s">
        <v>123</v>
      </c>
      <c r="E5" s="4" t="s">
        <v>124</v>
      </c>
      <c r="F5" s="4" t="s">
        <v>125</v>
      </c>
      <c r="G5" s="4" t="s">
        <v>126</v>
      </c>
      <c r="H5" s="4" t="s">
        <v>127</v>
      </c>
      <c r="I5" s="9" t="s">
        <v>14</v>
      </c>
    </row>
    <row r="6" spans="1:9" ht="15.75">
      <c r="A6" s="5" t="s">
        <v>40</v>
      </c>
      <c r="B6" s="10" t="s">
        <v>16</v>
      </c>
      <c r="C6" s="57">
        <f>C7+C8+C9</f>
        <v>34379.088</v>
      </c>
      <c r="D6" s="57">
        <f>D7+D8+D9</f>
        <v>44973.21141</v>
      </c>
      <c r="E6" s="57">
        <f>E7+E8+E9</f>
        <v>44973.21141</v>
      </c>
      <c r="F6" s="57">
        <f>E6/$E$94*100</f>
        <v>46.47636359763995</v>
      </c>
      <c r="G6" s="57">
        <f>E6/D6*100</f>
        <v>100</v>
      </c>
      <c r="H6" s="57">
        <f>E6/C6*100</f>
        <v>130.81560339820533</v>
      </c>
      <c r="I6" s="8"/>
    </row>
    <row r="7" spans="1:9" ht="15.75">
      <c r="A7" s="5" t="s">
        <v>38</v>
      </c>
      <c r="B7" s="10"/>
      <c r="C7" s="13">
        <v>821.84709</v>
      </c>
      <c r="D7" s="13">
        <v>784.618</v>
      </c>
      <c r="E7" s="13">
        <v>784.618</v>
      </c>
      <c r="F7" s="57"/>
      <c r="G7" s="57"/>
      <c r="H7" s="57"/>
      <c r="I7" s="8"/>
    </row>
    <row r="8" spans="1:9" ht="15.75">
      <c r="A8" s="5" t="s">
        <v>39</v>
      </c>
      <c r="B8" s="10"/>
      <c r="C8" s="13">
        <v>33557.24091</v>
      </c>
      <c r="D8" s="57">
        <v>44188.59341</v>
      </c>
      <c r="E8" s="57">
        <v>44188.59341</v>
      </c>
      <c r="F8" s="57"/>
      <c r="G8" s="57"/>
      <c r="H8" s="57"/>
      <c r="I8" s="8"/>
    </row>
    <row r="9" spans="1:9" ht="16.5" customHeight="1">
      <c r="A9" s="5" t="s">
        <v>85</v>
      </c>
      <c r="B9" s="10"/>
      <c r="C9" s="13"/>
      <c r="D9" s="57"/>
      <c r="E9" s="57"/>
      <c r="F9" s="57"/>
      <c r="G9" s="57"/>
      <c r="H9" s="57"/>
      <c r="I9" s="8"/>
    </row>
    <row r="10" spans="1:9" ht="15.75">
      <c r="A10" s="5" t="s">
        <v>41</v>
      </c>
      <c r="B10" s="10" t="s">
        <v>22</v>
      </c>
      <c r="C10" s="57">
        <f>C11+C12+C13</f>
        <v>286.634</v>
      </c>
      <c r="D10" s="57">
        <f>D11+D12+D13</f>
        <v>133.682</v>
      </c>
      <c r="E10" s="57">
        <f>E11+E12+E13</f>
        <v>132.182</v>
      </c>
      <c r="F10" s="57">
        <f>E10/$E$94*100</f>
        <v>0.13659995585054535</v>
      </c>
      <c r="G10" s="57">
        <f>E10/D10*100</f>
        <v>98.87793420206161</v>
      </c>
      <c r="H10" s="57">
        <f>E10/C10*100</f>
        <v>46.115254994173746</v>
      </c>
      <c r="I10" s="8"/>
    </row>
    <row r="11" spans="1:9" ht="15.75">
      <c r="A11" s="5" t="s">
        <v>38</v>
      </c>
      <c r="B11" s="10"/>
      <c r="C11" s="13"/>
      <c r="D11" s="57"/>
      <c r="E11" s="57"/>
      <c r="F11" s="57"/>
      <c r="G11" s="57"/>
      <c r="H11" s="57"/>
      <c r="I11" s="8"/>
    </row>
    <row r="12" spans="1:9" ht="15.75">
      <c r="A12" s="5" t="s">
        <v>39</v>
      </c>
      <c r="B12" s="10"/>
      <c r="C12" s="13">
        <v>286.634</v>
      </c>
      <c r="D12" s="57">
        <v>133.682</v>
      </c>
      <c r="E12" s="57">
        <v>132.182</v>
      </c>
      <c r="F12" s="57"/>
      <c r="G12" s="57"/>
      <c r="H12" s="57"/>
      <c r="I12" s="8"/>
    </row>
    <row r="13" spans="1:9" ht="15.75" customHeight="1">
      <c r="A13" s="5" t="s">
        <v>85</v>
      </c>
      <c r="B13" s="10"/>
      <c r="C13" s="13"/>
      <c r="D13" s="57"/>
      <c r="E13" s="57"/>
      <c r="F13" s="57"/>
      <c r="G13" s="57"/>
      <c r="H13" s="57"/>
      <c r="I13" s="8"/>
    </row>
    <row r="14" spans="1:9" ht="31.5">
      <c r="A14" s="5" t="s">
        <v>42</v>
      </c>
      <c r="B14" s="10" t="s">
        <v>17</v>
      </c>
      <c r="C14" s="57">
        <f>C15+C16</f>
        <v>10567.93326</v>
      </c>
      <c r="D14" s="57">
        <f>D15+D16</f>
        <v>13917.341</v>
      </c>
      <c r="E14" s="57">
        <f>E15+E16</f>
        <v>13915.37964</v>
      </c>
      <c r="F14" s="57">
        <f>E14/$E$94*100</f>
        <v>14.380477254600308</v>
      </c>
      <c r="G14" s="57">
        <f>E14/D14*100</f>
        <v>99.98590707808337</v>
      </c>
      <c r="H14" s="57">
        <f>E14/C14*100</f>
        <v>131.67550643672402</v>
      </c>
      <c r="I14" s="8"/>
    </row>
    <row r="15" spans="1:9" ht="15.75">
      <c r="A15" s="5" t="s">
        <v>38</v>
      </c>
      <c r="B15" s="10"/>
      <c r="C15" s="13">
        <v>256.51291</v>
      </c>
      <c r="D15" s="57">
        <v>239.382</v>
      </c>
      <c r="E15" s="57">
        <v>239.382</v>
      </c>
      <c r="F15" s="57"/>
      <c r="G15" s="57"/>
      <c r="H15" s="57"/>
      <c r="I15" s="8"/>
    </row>
    <row r="16" spans="1:9" ht="15.75">
      <c r="A16" s="5" t="s">
        <v>39</v>
      </c>
      <c r="B16" s="10"/>
      <c r="C16" s="13">
        <v>10311.42035</v>
      </c>
      <c r="D16" s="57">
        <v>13677.959</v>
      </c>
      <c r="E16" s="57">
        <v>13675.99764</v>
      </c>
      <c r="F16" s="57"/>
      <c r="G16" s="57"/>
      <c r="H16" s="57"/>
      <c r="I16" s="8"/>
    </row>
    <row r="17" spans="1:9" ht="15.75" customHeight="1">
      <c r="A17" s="5" t="s">
        <v>85</v>
      </c>
      <c r="B17" s="10"/>
      <c r="C17" s="13"/>
      <c r="D17" s="57"/>
      <c r="E17" s="57"/>
      <c r="F17" s="57"/>
      <c r="G17" s="57"/>
      <c r="H17" s="57"/>
      <c r="I17" s="8"/>
    </row>
    <row r="18" spans="1:9" ht="15.75">
      <c r="A18" s="5" t="s">
        <v>43</v>
      </c>
      <c r="B18" s="10" t="s">
        <v>21</v>
      </c>
      <c r="C18" s="57">
        <f>C19+C20+C21</f>
        <v>292.61509</v>
      </c>
      <c r="D18" s="57">
        <f>D19+D20+D21</f>
        <v>361.15001</v>
      </c>
      <c r="E18" s="57">
        <f>E19+E20+E21</f>
        <v>353.47971</v>
      </c>
      <c r="F18" s="57">
        <f>E18/$E$94*100</f>
        <v>0.36529416093010836</v>
      </c>
      <c r="G18" s="57">
        <f>E18/D18*100</f>
        <v>97.87614570466162</v>
      </c>
      <c r="H18" s="57">
        <f>E18/C18*100</f>
        <v>120.80023282462979</v>
      </c>
      <c r="I18" s="8"/>
    </row>
    <row r="19" spans="1:9" ht="15.75">
      <c r="A19" s="5" t="s">
        <v>38</v>
      </c>
      <c r="B19" s="10"/>
      <c r="C19" s="57"/>
      <c r="D19" s="57"/>
      <c r="E19" s="57"/>
      <c r="F19" s="57"/>
      <c r="G19" s="57"/>
      <c r="H19" s="57"/>
      <c r="I19" s="8"/>
    </row>
    <row r="20" spans="1:9" ht="15.75">
      <c r="A20" s="5" t="s">
        <v>39</v>
      </c>
      <c r="B20" s="10"/>
      <c r="C20" s="57">
        <v>292.61509</v>
      </c>
      <c r="D20" s="57">
        <v>361.15001</v>
      </c>
      <c r="E20" s="57">
        <v>353.47971</v>
      </c>
      <c r="F20" s="57"/>
      <c r="G20" s="57"/>
      <c r="H20" s="57"/>
      <c r="I20" s="8"/>
    </row>
    <row r="21" spans="1:9" ht="17.25" customHeight="1">
      <c r="A21" s="5" t="s">
        <v>85</v>
      </c>
      <c r="B21" s="10"/>
      <c r="C21" s="13"/>
      <c r="D21" s="57"/>
      <c r="E21" s="57"/>
      <c r="F21" s="57"/>
      <c r="G21" s="57"/>
      <c r="H21" s="57"/>
      <c r="I21" s="8"/>
    </row>
    <row r="22" spans="1:9" ht="15.75">
      <c r="A22" s="5" t="s">
        <v>44</v>
      </c>
      <c r="B22" s="10" t="s">
        <v>23</v>
      </c>
      <c r="C22" s="57">
        <f>C23+C24+C25</f>
        <v>1549.0654</v>
      </c>
      <c r="D22" s="57">
        <f>D23+D24+D25</f>
        <v>581.89434</v>
      </c>
      <c r="E22" s="57">
        <f>E23+E24+E25</f>
        <v>581.89434</v>
      </c>
      <c r="F22" s="57">
        <f>E22/$E$94*100</f>
        <v>0.6013431568116858</v>
      </c>
      <c r="G22" s="57">
        <f>E22/D22*100</f>
        <v>100</v>
      </c>
      <c r="H22" s="57">
        <f>E22/C22*100</f>
        <v>37.56422033569403</v>
      </c>
      <c r="I22" s="8"/>
    </row>
    <row r="23" spans="1:9" ht="15.75">
      <c r="A23" s="5" t="s">
        <v>38</v>
      </c>
      <c r="B23" s="10"/>
      <c r="C23" s="13"/>
      <c r="D23" s="57"/>
      <c r="E23" s="57"/>
      <c r="F23" s="57"/>
      <c r="G23" s="57"/>
      <c r="H23" s="57"/>
      <c r="I23" s="8"/>
    </row>
    <row r="24" spans="1:9" ht="15.75">
      <c r="A24" s="5" t="s">
        <v>39</v>
      </c>
      <c r="B24" s="10"/>
      <c r="C24" s="57">
        <v>1549.0654</v>
      </c>
      <c r="D24" s="57">
        <v>581.89434</v>
      </c>
      <c r="E24" s="57">
        <v>581.89434</v>
      </c>
      <c r="F24" s="57"/>
      <c r="G24" s="57"/>
      <c r="H24" s="57"/>
      <c r="I24" s="8"/>
    </row>
    <row r="25" spans="1:9" ht="17.25" customHeight="1">
      <c r="A25" s="5" t="s">
        <v>85</v>
      </c>
      <c r="B25" s="10"/>
      <c r="C25" s="13"/>
      <c r="D25" s="57"/>
      <c r="E25" s="57"/>
      <c r="F25" s="57"/>
      <c r="G25" s="57"/>
      <c r="H25" s="57"/>
      <c r="I25" s="8"/>
    </row>
    <row r="26" spans="1:9" ht="15.75">
      <c r="A26" s="5" t="s">
        <v>45</v>
      </c>
      <c r="B26" s="10" t="s">
        <v>18</v>
      </c>
      <c r="C26" s="57">
        <f>C27+C28+C29</f>
        <v>1806.9554</v>
      </c>
      <c r="D26" s="57">
        <f>D27+D28+D29</f>
        <v>2456.37803</v>
      </c>
      <c r="E26" s="57">
        <f>E27+E28+E29</f>
        <v>2429.79564</v>
      </c>
      <c r="F26" s="57">
        <f>E26/$E$94*100</f>
        <v>2.5110073773270765</v>
      </c>
      <c r="G26" s="57">
        <f>E26/D26*100</f>
        <v>98.9178217002698</v>
      </c>
      <c r="H26" s="57">
        <f>E26/C26*100</f>
        <v>134.46904334218763</v>
      </c>
      <c r="I26" s="8"/>
    </row>
    <row r="27" spans="1:9" ht="15.75">
      <c r="A27" s="5" t="s">
        <v>38</v>
      </c>
      <c r="B27" s="10"/>
      <c r="C27" s="13"/>
      <c r="D27" s="57"/>
      <c r="E27" s="57"/>
      <c r="F27" s="57"/>
      <c r="G27" s="57"/>
      <c r="H27" s="57"/>
      <c r="I27" s="8"/>
    </row>
    <row r="28" spans="1:9" ht="15.75">
      <c r="A28" s="5" t="s">
        <v>39</v>
      </c>
      <c r="B28" s="10"/>
      <c r="C28" s="57">
        <v>1806.9554</v>
      </c>
      <c r="D28" s="57">
        <v>2456.37803</v>
      </c>
      <c r="E28" s="57">
        <v>2429.79564</v>
      </c>
      <c r="F28" s="57"/>
      <c r="G28" s="57"/>
      <c r="H28" s="57"/>
      <c r="I28" s="8"/>
    </row>
    <row r="29" spans="1:9" ht="15" customHeight="1">
      <c r="A29" s="5" t="s">
        <v>85</v>
      </c>
      <c r="B29" s="10"/>
      <c r="C29" s="13"/>
      <c r="D29" s="57"/>
      <c r="E29" s="57"/>
      <c r="F29" s="57"/>
      <c r="G29" s="57"/>
      <c r="H29" s="57"/>
      <c r="I29" s="8"/>
    </row>
    <row r="30" spans="1:9" ht="31.5">
      <c r="A30" s="5" t="s">
        <v>46</v>
      </c>
      <c r="B30" s="10" t="s">
        <v>24</v>
      </c>
      <c r="C30" s="57">
        <f>C31+C32+C33</f>
        <v>229.75747</v>
      </c>
      <c r="D30" s="57">
        <f>D31+D32+D33</f>
        <v>36</v>
      </c>
      <c r="E30" s="57">
        <f>E31+E32+E33</f>
        <v>36</v>
      </c>
      <c r="F30" s="57">
        <f>E30/$E$94*100</f>
        <v>0.03720323804012372</v>
      </c>
      <c r="G30" s="57">
        <f>E30/D30*100</f>
        <v>100</v>
      </c>
      <c r="H30" s="57">
        <f>E30/C30*100</f>
        <v>15.668696212575808</v>
      </c>
      <c r="I30" s="8"/>
    </row>
    <row r="31" spans="1:9" ht="15.75">
      <c r="A31" s="5" t="s">
        <v>38</v>
      </c>
      <c r="B31" s="10"/>
      <c r="C31" s="57"/>
      <c r="D31" s="57"/>
      <c r="E31" s="57"/>
      <c r="F31" s="57"/>
      <c r="G31" s="57"/>
      <c r="H31" s="57"/>
      <c r="I31" s="8"/>
    </row>
    <row r="32" spans="1:9" ht="15.75">
      <c r="A32" s="5" t="s">
        <v>39</v>
      </c>
      <c r="B32" s="10"/>
      <c r="C32" s="57">
        <v>229.75747</v>
      </c>
      <c r="D32" s="57">
        <v>36</v>
      </c>
      <c r="E32" s="57">
        <v>36</v>
      </c>
      <c r="F32" s="57"/>
      <c r="G32" s="57"/>
      <c r="H32" s="57"/>
      <c r="I32" s="8"/>
    </row>
    <row r="33" spans="1:9" ht="15.75" customHeight="1">
      <c r="A33" s="5" t="s">
        <v>85</v>
      </c>
      <c r="B33" s="10"/>
      <c r="C33" s="13"/>
      <c r="D33" s="57"/>
      <c r="E33" s="57"/>
      <c r="F33" s="57"/>
      <c r="G33" s="57"/>
      <c r="H33" s="57"/>
      <c r="I33" s="8"/>
    </row>
    <row r="34" spans="1:9" ht="31.5">
      <c r="A34" s="5" t="s">
        <v>47</v>
      </c>
      <c r="B34" s="10" t="s">
        <v>25</v>
      </c>
      <c r="C34" s="57">
        <f>C35+C36+C37</f>
        <v>11106.19754</v>
      </c>
      <c r="D34" s="57">
        <f>D35+D36+D37</f>
        <v>3165.80378</v>
      </c>
      <c r="E34" s="57">
        <f>E35+E36+E37</f>
        <v>3165.80378</v>
      </c>
      <c r="F34" s="57">
        <f>E34/$E$94*100</f>
        <v>3.271615322657319</v>
      </c>
      <c r="G34" s="57">
        <f>E34/D34*100</f>
        <v>100</v>
      </c>
      <c r="H34" s="57">
        <f>E34/C34*100</f>
        <v>28.504839470017213</v>
      </c>
      <c r="I34" s="8"/>
    </row>
    <row r="35" spans="1:9" ht="15.75">
      <c r="A35" s="5" t="s">
        <v>38</v>
      </c>
      <c r="B35" s="10"/>
      <c r="C35" s="13"/>
      <c r="D35" s="57"/>
      <c r="E35" s="57"/>
      <c r="F35" s="57"/>
      <c r="G35" s="57"/>
      <c r="H35" s="57"/>
      <c r="I35" s="8"/>
    </row>
    <row r="36" spans="1:9" ht="15.75">
      <c r="A36" s="5" t="s">
        <v>39</v>
      </c>
      <c r="B36" s="10"/>
      <c r="C36" s="13">
        <v>11106.19754</v>
      </c>
      <c r="D36" s="57">
        <v>3165.80378</v>
      </c>
      <c r="E36" s="57">
        <v>3165.80378</v>
      </c>
      <c r="F36" s="57"/>
      <c r="G36" s="57"/>
      <c r="H36" s="57"/>
      <c r="I36" s="8"/>
    </row>
    <row r="37" spans="1:9" ht="15.75" customHeight="1">
      <c r="A37" s="5" t="s">
        <v>85</v>
      </c>
      <c r="B37" s="10"/>
      <c r="C37" s="13"/>
      <c r="D37" s="57"/>
      <c r="E37" s="57"/>
      <c r="F37" s="57"/>
      <c r="G37" s="57"/>
      <c r="H37" s="57"/>
      <c r="I37" s="8"/>
    </row>
    <row r="38" spans="1:9" ht="15.75">
      <c r="A38" s="5" t="s">
        <v>48</v>
      </c>
      <c r="B38" s="10" t="s">
        <v>26</v>
      </c>
      <c r="C38" s="57">
        <f>C39+C40+C41</f>
        <v>6294.56398</v>
      </c>
      <c r="D38" s="57">
        <f>D39+D40+D41</f>
        <v>6538.49975</v>
      </c>
      <c r="E38" s="57">
        <f>E39+E40+E41</f>
        <v>6497.31717</v>
      </c>
      <c r="F38" s="57">
        <f>E38/$E$94*100</f>
        <v>6.714478813824805</v>
      </c>
      <c r="G38" s="57">
        <f>E38/D38*100</f>
        <v>99.37015245737373</v>
      </c>
      <c r="H38" s="57">
        <f>E38/C38*100</f>
        <v>103.22108394869313</v>
      </c>
      <c r="I38" s="8"/>
    </row>
    <row r="39" spans="1:9" ht="15.75">
      <c r="A39" s="5" t="s">
        <v>38</v>
      </c>
      <c r="B39" s="10"/>
      <c r="C39" s="57"/>
      <c r="D39" s="57"/>
      <c r="E39" s="57"/>
      <c r="F39" s="57"/>
      <c r="G39" s="57"/>
      <c r="H39" s="57"/>
      <c r="I39" s="8"/>
    </row>
    <row r="40" spans="1:9" ht="15.75">
      <c r="A40" s="5" t="s">
        <v>39</v>
      </c>
      <c r="B40" s="10"/>
      <c r="C40" s="57">
        <v>6294.56398</v>
      </c>
      <c r="D40" s="57">
        <v>6538.49975</v>
      </c>
      <c r="E40" s="57">
        <v>6497.31717</v>
      </c>
      <c r="F40" s="57"/>
      <c r="G40" s="57"/>
      <c r="H40" s="57"/>
      <c r="I40" s="8"/>
    </row>
    <row r="41" spans="1:9" ht="15.75" customHeight="1">
      <c r="A41" s="5" t="s">
        <v>85</v>
      </c>
      <c r="B41" s="10"/>
      <c r="C41" s="13"/>
      <c r="D41" s="57"/>
      <c r="E41" s="57"/>
      <c r="F41" s="57"/>
      <c r="G41" s="57"/>
      <c r="H41" s="57"/>
      <c r="I41" s="8"/>
    </row>
    <row r="42" spans="1:9" ht="31.5">
      <c r="A42" s="5" t="s">
        <v>49</v>
      </c>
      <c r="B42" s="10" t="s">
        <v>27</v>
      </c>
      <c r="C42" s="13">
        <f>C43+C44+C45</f>
        <v>0</v>
      </c>
      <c r="D42" s="57">
        <f>D43+D44+D45</f>
        <v>0</v>
      </c>
      <c r="E42" s="57">
        <f>E43+E44+E45</f>
        <v>0</v>
      </c>
      <c r="F42" s="57">
        <f>E42/$E$94*100</f>
        <v>0</v>
      </c>
      <c r="G42" s="57" t="e">
        <f>E42/D42*100</f>
        <v>#DIV/0!</v>
      </c>
      <c r="H42" s="57" t="e">
        <f>E42/C42*100</f>
        <v>#DIV/0!</v>
      </c>
      <c r="I42" s="8"/>
    </row>
    <row r="43" spans="1:9" ht="15.75">
      <c r="A43" s="5" t="s">
        <v>38</v>
      </c>
      <c r="B43" s="10"/>
      <c r="C43" s="13"/>
      <c r="D43" s="57"/>
      <c r="E43" s="57"/>
      <c r="F43" s="57"/>
      <c r="G43" s="57"/>
      <c r="H43" s="57"/>
      <c r="I43" s="8"/>
    </row>
    <row r="44" spans="1:9" ht="15.75">
      <c r="A44" s="5" t="s">
        <v>39</v>
      </c>
      <c r="B44" s="10"/>
      <c r="C44" s="13"/>
      <c r="D44" s="57"/>
      <c r="E44" s="57"/>
      <c r="F44" s="57"/>
      <c r="G44" s="57"/>
      <c r="H44" s="57"/>
      <c r="I44" s="8"/>
    </row>
    <row r="45" spans="1:9" ht="16.5" customHeight="1">
      <c r="A45" s="5" t="s">
        <v>85</v>
      </c>
      <c r="B45" s="10"/>
      <c r="C45" s="13"/>
      <c r="D45" s="57"/>
      <c r="E45" s="57"/>
      <c r="F45" s="57"/>
      <c r="G45" s="57"/>
      <c r="H45" s="57"/>
      <c r="I45" s="8"/>
    </row>
    <row r="46" spans="1:9" ht="47.25">
      <c r="A46" s="5" t="s">
        <v>50</v>
      </c>
      <c r="B46" s="10" t="s">
        <v>28</v>
      </c>
      <c r="C46" s="57">
        <f>C47+C48+C49</f>
        <v>189.0005</v>
      </c>
      <c r="D46" s="57">
        <f>D47+D48+D49</f>
        <v>130.133</v>
      </c>
      <c r="E46" s="57">
        <f>E47+E48+E49</f>
        <v>130.133</v>
      </c>
      <c r="F46" s="57">
        <f>E46/$E$94*100</f>
        <v>0.134482471552095</v>
      </c>
      <c r="G46" s="57">
        <f>E46/D46*100</f>
        <v>100</v>
      </c>
      <c r="H46" s="57">
        <f>E46/C46*100</f>
        <v>68.85325700196562</v>
      </c>
      <c r="I46" s="8"/>
    </row>
    <row r="47" spans="1:9" ht="15.75">
      <c r="A47" s="5" t="s">
        <v>38</v>
      </c>
      <c r="B47" s="10"/>
      <c r="C47" s="57"/>
      <c r="D47" s="57"/>
      <c r="E47" s="57"/>
      <c r="F47" s="57"/>
      <c r="G47" s="57"/>
      <c r="H47" s="57"/>
      <c r="I47" s="8"/>
    </row>
    <row r="48" spans="1:9" ht="15.75">
      <c r="A48" s="5" t="s">
        <v>39</v>
      </c>
      <c r="B48" s="10"/>
      <c r="C48" s="57">
        <v>189.0005</v>
      </c>
      <c r="D48" s="57">
        <v>130.133</v>
      </c>
      <c r="E48" s="57">
        <v>130.133</v>
      </c>
      <c r="F48" s="57"/>
      <c r="G48" s="57"/>
      <c r="H48" s="57"/>
      <c r="I48" s="8"/>
    </row>
    <row r="49" spans="1:9" ht="16.5" customHeight="1">
      <c r="A49" s="5" t="s">
        <v>85</v>
      </c>
      <c r="B49" s="10"/>
      <c r="C49" s="57"/>
      <c r="D49" s="57"/>
      <c r="E49" s="57"/>
      <c r="F49" s="57"/>
      <c r="G49" s="57"/>
      <c r="H49" s="57"/>
      <c r="I49" s="8"/>
    </row>
    <row r="50" spans="1:9" ht="63">
      <c r="A50" s="5" t="s">
        <v>51</v>
      </c>
      <c r="B50" s="10" t="s">
        <v>29</v>
      </c>
      <c r="C50" s="13">
        <f>C51+C52+C53</f>
        <v>4183.875</v>
      </c>
      <c r="D50" s="57">
        <f>D51+D52+D53</f>
        <v>4727.802</v>
      </c>
      <c r="E50" s="57">
        <f>E51+E52+E53</f>
        <v>4727.802</v>
      </c>
      <c r="F50" s="57">
        <f>E50/$E$94*100</f>
        <v>4.885820644793694</v>
      </c>
      <c r="G50" s="57">
        <f>E50/D50*100</f>
        <v>100</v>
      </c>
      <c r="H50" s="57">
        <f>E50/C50*100</f>
        <v>113.00055570493859</v>
      </c>
      <c r="I50" s="8"/>
    </row>
    <row r="51" spans="1:9" ht="15.75">
      <c r="A51" s="5" t="s">
        <v>38</v>
      </c>
      <c r="B51" s="10"/>
      <c r="C51" s="13">
        <v>4183.875</v>
      </c>
      <c r="D51" s="57">
        <v>4727.802</v>
      </c>
      <c r="E51" s="57">
        <v>4727.802</v>
      </c>
      <c r="F51" s="57"/>
      <c r="G51" s="57"/>
      <c r="H51" s="57"/>
      <c r="I51" s="8"/>
    </row>
    <row r="52" spans="1:9" ht="15.75">
      <c r="A52" s="5" t="s">
        <v>39</v>
      </c>
      <c r="B52" s="10"/>
      <c r="C52" s="13"/>
      <c r="D52" s="57"/>
      <c r="E52" s="57"/>
      <c r="F52" s="57"/>
      <c r="G52" s="57"/>
      <c r="H52" s="57"/>
      <c r="I52" s="8"/>
    </row>
    <row r="53" spans="1:9" ht="16.5" customHeight="1">
      <c r="A53" s="5" t="s">
        <v>85</v>
      </c>
      <c r="B53" s="10"/>
      <c r="C53" s="13"/>
      <c r="D53" s="57"/>
      <c r="E53" s="57"/>
      <c r="F53" s="57"/>
      <c r="G53" s="57"/>
      <c r="H53" s="57"/>
      <c r="I53" s="8"/>
    </row>
    <row r="54" spans="1:9" ht="47.25">
      <c r="A54" s="5" t="s">
        <v>52</v>
      </c>
      <c r="B54" s="10" t="s">
        <v>20</v>
      </c>
      <c r="C54" s="59">
        <f>C55+C56+C57</f>
        <v>0</v>
      </c>
      <c r="D54" s="59">
        <f>D55+D56+D57</f>
        <v>0</v>
      </c>
      <c r="E54" s="59">
        <f>E55+E56+E57</f>
        <v>0</v>
      </c>
      <c r="F54" s="57">
        <f>E54/$E$94*100</f>
        <v>0</v>
      </c>
      <c r="G54" s="57" t="e">
        <f>E54/D54*100</f>
        <v>#DIV/0!</v>
      </c>
      <c r="H54" s="57" t="e">
        <f>E54/C54*100</f>
        <v>#DIV/0!</v>
      </c>
      <c r="I54" s="8"/>
    </row>
    <row r="55" spans="1:9" ht="15.75">
      <c r="A55" s="5" t="s">
        <v>38</v>
      </c>
      <c r="B55" s="10"/>
      <c r="C55" s="7"/>
      <c r="D55" s="59"/>
      <c r="E55" s="59"/>
      <c r="F55" s="57"/>
      <c r="G55" s="57"/>
      <c r="H55" s="57"/>
      <c r="I55" s="8"/>
    </row>
    <row r="56" spans="1:9" ht="15.75">
      <c r="A56" s="5" t="s">
        <v>39</v>
      </c>
      <c r="B56" s="10"/>
      <c r="C56" s="7"/>
      <c r="D56" s="59"/>
      <c r="E56" s="59"/>
      <c r="F56" s="57"/>
      <c r="G56" s="57"/>
      <c r="H56" s="57"/>
      <c r="I56" s="8"/>
    </row>
    <row r="57" spans="1:9" ht="17.25" customHeight="1">
      <c r="A57" s="5" t="s">
        <v>85</v>
      </c>
      <c r="B57" s="10"/>
      <c r="C57" s="13"/>
      <c r="D57" s="57"/>
      <c r="E57" s="57"/>
      <c r="F57" s="57"/>
      <c r="G57" s="57"/>
      <c r="H57" s="57"/>
      <c r="I57" s="8"/>
    </row>
    <row r="58" spans="1:9" ht="31.5">
      <c r="A58" s="5" t="s">
        <v>53</v>
      </c>
      <c r="B58" s="10" t="s">
        <v>30</v>
      </c>
      <c r="C58" s="13">
        <f>C59+C60+C61</f>
        <v>0</v>
      </c>
      <c r="D58" s="57">
        <f>D59+D60+D61</f>
        <v>0</v>
      </c>
      <c r="E58" s="57">
        <f>E59+E60+E61</f>
        <v>0</v>
      </c>
      <c r="F58" s="57">
        <f>E58/$E$94*100</f>
        <v>0</v>
      </c>
      <c r="G58" s="57" t="e">
        <f>E58/D58*100</f>
        <v>#DIV/0!</v>
      </c>
      <c r="H58" s="57" t="e">
        <f>E58/C58*100</f>
        <v>#DIV/0!</v>
      </c>
      <c r="I58" s="8"/>
    </row>
    <row r="59" spans="1:9" ht="15.75">
      <c r="A59" s="5" t="s">
        <v>38</v>
      </c>
      <c r="B59" s="10"/>
      <c r="C59" s="13"/>
      <c r="D59" s="57"/>
      <c r="E59" s="57"/>
      <c r="F59" s="57"/>
      <c r="G59" s="57"/>
      <c r="H59" s="57"/>
      <c r="I59" s="8"/>
    </row>
    <row r="60" spans="1:9" ht="15.75">
      <c r="A60" s="5" t="s">
        <v>39</v>
      </c>
      <c r="B60" s="10"/>
      <c r="C60" s="13"/>
      <c r="D60" s="57"/>
      <c r="E60" s="57"/>
      <c r="F60" s="57"/>
      <c r="G60" s="57"/>
      <c r="H60" s="57"/>
      <c r="I60" s="8"/>
    </row>
    <row r="61" spans="1:9" ht="15" customHeight="1">
      <c r="A61" s="5" t="s">
        <v>85</v>
      </c>
      <c r="B61" s="10"/>
      <c r="C61" s="13"/>
      <c r="D61" s="57"/>
      <c r="E61" s="57"/>
      <c r="F61" s="57"/>
      <c r="G61" s="57"/>
      <c r="H61" s="57"/>
      <c r="I61" s="8"/>
    </row>
    <row r="62" spans="1:9" ht="31.5">
      <c r="A62" s="5" t="s">
        <v>54</v>
      </c>
      <c r="B62" s="10" t="s">
        <v>31</v>
      </c>
      <c r="C62" s="13">
        <f>C63+C64+C65</f>
        <v>0</v>
      </c>
      <c r="D62" s="57">
        <f>D63+D64+D65</f>
        <v>0</v>
      </c>
      <c r="E62" s="57">
        <f>E63+E64+E65</f>
        <v>0</v>
      </c>
      <c r="F62" s="57">
        <f>E62/$E$94*100</f>
        <v>0</v>
      </c>
      <c r="G62" s="57" t="e">
        <f>E62/D62*100</f>
        <v>#DIV/0!</v>
      </c>
      <c r="H62" s="57" t="e">
        <f>E62/C62*100</f>
        <v>#DIV/0!</v>
      </c>
      <c r="I62" s="8"/>
    </row>
    <row r="63" spans="1:9" ht="15.75">
      <c r="A63" s="5" t="s">
        <v>38</v>
      </c>
      <c r="B63" s="10"/>
      <c r="C63" s="13"/>
      <c r="D63" s="57"/>
      <c r="E63" s="57"/>
      <c r="F63" s="57"/>
      <c r="G63" s="57"/>
      <c r="H63" s="57"/>
      <c r="I63" s="8"/>
    </row>
    <row r="64" spans="1:9" ht="15.75">
      <c r="A64" s="5" t="s">
        <v>39</v>
      </c>
      <c r="B64" s="10"/>
      <c r="C64" s="13"/>
      <c r="D64" s="57"/>
      <c r="E64" s="57"/>
      <c r="F64" s="57"/>
      <c r="G64" s="57"/>
      <c r="H64" s="57"/>
      <c r="I64" s="8"/>
    </row>
    <row r="65" spans="1:9" ht="15" customHeight="1">
      <c r="A65" s="5" t="s">
        <v>85</v>
      </c>
      <c r="B65" s="10"/>
      <c r="C65" s="13"/>
      <c r="D65" s="57"/>
      <c r="E65" s="57"/>
      <c r="F65" s="57"/>
      <c r="G65" s="57"/>
      <c r="H65" s="57"/>
      <c r="I65" s="8"/>
    </row>
    <row r="66" spans="1:9" ht="63">
      <c r="A66" s="5" t="s">
        <v>55</v>
      </c>
      <c r="B66" s="10" t="s">
        <v>32</v>
      </c>
      <c r="C66" s="13">
        <f>C67+C68+C69</f>
        <v>10.692</v>
      </c>
      <c r="D66" s="57">
        <f>D67+D68+D69</f>
        <v>24</v>
      </c>
      <c r="E66" s="57">
        <f>E67+E68+E69</f>
        <v>24</v>
      </c>
      <c r="F66" s="57">
        <f>E66/$E$94*100</f>
        <v>0.024802158693415816</v>
      </c>
      <c r="G66" s="57">
        <f>E66/D66*100</f>
        <v>100</v>
      </c>
      <c r="H66" s="57">
        <f>E66/C66*100</f>
        <v>224.4668911335578</v>
      </c>
      <c r="I66" s="8"/>
    </row>
    <row r="67" spans="1:9" ht="15.75">
      <c r="A67" s="5" t="s">
        <v>38</v>
      </c>
      <c r="B67" s="10"/>
      <c r="C67" s="13"/>
      <c r="D67" s="57"/>
      <c r="E67" s="57"/>
      <c r="F67" s="57"/>
      <c r="G67" s="57"/>
      <c r="H67" s="57"/>
      <c r="I67" s="8"/>
    </row>
    <row r="68" spans="1:9" ht="15.75">
      <c r="A68" s="5" t="s">
        <v>39</v>
      </c>
      <c r="B68" s="10"/>
      <c r="C68" s="13">
        <v>10.692</v>
      </c>
      <c r="D68" s="57">
        <v>24</v>
      </c>
      <c r="E68" s="57">
        <v>24</v>
      </c>
      <c r="F68" s="57"/>
      <c r="G68" s="57"/>
      <c r="H68" s="57"/>
      <c r="I68" s="8"/>
    </row>
    <row r="69" spans="1:9" ht="16.5" customHeight="1">
      <c r="A69" s="5" t="s">
        <v>85</v>
      </c>
      <c r="B69" s="10"/>
      <c r="C69" s="13"/>
      <c r="D69" s="57"/>
      <c r="E69" s="57"/>
      <c r="F69" s="57"/>
      <c r="G69" s="57"/>
      <c r="H69" s="57"/>
      <c r="I69" s="8"/>
    </row>
    <row r="70" spans="1:9" ht="15.75">
      <c r="A70" s="5" t="s">
        <v>56</v>
      </c>
      <c r="B70" s="10" t="s">
        <v>33</v>
      </c>
      <c r="C70" s="57">
        <f>C71+C72+C73</f>
        <v>2986.42799</v>
      </c>
      <c r="D70" s="57">
        <f>D71+D72+D73</f>
        <v>1911.01004</v>
      </c>
      <c r="E70" s="57">
        <f>E71+E72+E73</f>
        <v>1861.73277</v>
      </c>
      <c r="F70" s="57">
        <f>E70/$E$94*100</f>
        <v>1.9239579835946918</v>
      </c>
      <c r="G70" s="57">
        <f>E70/D70*100</f>
        <v>97.42140182581144</v>
      </c>
      <c r="H70" s="57">
        <f>E70/C70*100</f>
        <v>62.33978439239045</v>
      </c>
      <c r="I70" s="8"/>
    </row>
    <row r="71" spans="1:9" ht="15.75">
      <c r="A71" s="5" t="s">
        <v>38</v>
      </c>
      <c r="B71" s="10"/>
      <c r="C71" s="13"/>
      <c r="D71" s="57"/>
      <c r="E71" s="57"/>
      <c r="F71" s="57"/>
      <c r="G71" s="57"/>
      <c r="H71" s="57"/>
      <c r="I71" s="8"/>
    </row>
    <row r="72" spans="1:9" ht="15.75">
      <c r="A72" s="5" t="s">
        <v>39</v>
      </c>
      <c r="B72" s="10"/>
      <c r="C72" s="57">
        <v>2986.42799</v>
      </c>
      <c r="D72" s="57">
        <f>1901.01004+10</f>
        <v>1911.01004</v>
      </c>
      <c r="E72" s="57">
        <v>1861.73277</v>
      </c>
      <c r="F72" s="57"/>
      <c r="G72" s="57"/>
      <c r="H72" s="57"/>
      <c r="I72" s="8"/>
    </row>
    <row r="73" spans="1:9" ht="15" customHeight="1">
      <c r="A73" s="5" t="s">
        <v>85</v>
      </c>
      <c r="B73" s="10"/>
      <c r="C73" s="13"/>
      <c r="D73" s="57"/>
      <c r="E73" s="57"/>
      <c r="F73" s="57"/>
      <c r="G73" s="57"/>
      <c r="H73" s="57"/>
      <c r="I73" s="8"/>
    </row>
    <row r="74" spans="1:9" ht="31.5">
      <c r="A74" s="5" t="s">
        <v>57</v>
      </c>
      <c r="B74" s="10" t="s">
        <v>34</v>
      </c>
      <c r="C74" s="57">
        <f>C75+C76+C77</f>
        <v>2978.86257</v>
      </c>
      <c r="D74" s="57">
        <f>D75+D76+D77</f>
        <v>2719.8665</v>
      </c>
      <c r="E74" s="57">
        <f>E75+E76+E77</f>
        <v>2719.8665</v>
      </c>
      <c r="F74" s="57">
        <f>E74/$E$94*100</f>
        <v>2.8107733565793938</v>
      </c>
      <c r="G74" s="57">
        <f>E74/D74*100</f>
        <v>100</v>
      </c>
      <c r="H74" s="57">
        <f>E74/C74*100</f>
        <v>91.30553814035135</v>
      </c>
      <c r="I74" s="8"/>
    </row>
    <row r="75" spans="1:9" ht="15.75">
      <c r="A75" s="5" t="s">
        <v>38</v>
      </c>
      <c r="B75" s="10"/>
      <c r="C75" s="57"/>
      <c r="D75" s="57"/>
      <c r="E75" s="57"/>
      <c r="F75" s="57"/>
      <c r="G75" s="57"/>
      <c r="H75" s="57"/>
      <c r="I75" s="8"/>
    </row>
    <row r="76" spans="1:9" ht="15.75">
      <c r="A76" s="5" t="s">
        <v>39</v>
      </c>
      <c r="B76" s="10"/>
      <c r="C76" s="57">
        <v>2978.86257</v>
      </c>
      <c r="D76" s="57">
        <v>2719.8665</v>
      </c>
      <c r="E76" s="57">
        <v>2719.8665</v>
      </c>
      <c r="F76" s="57"/>
      <c r="G76" s="57"/>
      <c r="H76" s="57"/>
      <c r="I76" s="8"/>
    </row>
    <row r="77" spans="1:9" ht="15.75" customHeight="1">
      <c r="A77" s="5" t="s">
        <v>85</v>
      </c>
      <c r="B77" s="10"/>
      <c r="C77" s="13"/>
      <c r="D77" s="57"/>
      <c r="E77" s="57"/>
      <c r="F77" s="57"/>
      <c r="G77" s="57"/>
      <c r="H77" s="57"/>
      <c r="I77" s="8"/>
    </row>
    <row r="78" spans="1:9" ht="31.5">
      <c r="A78" s="5" t="s">
        <v>58</v>
      </c>
      <c r="B78" s="10" t="s">
        <v>35</v>
      </c>
      <c r="C78" s="13">
        <f>C79+C80+C81</f>
        <v>0</v>
      </c>
      <c r="D78" s="57">
        <f>D79+D80+D81</f>
        <v>0</v>
      </c>
      <c r="E78" s="57">
        <f>E79+E80+E81</f>
        <v>0</v>
      </c>
      <c r="F78" s="57">
        <f>E78/$E$94*100</f>
        <v>0</v>
      </c>
      <c r="G78" s="57" t="e">
        <f>E78/D78*100</f>
        <v>#DIV/0!</v>
      </c>
      <c r="H78" s="57" t="e">
        <f>E78/C78*100</f>
        <v>#DIV/0!</v>
      </c>
      <c r="I78" s="8"/>
    </row>
    <row r="79" spans="1:9" ht="15.75">
      <c r="A79" s="5" t="s">
        <v>38</v>
      </c>
      <c r="B79" s="10"/>
      <c r="C79" s="13"/>
      <c r="D79" s="57"/>
      <c r="E79" s="57"/>
      <c r="F79" s="57"/>
      <c r="G79" s="57"/>
      <c r="H79" s="57"/>
      <c r="I79" s="8"/>
    </row>
    <row r="80" spans="1:9" ht="15.75">
      <c r="A80" s="5" t="s">
        <v>39</v>
      </c>
      <c r="B80" s="10"/>
      <c r="C80" s="13"/>
      <c r="D80" s="57"/>
      <c r="E80" s="57"/>
      <c r="F80" s="57"/>
      <c r="G80" s="57"/>
      <c r="H80" s="57"/>
      <c r="I80" s="8"/>
    </row>
    <row r="81" spans="1:9" ht="17.25" customHeight="1">
      <c r="A81" s="5" t="s">
        <v>85</v>
      </c>
      <c r="B81" s="10"/>
      <c r="C81" s="13"/>
      <c r="D81" s="57"/>
      <c r="E81" s="57"/>
      <c r="F81" s="57"/>
      <c r="G81" s="57"/>
      <c r="H81" s="57"/>
      <c r="I81" s="8"/>
    </row>
    <row r="82" spans="1:9" ht="39" customHeight="1">
      <c r="A82" s="5" t="s">
        <v>59</v>
      </c>
      <c r="B82" s="10" t="s">
        <v>36</v>
      </c>
      <c r="C82" s="13">
        <f>C83+C84+C85</f>
        <v>0</v>
      </c>
      <c r="D82" s="57">
        <f>D83+D84+D85</f>
        <v>0</v>
      </c>
      <c r="E82" s="57">
        <f>E83+E84+E85</f>
        <v>0</v>
      </c>
      <c r="F82" s="57">
        <f>E82/$E$94*100</f>
        <v>0</v>
      </c>
      <c r="G82" s="57" t="e">
        <f>E82/D82*100</f>
        <v>#DIV/0!</v>
      </c>
      <c r="H82" s="57" t="e">
        <f>E82/C82*100</f>
        <v>#DIV/0!</v>
      </c>
      <c r="I82" s="8"/>
    </row>
    <row r="83" spans="1:9" ht="15.75">
      <c r="A83" s="5" t="s">
        <v>38</v>
      </c>
      <c r="B83" s="10"/>
      <c r="C83" s="13"/>
      <c r="D83" s="57"/>
      <c r="E83" s="57"/>
      <c r="F83" s="57"/>
      <c r="G83" s="57"/>
      <c r="H83" s="57"/>
      <c r="I83" s="8"/>
    </row>
    <row r="84" spans="1:9" ht="15.75">
      <c r="A84" s="5" t="s">
        <v>39</v>
      </c>
      <c r="B84" s="10"/>
      <c r="C84" s="13"/>
      <c r="D84" s="57"/>
      <c r="E84" s="57"/>
      <c r="F84" s="57"/>
      <c r="G84" s="57"/>
      <c r="H84" s="57"/>
      <c r="I84" s="8"/>
    </row>
    <row r="85" spans="1:9" ht="17.25" customHeight="1">
      <c r="A85" s="5" t="s">
        <v>85</v>
      </c>
      <c r="B85" s="10"/>
      <c r="C85" s="13"/>
      <c r="D85" s="57"/>
      <c r="E85" s="57"/>
      <c r="F85" s="57"/>
      <c r="G85" s="57"/>
      <c r="H85" s="57"/>
      <c r="I85" s="8"/>
    </row>
    <row r="86" spans="1:9" ht="31.5">
      <c r="A86" s="5" t="s">
        <v>60</v>
      </c>
      <c r="B86" s="10" t="s">
        <v>19</v>
      </c>
      <c r="C86" s="57">
        <f>C87+C88+C89</f>
        <v>8930.73585</v>
      </c>
      <c r="D86" s="57">
        <f>D87+D88+D89</f>
        <v>16534.77228</v>
      </c>
      <c r="E86" s="57">
        <f>E87+E88+E89</f>
        <v>15217.1727</v>
      </c>
      <c r="F86" s="57">
        <f>E86/$E$94*100</f>
        <v>15.72578050710478</v>
      </c>
      <c r="G86" s="57">
        <f>E86/D86*100</f>
        <v>92.03134123840499</v>
      </c>
      <c r="H86" s="57">
        <f>E86/C86*100</f>
        <v>170.39102886465957</v>
      </c>
      <c r="I86" s="8"/>
    </row>
    <row r="87" spans="1:9" ht="15.75">
      <c r="A87" s="5" t="s">
        <v>38</v>
      </c>
      <c r="B87" s="12"/>
      <c r="C87" s="13"/>
      <c r="D87" s="57">
        <v>11.4</v>
      </c>
      <c r="E87" s="57">
        <v>11.4</v>
      </c>
      <c r="F87" s="57"/>
      <c r="G87" s="57"/>
      <c r="H87" s="57"/>
      <c r="I87" s="8"/>
    </row>
    <row r="88" spans="1:9" ht="15.75">
      <c r="A88" s="5" t="s">
        <v>39</v>
      </c>
      <c r="B88" s="12"/>
      <c r="C88" s="57">
        <v>8930.73585</v>
      </c>
      <c r="D88" s="57">
        <v>16523.37228</v>
      </c>
      <c r="E88" s="57">
        <v>15205.7727</v>
      </c>
      <c r="F88" s="57"/>
      <c r="G88" s="57"/>
      <c r="H88" s="57"/>
      <c r="I88" s="8"/>
    </row>
    <row r="89" spans="1:9" ht="18" customHeight="1">
      <c r="A89" s="5" t="s">
        <v>85</v>
      </c>
      <c r="B89" s="12"/>
      <c r="C89" s="13"/>
      <c r="D89" s="57"/>
      <c r="E89" s="57"/>
      <c r="F89" s="57"/>
      <c r="G89" s="57"/>
      <c r="H89" s="57"/>
      <c r="I89" s="8"/>
    </row>
    <row r="90" spans="1:9" ht="31.5">
      <c r="A90" s="11" t="s">
        <v>61</v>
      </c>
      <c r="B90" s="12" t="s">
        <v>37</v>
      </c>
      <c r="C90" s="13">
        <f>C91+C92+C93</f>
        <v>0</v>
      </c>
      <c r="D90" s="57">
        <f>D91+D92+D93</f>
        <v>0</v>
      </c>
      <c r="E90" s="57">
        <f>E91+E92+E93</f>
        <v>0</v>
      </c>
      <c r="F90" s="57">
        <f>E90/$E$94*100</f>
        <v>0</v>
      </c>
      <c r="G90" s="57" t="e">
        <f>E90/D90*100</f>
        <v>#DIV/0!</v>
      </c>
      <c r="H90" s="57" t="e">
        <f>E90/C90*100</f>
        <v>#DIV/0!</v>
      </c>
      <c r="I90" s="8"/>
    </row>
    <row r="91" spans="1:9" ht="15.75">
      <c r="A91" s="5" t="s">
        <v>38</v>
      </c>
      <c r="B91" s="12"/>
      <c r="C91" s="13"/>
      <c r="D91" s="57"/>
      <c r="E91" s="57"/>
      <c r="F91" s="57"/>
      <c r="G91" s="57"/>
      <c r="H91" s="57"/>
      <c r="I91" s="8"/>
    </row>
    <row r="92" spans="1:9" ht="15.75">
      <c r="A92" s="5" t="s">
        <v>39</v>
      </c>
      <c r="B92" s="12"/>
      <c r="C92" s="13"/>
      <c r="D92" s="57"/>
      <c r="E92" s="57"/>
      <c r="F92" s="57"/>
      <c r="G92" s="57"/>
      <c r="H92" s="57"/>
      <c r="I92" s="8"/>
    </row>
    <row r="93" spans="1:9" ht="17.25" customHeight="1">
      <c r="A93" s="5" t="s">
        <v>85</v>
      </c>
      <c r="B93" s="12"/>
      <c r="C93" s="13"/>
      <c r="D93" s="57"/>
      <c r="E93" s="57"/>
      <c r="F93" s="57"/>
      <c r="G93" s="57"/>
      <c r="H93" s="57"/>
      <c r="I93" s="8"/>
    </row>
    <row r="94" spans="1:9" ht="15.75">
      <c r="A94" s="5" t="s">
        <v>13</v>
      </c>
      <c r="B94" s="5"/>
      <c r="C94" s="57">
        <f>C95+C96</f>
        <v>85792.40404999998</v>
      </c>
      <c r="D94" s="57">
        <f>D95+D96+D97</f>
        <v>98211.54414</v>
      </c>
      <c r="E94" s="57">
        <f>E95+E96+E97</f>
        <v>96765.77066000001</v>
      </c>
      <c r="F94" s="57">
        <f>F6+F10+F14+F18+F22+F26+F30+F34+F38+F42+F46+F50+F54+F58+F62+F66+F70+F74+F78+F82+F86+F90</f>
        <v>99.99999999999997</v>
      </c>
      <c r="G94" s="57">
        <f>E94/D94*100</f>
        <v>98.52789863690663</v>
      </c>
      <c r="H94" s="57">
        <f>E94/C94*100</f>
        <v>112.79060393692282</v>
      </c>
      <c r="I94" s="8"/>
    </row>
    <row r="95" spans="1:9" ht="15.75">
      <c r="A95" s="5" t="s">
        <v>38</v>
      </c>
      <c r="B95" s="5"/>
      <c r="C95" s="13">
        <f aca="true" t="shared" si="0" ref="C95:E97">C7+C11+C15+C19+C23+C27+C31+C35+C39+C43+C47+C51+C55+C59+C63+C67+C71+C75+C79+C83+C87+C91</f>
        <v>5262.235</v>
      </c>
      <c r="D95" s="57">
        <f t="shared" si="0"/>
        <v>5763.201999999999</v>
      </c>
      <c r="E95" s="57">
        <f t="shared" si="0"/>
        <v>5763.201999999999</v>
      </c>
      <c r="F95" s="57"/>
      <c r="G95" s="57"/>
      <c r="H95" s="57"/>
      <c r="I95" s="8"/>
    </row>
    <row r="96" spans="1:9" ht="15.75">
      <c r="A96" s="5" t="s">
        <v>39</v>
      </c>
      <c r="B96" s="5"/>
      <c r="C96" s="13">
        <f t="shared" si="0"/>
        <v>80530.16904999998</v>
      </c>
      <c r="D96" s="57">
        <f t="shared" si="0"/>
        <v>92448.34214</v>
      </c>
      <c r="E96" s="57">
        <f t="shared" si="0"/>
        <v>91002.56866</v>
      </c>
      <c r="F96" s="57"/>
      <c r="G96" s="57"/>
      <c r="H96" s="57"/>
      <c r="I96" s="8"/>
    </row>
    <row r="97" spans="1:9" ht="16.5" customHeight="1">
      <c r="A97" s="5" t="s">
        <v>85</v>
      </c>
      <c r="B97" s="5"/>
      <c r="C97" s="13">
        <f t="shared" si="0"/>
        <v>0</v>
      </c>
      <c r="D97" s="13">
        <f t="shared" si="0"/>
        <v>0</v>
      </c>
      <c r="E97" s="13">
        <f t="shared" si="0"/>
        <v>0</v>
      </c>
      <c r="F97" s="13"/>
      <c r="G97" s="13"/>
      <c r="H97" s="13"/>
      <c r="I97" s="8"/>
    </row>
    <row r="99" spans="1:8" ht="73.5" customHeight="1">
      <c r="A99" s="80" t="s">
        <v>86</v>
      </c>
      <c r="B99" s="80"/>
      <c r="C99" s="80"/>
      <c r="D99" s="80"/>
      <c r="E99" s="80"/>
      <c r="F99" s="80"/>
      <c r="G99" s="80"/>
      <c r="H99" s="80"/>
    </row>
  </sheetData>
  <sheetProtection/>
  <mergeCells count="2">
    <mergeCell ref="A3:I3"/>
    <mergeCell ref="A99:H99"/>
  </mergeCells>
  <printOptions/>
  <pageMargins left="0.15748031496062992" right="0.15748031496062992" top="0.5118110236220472" bottom="0.2362204724409449" header="0.5118110236220472" footer="0.1968503937007874"/>
  <pageSetup fitToHeight="2" fitToWidth="1" horizontalDpi="600" verticalDpi="600" orientation="portrait" paperSize="9" scale="64" r:id="rId1"/>
  <customProperties>
    <customPr name="krista_fm_const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77"/>
  <sheetViews>
    <sheetView zoomScalePageLayoutView="0" workbookViewId="0" topLeftCell="A31">
      <selection activeCell="E22" sqref="E22"/>
    </sheetView>
  </sheetViews>
  <sheetFormatPr defaultColWidth="9.00390625" defaultRowHeight="12.75"/>
  <cols>
    <col min="1" max="1" width="39.375" style="6" bestFit="1" customWidth="1"/>
    <col min="2" max="2" width="8.625" style="6" customWidth="1"/>
    <col min="3" max="8" width="15.875" style="6" customWidth="1"/>
    <col min="9" max="12" width="15.875" style="1" customWidth="1"/>
    <col min="13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I2" s="28" t="s">
        <v>91</v>
      </c>
    </row>
    <row r="3" spans="1:9" ht="55.5" customHeight="1">
      <c r="A3" s="79" t="s">
        <v>143</v>
      </c>
      <c r="B3" s="79"/>
      <c r="C3" s="79"/>
      <c r="D3" s="79"/>
      <c r="E3" s="79"/>
      <c r="F3" s="79"/>
      <c r="G3" s="79"/>
      <c r="H3" s="79"/>
      <c r="I3" s="79"/>
    </row>
    <row r="4" ht="15.75">
      <c r="I4" s="3" t="s">
        <v>78</v>
      </c>
    </row>
    <row r="5" spans="1:9" ht="78.75">
      <c r="A5" s="4" t="s">
        <v>9</v>
      </c>
      <c r="B5" s="4" t="s">
        <v>15</v>
      </c>
      <c r="C5" s="4" t="s">
        <v>110</v>
      </c>
      <c r="D5" s="4" t="s">
        <v>123</v>
      </c>
      <c r="E5" s="4" t="s">
        <v>124</v>
      </c>
      <c r="F5" s="4" t="s">
        <v>125</v>
      </c>
      <c r="G5" s="4" t="s">
        <v>126</v>
      </c>
      <c r="H5" s="4" t="s">
        <v>127</v>
      </c>
      <c r="I5" s="9" t="s">
        <v>14</v>
      </c>
    </row>
    <row r="6" spans="1:9" ht="15.75">
      <c r="A6" s="5" t="s">
        <v>40</v>
      </c>
      <c r="B6" s="10" t="s">
        <v>16</v>
      </c>
      <c r="C6" s="58">
        <f>C7+C8</f>
        <v>34379.088</v>
      </c>
      <c r="D6" s="58">
        <f>D7+D8</f>
        <v>44973.21141</v>
      </c>
      <c r="E6" s="58">
        <f>E7+E8</f>
        <v>44973.21141</v>
      </c>
      <c r="F6" s="58">
        <f>E6/$E$74*100</f>
        <v>46.47636359763995</v>
      </c>
      <c r="G6" s="58">
        <f>E6/D6*100</f>
        <v>100</v>
      </c>
      <c r="H6" s="58">
        <f>E6/C6*100</f>
        <v>130.81560339820533</v>
      </c>
      <c r="I6" s="62"/>
    </row>
    <row r="7" spans="1:9" ht="15.75">
      <c r="A7" s="5" t="s">
        <v>38</v>
      </c>
      <c r="B7" s="10"/>
      <c r="C7" s="58">
        <f>'Таб. 4'!C7</f>
        <v>821.84709</v>
      </c>
      <c r="D7" s="58">
        <f>'Таб. 4'!D7</f>
        <v>784.618</v>
      </c>
      <c r="E7" s="58">
        <f>'Таб. 4'!E7</f>
        <v>784.618</v>
      </c>
      <c r="F7" s="58"/>
      <c r="G7" s="58"/>
      <c r="H7" s="58"/>
      <c r="I7" s="62"/>
    </row>
    <row r="8" spans="1:9" ht="15.75">
      <c r="A8" s="5" t="s">
        <v>39</v>
      </c>
      <c r="B8" s="10"/>
      <c r="C8" s="58">
        <f>'Таб. 4'!C8</f>
        <v>33557.24091</v>
      </c>
      <c r="D8" s="58">
        <f>'Таб. 4'!D8</f>
        <v>44188.59341</v>
      </c>
      <c r="E8" s="58">
        <f>'Таб. 4'!E8</f>
        <v>44188.59341</v>
      </c>
      <c r="F8" s="58"/>
      <c r="G8" s="58"/>
      <c r="H8" s="58"/>
      <c r="I8" s="62"/>
    </row>
    <row r="9" spans="1:9" ht="15.75">
      <c r="A9" s="5" t="s">
        <v>41</v>
      </c>
      <c r="B9" s="10" t="s">
        <v>22</v>
      </c>
      <c r="C9" s="58">
        <f>C10+C11</f>
        <v>286.634</v>
      </c>
      <c r="D9" s="58">
        <f>D10+D11</f>
        <v>133.682</v>
      </c>
      <c r="E9" s="58">
        <f>E10+E11</f>
        <v>132.182</v>
      </c>
      <c r="F9" s="58">
        <f>E9/$E$74*100</f>
        <v>0.13659995585054535</v>
      </c>
      <c r="G9" s="58">
        <f>E9/D9*100</f>
        <v>98.87793420206161</v>
      </c>
      <c r="H9" s="58">
        <f>E9/C9*100</f>
        <v>46.115254994173746</v>
      </c>
      <c r="I9" s="62"/>
    </row>
    <row r="10" spans="1:9" ht="15.75">
      <c r="A10" s="5" t="s">
        <v>38</v>
      </c>
      <c r="B10" s="10"/>
      <c r="C10" s="58">
        <f>'Таб. 4'!C11</f>
        <v>0</v>
      </c>
      <c r="D10" s="58">
        <f>'Таб. 4'!D11</f>
        <v>0</v>
      </c>
      <c r="E10" s="58">
        <f>'Таб. 4'!E11</f>
        <v>0</v>
      </c>
      <c r="F10" s="58"/>
      <c r="G10" s="58"/>
      <c r="H10" s="58"/>
      <c r="I10" s="62"/>
    </row>
    <row r="11" spans="1:9" ht="15.75">
      <c r="A11" s="5" t="s">
        <v>39</v>
      </c>
      <c r="B11" s="10"/>
      <c r="C11" s="58">
        <f>'Таб. 4'!C12</f>
        <v>286.634</v>
      </c>
      <c r="D11" s="58">
        <f>'Таб. 4'!D12</f>
        <v>133.682</v>
      </c>
      <c r="E11" s="58">
        <f>'Таб. 4'!E12</f>
        <v>132.182</v>
      </c>
      <c r="F11" s="58"/>
      <c r="G11" s="58"/>
      <c r="H11" s="58"/>
      <c r="I11" s="62"/>
    </row>
    <row r="12" spans="1:9" ht="31.5">
      <c r="A12" s="5" t="s">
        <v>42</v>
      </c>
      <c r="B12" s="10" t="s">
        <v>17</v>
      </c>
      <c r="C12" s="58">
        <f>C13+C14</f>
        <v>10567.93326</v>
      </c>
      <c r="D12" s="58">
        <f>D13+D14</f>
        <v>13917.341</v>
      </c>
      <c r="E12" s="58">
        <f>E13+E14</f>
        <v>13915.37964</v>
      </c>
      <c r="F12" s="58">
        <f>E12/$E$74*100</f>
        <v>14.380477254600308</v>
      </c>
      <c r="G12" s="58">
        <f>E12/D12*100</f>
        <v>99.98590707808337</v>
      </c>
      <c r="H12" s="58">
        <f>E12/C12*100</f>
        <v>131.67550643672402</v>
      </c>
      <c r="I12" s="62"/>
    </row>
    <row r="13" spans="1:9" ht="15.75">
      <c r="A13" s="5" t="s">
        <v>38</v>
      </c>
      <c r="B13" s="10"/>
      <c r="C13" s="58">
        <f>'Таб. 4'!C15</f>
        <v>256.51291</v>
      </c>
      <c r="D13" s="58">
        <f>'Таб. 4'!D15</f>
        <v>239.382</v>
      </c>
      <c r="E13" s="58">
        <f>'Таб. 4'!E15</f>
        <v>239.382</v>
      </c>
      <c r="F13" s="58"/>
      <c r="G13" s="58"/>
      <c r="H13" s="58"/>
      <c r="I13" s="62"/>
    </row>
    <row r="14" spans="1:9" ht="15.75">
      <c r="A14" s="5" t="s">
        <v>39</v>
      </c>
      <c r="B14" s="10"/>
      <c r="C14" s="58">
        <f>'Таб. 4'!C16</f>
        <v>10311.42035</v>
      </c>
      <c r="D14" s="58">
        <f>'Таб. 4'!D16</f>
        <v>13677.959</v>
      </c>
      <c r="E14" s="58">
        <f>'Таб. 4'!E16</f>
        <v>13675.99764</v>
      </c>
      <c r="F14" s="58"/>
      <c r="G14" s="58"/>
      <c r="H14" s="58"/>
      <c r="I14" s="62"/>
    </row>
    <row r="15" spans="1:9" ht="15.75">
      <c r="A15" s="5" t="s">
        <v>43</v>
      </c>
      <c r="B15" s="10" t="s">
        <v>21</v>
      </c>
      <c r="C15" s="58">
        <f>C16+C17</f>
        <v>292.61509</v>
      </c>
      <c r="D15" s="58">
        <f>D16+D17</f>
        <v>361.15001</v>
      </c>
      <c r="E15" s="58">
        <f>E16+E17</f>
        <v>353.47971</v>
      </c>
      <c r="F15" s="58">
        <f>E15/$E$74*100</f>
        <v>0.36529416093010836</v>
      </c>
      <c r="G15" s="58">
        <f>E15/D15*100</f>
        <v>97.87614570466162</v>
      </c>
      <c r="H15" s="58">
        <f>E15/C15*100</f>
        <v>120.80023282462979</v>
      </c>
      <c r="I15" s="62"/>
    </row>
    <row r="16" spans="1:9" ht="15.75">
      <c r="A16" s="5" t="s">
        <v>38</v>
      </c>
      <c r="B16" s="10"/>
      <c r="C16" s="58">
        <f>'Таб. 4'!C19</f>
        <v>0</v>
      </c>
      <c r="D16" s="58">
        <f>'Таб. 4'!D19</f>
        <v>0</v>
      </c>
      <c r="E16" s="58">
        <f>'Таб. 4'!E19</f>
        <v>0</v>
      </c>
      <c r="F16" s="58"/>
      <c r="G16" s="58"/>
      <c r="H16" s="58"/>
      <c r="I16" s="62"/>
    </row>
    <row r="17" spans="1:9" ht="15.75">
      <c r="A17" s="5" t="s">
        <v>39</v>
      </c>
      <c r="B17" s="10"/>
      <c r="C17" s="58">
        <f>'Таб. 4'!C20</f>
        <v>292.61509</v>
      </c>
      <c r="D17" s="58">
        <f>'Таб. 4'!D20</f>
        <v>361.15001</v>
      </c>
      <c r="E17" s="58">
        <f>'Таб. 4'!E20</f>
        <v>353.47971</v>
      </c>
      <c r="F17" s="58"/>
      <c r="G17" s="58"/>
      <c r="H17" s="58"/>
      <c r="I17" s="62"/>
    </row>
    <row r="18" spans="1:9" ht="15.75">
      <c r="A18" s="5" t="s">
        <v>44</v>
      </c>
      <c r="B18" s="10" t="s">
        <v>23</v>
      </c>
      <c r="C18" s="58">
        <f>C19+C20</f>
        <v>1549.0654</v>
      </c>
      <c r="D18" s="58">
        <f>D19+D20</f>
        <v>581.89434</v>
      </c>
      <c r="E18" s="58">
        <f>E19+E20</f>
        <v>581.89434</v>
      </c>
      <c r="F18" s="58">
        <f>E18/$E$74*100</f>
        <v>0.6013431568116858</v>
      </c>
      <c r="G18" s="58">
        <f>E18/D18*100</f>
        <v>100</v>
      </c>
      <c r="H18" s="58">
        <f>E18/C18*100</f>
        <v>37.56422033569403</v>
      </c>
      <c r="I18" s="62"/>
    </row>
    <row r="19" spans="1:9" ht="15.75">
      <c r="A19" s="5" t="s">
        <v>38</v>
      </c>
      <c r="B19" s="10"/>
      <c r="C19" s="58">
        <f>'Таб. 4'!C23</f>
        <v>0</v>
      </c>
      <c r="D19" s="58">
        <f>'Таб. 4'!D23</f>
        <v>0</v>
      </c>
      <c r="E19" s="58">
        <f>'Таб. 4'!E23</f>
        <v>0</v>
      </c>
      <c r="F19" s="58"/>
      <c r="G19" s="58"/>
      <c r="H19" s="58"/>
      <c r="I19" s="62"/>
    </row>
    <row r="20" spans="1:9" ht="15.75">
      <c r="A20" s="5" t="s">
        <v>39</v>
      </c>
      <c r="B20" s="10"/>
      <c r="C20" s="58">
        <f>'Таб. 4'!C24</f>
        <v>1549.0654</v>
      </c>
      <c r="D20" s="58">
        <f>'Таб. 4'!D24</f>
        <v>581.89434</v>
      </c>
      <c r="E20" s="58">
        <f>'Таб. 4'!E24</f>
        <v>581.89434</v>
      </c>
      <c r="F20" s="58"/>
      <c r="G20" s="58"/>
      <c r="H20" s="58"/>
      <c r="I20" s="62"/>
    </row>
    <row r="21" spans="1:9" ht="15.75">
      <c r="A21" s="5" t="s">
        <v>45</v>
      </c>
      <c r="B21" s="10" t="s">
        <v>18</v>
      </c>
      <c r="C21" s="58">
        <f>C22+C23</f>
        <v>1806.9554</v>
      </c>
      <c r="D21" s="58">
        <f>D22+D23</f>
        <v>2456.37803</v>
      </c>
      <c r="E21" s="58">
        <f>E22+E23</f>
        <v>2429.79564</v>
      </c>
      <c r="F21" s="58">
        <f>E21/$E$74*100</f>
        <v>2.5110073773270765</v>
      </c>
      <c r="G21" s="58">
        <f>E21/D21*100</f>
        <v>98.9178217002698</v>
      </c>
      <c r="H21" s="58">
        <f>E21/C21*100</f>
        <v>134.46904334218763</v>
      </c>
      <c r="I21" s="62"/>
    </row>
    <row r="22" spans="1:9" ht="15.75">
      <c r="A22" s="5" t="s">
        <v>38</v>
      </c>
      <c r="B22" s="10"/>
      <c r="C22" s="58">
        <f>'Таб. 4'!C27</f>
        <v>0</v>
      </c>
      <c r="D22" s="58">
        <f>'Таб. 4'!D27</f>
        <v>0</v>
      </c>
      <c r="E22" s="58">
        <f>'Таб. 4'!E27</f>
        <v>0</v>
      </c>
      <c r="F22" s="58"/>
      <c r="G22" s="58"/>
      <c r="H22" s="58"/>
      <c r="I22" s="62"/>
    </row>
    <row r="23" spans="1:9" ht="15.75">
      <c r="A23" s="5" t="s">
        <v>39</v>
      </c>
      <c r="B23" s="10"/>
      <c r="C23" s="58">
        <f>'Таб. 4'!C28</f>
        <v>1806.9554</v>
      </c>
      <c r="D23" s="58">
        <f>'Таб. 4'!D28</f>
        <v>2456.37803</v>
      </c>
      <c r="E23" s="58">
        <f>'Таб. 4'!E28</f>
        <v>2429.79564</v>
      </c>
      <c r="F23" s="58"/>
      <c r="G23" s="58"/>
      <c r="H23" s="58"/>
      <c r="I23" s="62"/>
    </row>
    <row r="24" spans="1:9" ht="31.5">
      <c r="A24" s="5" t="s">
        <v>46</v>
      </c>
      <c r="B24" s="10" t="s">
        <v>24</v>
      </c>
      <c r="C24" s="58">
        <f>C25+C26</f>
        <v>229.75747</v>
      </c>
      <c r="D24" s="58">
        <f>D25+D26</f>
        <v>36</v>
      </c>
      <c r="E24" s="58">
        <f>E25+E26</f>
        <v>36</v>
      </c>
      <c r="F24" s="58">
        <f>E24/$E$74*100</f>
        <v>0.03720323804012372</v>
      </c>
      <c r="G24" s="58">
        <f>E24/D24*100</f>
        <v>100</v>
      </c>
      <c r="H24" s="58">
        <f>E24/C24*100</f>
        <v>15.668696212575808</v>
      </c>
      <c r="I24" s="62"/>
    </row>
    <row r="25" spans="1:9" ht="15.75">
      <c r="A25" s="5" t="s">
        <v>38</v>
      </c>
      <c r="B25" s="10"/>
      <c r="C25" s="58">
        <f>'Таб. 4'!C31</f>
        <v>0</v>
      </c>
      <c r="D25" s="58">
        <f>'Таб. 4'!D31</f>
        <v>0</v>
      </c>
      <c r="E25" s="58">
        <f>'Таб. 4'!E31</f>
        <v>0</v>
      </c>
      <c r="F25" s="58"/>
      <c r="G25" s="58"/>
      <c r="H25" s="58"/>
      <c r="I25" s="62"/>
    </row>
    <row r="26" spans="1:9" ht="15.75">
      <c r="A26" s="5" t="s">
        <v>39</v>
      </c>
      <c r="B26" s="10"/>
      <c r="C26" s="58">
        <f>'Таб. 4'!C32</f>
        <v>229.75747</v>
      </c>
      <c r="D26" s="58">
        <f>'Таб. 4'!D32</f>
        <v>36</v>
      </c>
      <c r="E26" s="58">
        <f>'Таб. 4'!E32</f>
        <v>36</v>
      </c>
      <c r="F26" s="58"/>
      <c r="G26" s="58"/>
      <c r="H26" s="58"/>
      <c r="I26" s="62"/>
    </row>
    <row r="27" spans="1:9" ht="31.5">
      <c r="A27" s="5" t="s">
        <v>47</v>
      </c>
      <c r="B27" s="10" t="s">
        <v>25</v>
      </c>
      <c r="C27" s="58">
        <f>C28+C29</f>
        <v>11106.19754</v>
      </c>
      <c r="D27" s="58">
        <f>D28+D29</f>
        <v>3165.80378</v>
      </c>
      <c r="E27" s="58">
        <f>E28+E29</f>
        <v>3165.80378</v>
      </c>
      <c r="F27" s="58">
        <f>E27/$E$74*100</f>
        <v>3.271615322657319</v>
      </c>
      <c r="G27" s="58">
        <f>E27/D27*100</f>
        <v>100</v>
      </c>
      <c r="H27" s="58">
        <f>E27/C27*100</f>
        <v>28.504839470017213</v>
      </c>
      <c r="I27" s="62"/>
    </row>
    <row r="28" spans="1:9" ht="15.75">
      <c r="A28" s="5" t="s">
        <v>38</v>
      </c>
      <c r="B28" s="10"/>
      <c r="C28" s="58">
        <f>'Таб. 4'!C35</f>
        <v>0</v>
      </c>
      <c r="D28" s="58">
        <f>'Таб. 4'!D35</f>
        <v>0</v>
      </c>
      <c r="E28" s="58">
        <f>'Таб. 4'!E35</f>
        <v>0</v>
      </c>
      <c r="F28" s="58"/>
      <c r="G28" s="58"/>
      <c r="H28" s="58"/>
      <c r="I28" s="62"/>
    </row>
    <row r="29" spans="1:9" ht="15.75">
      <c r="A29" s="5" t="s">
        <v>39</v>
      </c>
      <c r="B29" s="10"/>
      <c r="C29" s="58">
        <f>'Таб. 4'!C36</f>
        <v>11106.19754</v>
      </c>
      <c r="D29" s="58">
        <f>'Таб. 4'!D36</f>
        <v>3165.80378</v>
      </c>
      <c r="E29" s="58">
        <f>'Таб. 4'!E36</f>
        <v>3165.80378</v>
      </c>
      <c r="F29" s="58"/>
      <c r="G29" s="58"/>
      <c r="H29" s="58"/>
      <c r="I29" s="62"/>
    </row>
    <row r="30" spans="1:9" ht="15.75">
      <c r="A30" s="5" t="s">
        <v>48</v>
      </c>
      <c r="B30" s="10" t="s">
        <v>26</v>
      </c>
      <c r="C30" s="58">
        <f>C31+C32</f>
        <v>6294.56398</v>
      </c>
      <c r="D30" s="58">
        <f>D31+D32</f>
        <v>6538.49975</v>
      </c>
      <c r="E30" s="58">
        <f>E31+E32</f>
        <v>6497.31717</v>
      </c>
      <c r="F30" s="58">
        <f>E30/$E$74*100</f>
        <v>6.714478813824805</v>
      </c>
      <c r="G30" s="58">
        <f>E30/D30*100</f>
        <v>99.37015245737373</v>
      </c>
      <c r="H30" s="58">
        <f>E30/C30*100</f>
        <v>103.22108394869313</v>
      </c>
      <c r="I30" s="62"/>
    </row>
    <row r="31" spans="1:9" ht="15.75">
      <c r="A31" s="5" t="s">
        <v>38</v>
      </c>
      <c r="B31" s="10"/>
      <c r="C31" s="58">
        <f>'Таб. 4'!C39</f>
        <v>0</v>
      </c>
      <c r="D31" s="58">
        <f>'Таб. 4'!D39</f>
        <v>0</v>
      </c>
      <c r="E31" s="58">
        <f>'Таб. 4'!E39</f>
        <v>0</v>
      </c>
      <c r="F31" s="58"/>
      <c r="G31" s="58"/>
      <c r="H31" s="58"/>
      <c r="I31" s="62"/>
    </row>
    <row r="32" spans="1:9" ht="15.75">
      <c r="A32" s="5" t="s">
        <v>39</v>
      </c>
      <c r="B32" s="10"/>
      <c r="C32" s="58">
        <f>'Таб. 4'!C40</f>
        <v>6294.56398</v>
      </c>
      <c r="D32" s="58">
        <f>'Таб. 4'!D40</f>
        <v>6538.49975</v>
      </c>
      <c r="E32" s="58">
        <f>'Таб. 4'!E40</f>
        <v>6497.31717</v>
      </c>
      <c r="F32" s="58"/>
      <c r="G32" s="58"/>
      <c r="H32" s="58"/>
      <c r="I32" s="62"/>
    </row>
    <row r="33" spans="1:9" ht="31.5">
      <c r="A33" s="5" t="s">
        <v>49</v>
      </c>
      <c r="B33" s="10" t="s">
        <v>27</v>
      </c>
      <c r="C33" s="58">
        <f>C34+C35</f>
        <v>0</v>
      </c>
      <c r="D33" s="58">
        <f>D34+D35</f>
        <v>0</v>
      </c>
      <c r="E33" s="58">
        <f>E34+E35</f>
        <v>0</v>
      </c>
      <c r="F33" s="58">
        <f>E33/$E$74*100</f>
        <v>0</v>
      </c>
      <c r="G33" s="58" t="e">
        <f>E33/D33*100</f>
        <v>#DIV/0!</v>
      </c>
      <c r="H33" s="58" t="e">
        <f>E33/C33*100</f>
        <v>#DIV/0!</v>
      </c>
      <c r="I33" s="62"/>
    </row>
    <row r="34" spans="1:9" ht="15.75">
      <c r="A34" s="5" t="s">
        <v>38</v>
      </c>
      <c r="B34" s="10"/>
      <c r="C34" s="58">
        <f>'Таб. 4'!C43</f>
        <v>0</v>
      </c>
      <c r="D34" s="58">
        <f>'Таб. 4'!D43</f>
        <v>0</v>
      </c>
      <c r="E34" s="58">
        <f>'Таб. 4'!E43</f>
        <v>0</v>
      </c>
      <c r="F34" s="58"/>
      <c r="G34" s="58"/>
      <c r="H34" s="58"/>
      <c r="I34" s="62"/>
    </row>
    <row r="35" spans="1:9" ht="15.75">
      <c r="A35" s="5" t="s">
        <v>39</v>
      </c>
      <c r="B35" s="10"/>
      <c r="C35" s="58">
        <f>'Таб. 4'!C44</f>
        <v>0</v>
      </c>
      <c r="D35" s="58">
        <f>'Таб. 4'!D44</f>
        <v>0</v>
      </c>
      <c r="E35" s="58">
        <f>'Таб. 4'!E44</f>
        <v>0</v>
      </c>
      <c r="F35" s="58"/>
      <c r="G35" s="58"/>
      <c r="H35" s="58"/>
      <c r="I35" s="62"/>
    </row>
    <row r="36" spans="1:9" ht="47.25">
      <c r="A36" s="5" t="s">
        <v>50</v>
      </c>
      <c r="B36" s="10" t="s">
        <v>28</v>
      </c>
      <c r="C36" s="58">
        <f>C37+C38</f>
        <v>189.0005</v>
      </c>
      <c r="D36" s="58">
        <f>D37+D38</f>
        <v>130.133</v>
      </c>
      <c r="E36" s="58">
        <f>E37+E38</f>
        <v>130.133</v>
      </c>
      <c r="F36" s="58">
        <f>E36/$E$74*100</f>
        <v>0.134482471552095</v>
      </c>
      <c r="G36" s="58">
        <f>E36/D36*100</f>
        <v>100</v>
      </c>
      <c r="H36" s="58">
        <f>E36/C36*100</f>
        <v>68.85325700196562</v>
      </c>
      <c r="I36" s="62"/>
    </row>
    <row r="37" spans="1:9" ht="15.75">
      <c r="A37" s="5" t="s">
        <v>38</v>
      </c>
      <c r="B37" s="10"/>
      <c r="C37" s="58">
        <f>'Таб. 4'!C47</f>
        <v>0</v>
      </c>
      <c r="D37" s="58">
        <f>'Таб. 4'!D47</f>
        <v>0</v>
      </c>
      <c r="E37" s="58">
        <f>'Таб. 4'!E47</f>
        <v>0</v>
      </c>
      <c r="F37" s="58"/>
      <c r="G37" s="58"/>
      <c r="H37" s="58"/>
      <c r="I37" s="62"/>
    </row>
    <row r="38" spans="1:9" ht="15.75">
      <c r="A38" s="5" t="s">
        <v>39</v>
      </c>
      <c r="B38" s="10"/>
      <c r="C38" s="58">
        <f>'Таб. 4'!C48</f>
        <v>189.0005</v>
      </c>
      <c r="D38" s="58">
        <f>'Таб. 4'!D48</f>
        <v>130.133</v>
      </c>
      <c r="E38" s="58">
        <f>'Таб. 4'!E48</f>
        <v>130.133</v>
      </c>
      <c r="F38" s="58"/>
      <c r="G38" s="58"/>
      <c r="H38" s="58"/>
      <c r="I38" s="62"/>
    </row>
    <row r="39" spans="1:9" ht="63">
      <c r="A39" s="5" t="s">
        <v>51</v>
      </c>
      <c r="B39" s="10" t="s">
        <v>29</v>
      </c>
      <c r="C39" s="58">
        <f>C40+C41</f>
        <v>4183.875</v>
      </c>
      <c r="D39" s="58">
        <f>D40+D41</f>
        <v>4727.802</v>
      </c>
      <c r="E39" s="58">
        <f>E40+E41</f>
        <v>4727.802</v>
      </c>
      <c r="F39" s="58">
        <f>E39/$E$74*100</f>
        <v>4.885820644793694</v>
      </c>
      <c r="G39" s="58">
        <f>E39/D39*100</f>
        <v>100</v>
      </c>
      <c r="H39" s="58">
        <f>E39/C39*100</f>
        <v>113.00055570493859</v>
      </c>
      <c r="I39" s="62"/>
    </row>
    <row r="40" spans="1:9" ht="15.75">
      <c r="A40" s="5" t="s">
        <v>38</v>
      </c>
      <c r="B40" s="10"/>
      <c r="C40" s="58">
        <f>'Таб. 4'!C51</f>
        <v>4183.875</v>
      </c>
      <c r="D40" s="58">
        <f>'Таб. 4'!D51</f>
        <v>4727.802</v>
      </c>
      <c r="E40" s="58">
        <f>'Таб. 4'!E51</f>
        <v>4727.802</v>
      </c>
      <c r="F40" s="58"/>
      <c r="G40" s="58"/>
      <c r="H40" s="58"/>
      <c r="I40" s="62"/>
    </row>
    <row r="41" spans="1:9" ht="15.75">
      <c r="A41" s="5" t="s">
        <v>39</v>
      </c>
      <c r="B41" s="10"/>
      <c r="C41" s="58">
        <f>'Таб. 4'!C52</f>
        <v>0</v>
      </c>
      <c r="D41" s="58">
        <f>'Таб. 4'!D52</f>
        <v>0</v>
      </c>
      <c r="E41" s="58">
        <f>'Таб. 4'!E52</f>
        <v>0</v>
      </c>
      <c r="F41" s="58"/>
      <c r="G41" s="58"/>
      <c r="H41" s="58"/>
      <c r="I41" s="62"/>
    </row>
    <row r="42" spans="1:9" ht="47.25">
      <c r="A42" s="5" t="s">
        <v>52</v>
      </c>
      <c r="B42" s="10" t="s">
        <v>20</v>
      </c>
      <c r="C42" s="58">
        <f>C43+C44</f>
        <v>0</v>
      </c>
      <c r="D42" s="58">
        <f>D43+D44</f>
        <v>0</v>
      </c>
      <c r="E42" s="58">
        <f>E43+E44</f>
        <v>0</v>
      </c>
      <c r="F42" s="58">
        <f>E42/E74*100</f>
        <v>0</v>
      </c>
      <c r="G42" s="58" t="e">
        <f>E42/D42*100</f>
        <v>#DIV/0!</v>
      </c>
      <c r="H42" s="58" t="e">
        <f>E42/C42*100</f>
        <v>#DIV/0!</v>
      </c>
      <c r="I42" s="62"/>
    </row>
    <row r="43" spans="1:9" ht="15.75">
      <c r="A43" s="5" t="s">
        <v>38</v>
      </c>
      <c r="B43" s="10"/>
      <c r="C43" s="58">
        <f>'Таб. 4'!C55</f>
        <v>0</v>
      </c>
      <c r="D43" s="58">
        <f>'Таб. 4'!D55</f>
        <v>0</v>
      </c>
      <c r="E43" s="58">
        <f>'Таб. 4'!E55</f>
        <v>0</v>
      </c>
      <c r="F43" s="58"/>
      <c r="G43" s="58"/>
      <c r="H43" s="58"/>
      <c r="I43" s="62"/>
    </row>
    <row r="44" spans="1:9" ht="15.75">
      <c r="A44" s="5" t="s">
        <v>39</v>
      </c>
      <c r="B44" s="10"/>
      <c r="C44" s="58">
        <f>'Таб. 4'!C56</f>
        <v>0</v>
      </c>
      <c r="D44" s="58">
        <f>'Таб. 4'!D56</f>
        <v>0</v>
      </c>
      <c r="E44" s="58">
        <f>'Таб. 4'!E56</f>
        <v>0</v>
      </c>
      <c r="F44" s="58"/>
      <c r="G44" s="58"/>
      <c r="H44" s="58"/>
      <c r="I44" s="62"/>
    </row>
    <row r="45" spans="1:9" ht="31.5">
      <c r="A45" s="5" t="s">
        <v>53</v>
      </c>
      <c r="B45" s="10" t="s">
        <v>30</v>
      </c>
      <c r="C45" s="58">
        <f>C46+C47</f>
        <v>0</v>
      </c>
      <c r="D45" s="58">
        <f>D46+D47</f>
        <v>0</v>
      </c>
      <c r="E45" s="58">
        <f>E46+E47</f>
        <v>0</v>
      </c>
      <c r="F45" s="58">
        <f>E45/$E$74*100</f>
        <v>0</v>
      </c>
      <c r="G45" s="58" t="e">
        <f>E45/D45*100</f>
        <v>#DIV/0!</v>
      </c>
      <c r="H45" s="58" t="e">
        <f>E45/C45*100</f>
        <v>#DIV/0!</v>
      </c>
      <c r="I45" s="62"/>
    </row>
    <row r="46" spans="1:9" ht="15.75">
      <c r="A46" s="5" t="s">
        <v>38</v>
      </c>
      <c r="B46" s="10"/>
      <c r="C46" s="58">
        <f>'Таб. 4'!C59</f>
        <v>0</v>
      </c>
      <c r="D46" s="58">
        <f>'Таб. 4'!D59</f>
        <v>0</v>
      </c>
      <c r="E46" s="58">
        <f>'Таб. 4'!E59</f>
        <v>0</v>
      </c>
      <c r="F46" s="58"/>
      <c r="G46" s="58"/>
      <c r="H46" s="58"/>
      <c r="I46" s="62"/>
    </row>
    <row r="47" spans="1:9" ht="15.75">
      <c r="A47" s="5" t="s">
        <v>39</v>
      </c>
      <c r="B47" s="10"/>
      <c r="C47" s="58">
        <f>'Таб. 4'!C60</f>
        <v>0</v>
      </c>
      <c r="D47" s="58">
        <f>'Таб. 4'!D60</f>
        <v>0</v>
      </c>
      <c r="E47" s="58">
        <f>'Таб. 4'!E60</f>
        <v>0</v>
      </c>
      <c r="F47" s="58"/>
      <c r="G47" s="58"/>
      <c r="H47" s="58"/>
      <c r="I47" s="62"/>
    </row>
    <row r="48" spans="1:9" ht="31.5">
      <c r="A48" s="5" t="s">
        <v>54</v>
      </c>
      <c r="B48" s="10" t="s">
        <v>31</v>
      </c>
      <c r="C48" s="58">
        <f>C49+C50</f>
        <v>0</v>
      </c>
      <c r="D48" s="58">
        <f>D49+D50</f>
        <v>0</v>
      </c>
      <c r="E48" s="58">
        <f>E49+E50</f>
        <v>0</v>
      </c>
      <c r="F48" s="58">
        <f>E48/$E$74*100</f>
        <v>0</v>
      </c>
      <c r="G48" s="58" t="e">
        <f>E48/D48*100</f>
        <v>#DIV/0!</v>
      </c>
      <c r="H48" s="58" t="e">
        <f>E48/C48*100</f>
        <v>#DIV/0!</v>
      </c>
      <c r="I48" s="62"/>
    </row>
    <row r="49" spans="1:9" ht="15.75">
      <c r="A49" s="5" t="s">
        <v>38</v>
      </c>
      <c r="B49" s="10"/>
      <c r="C49" s="58">
        <f>'Таб. 4'!C63</f>
        <v>0</v>
      </c>
      <c r="D49" s="58">
        <f>'Таб. 4'!D63</f>
        <v>0</v>
      </c>
      <c r="E49" s="58">
        <f>'Таб. 4'!E63</f>
        <v>0</v>
      </c>
      <c r="F49" s="58"/>
      <c r="G49" s="58"/>
      <c r="H49" s="58"/>
      <c r="I49" s="62"/>
    </row>
    <row r="50" spans="1:9" ht="15.75">
      <c r="A50" s="5" t="s">
        <v>39</v>
      </c>
      <c r="B50" s="10"/>
      <c r="C50" s="58">
        <f>'Таб. 4'!C64</f>
        <v>0</v>
      </c>
      <c r="D50" s="58">
        <f>'Таб. 4'!D64</f>
        <v>0</v>
      </c>
      <c r="E50" s="58">
        <f>'Таб. 4'!E64</f>
        <v>0</v>
      </c>
      <c r="F50" s="58"/>
      <c r="G50" s="58"/>
      <c r="H50" s="58"/>
      <c r="I50" s="62"/>
    </row>
    <row r="51" spans="1:9" ht="63">
      <c r="A51" s="5" t="s">
        <v>55</v>
      </c>
      <c r="B51" s="10" t="s">
        <v>32</v>
      </c>
      <c r="C51" s="58">
        <f>C52+C53</f>
        <v>10.692</v>
      </c>
      <c r="D51" s="58">
        <f>D52+D53</f>
        <v>24</v>
      </c>
      <c r="E51" s="58">
        <f>E52+E53</f>
        <v>24</v>
      </c>
      <c r="F51" s="58">
        <f>E51/$E$74*100</f>
        <v>0.024802158693415816</v>
      </c>
      <c r="G51" s="58">
        <f>E51/D51*100</f>
        <v>100</v>
      </c>
      <c r="H51" s="58">
        <f>E51/C51*100</f>
        <v>224.4668911335578</v>
      </c>
      <c r="I51" s="62"/>
    </row>
    <row r="52" spans="1:9" ht="15.75">
      <c r="A52" s="5" t="s">
        <v>38</v>
      </c>
      <c r="B52" s="10"/>
      <c r="C52" s="58">
        <f>'Таб. 4'!C67</f>
        <v>0</v>
      </c>
      <c r="D52" s="58">
        <f>'Таб. 4'!D67</f>
        <v>0</v>
      </c>
      <c r="E52" s="58">
        <f>'Таб. 4'!E67</f>
        <v>0</v>
      </c>
      <c r="F52" s="58"/>
      <c r="G52" s="58"/>
      <c r="H52" s="58"/>
      <c r="I52" s="62"/>
    </row>
    <row r="53" spans="1:9" ht="15.75">
      <c r="A53" s="5" t="s">
        <v>39</v>
      </c>
      <c r="B53" s="10"/>
      <c r="C53" s="58">
        <f>'Таб. 4'!C68</f>
        <v>10.692</v>
      </c>
      <c r="D53" s="58">
        <f>'Таб. 4'!D68</f>
        <v>24</v>
      </c>
      <c r="E53" s="58">
        <f>'Таб. 4'!E68</f>
        <v>24</v>
      </c>
      <c r="F53" s="58"/>
      <c r="G53" s="58"/>
      <c r="H53" s="58"/>
      <c r="I53" s="62"/>
    </row>
    <row r="54" spans="1:9" ht="15.75">
      <c r="A54" s="5" t="s">
        <v>56</v>
      </c>
      <c r="B54" s="10" t="s">
        <v>33</v>
      </c>
      <c r="C54" s="58">
        <f>C55+C56+C57</f>
        <v>2986.42799</v>
      </c>
      <c r="D54" s="58">
        <f>D55+D56</f>
        <v>1911.01004</v>
      </c>
      <c r="E54" s="58">
        <f>E55+E56</f>
        <v>1861.73277</v>
      </c>
      <c r="F54" s="58">
        <f>E54/$E$74*100</f>
        <v>1.9239579835946918</v>
      </c>
      <c r="G54" s="58">
        <f>E54/D54*100</f>
        <v>97.42140182581144</v>
      </c>
      <c r="H54" s="58">
        <f>E54/C54*100</f>
        <v>62.33978439239045</v>
      </c>
      <c r="I54" s="62"/>
    </row>
    <row r="55" spans="1:9" ht="15.75">
      <c r="A55" s="5" t="s">
        <v>38</v>
      </c>
      <c r="B55" s="10"/>
      <c r="C55" s="58">
        <f>'Таб. 4'!C71</f>
        <v>0</v>
      </c>
      <c r="D55" s="58">
        <f>'Таб. 4'!D71</f>
        <v>0</v>
      </c>
      <c r="E55" s="58">
        <f>'Таб. 4'!E71</f>
        <v>0</v>
      </c>
      <c r="F55" s="58"/>
      <c r="G55" s="58"/>
      <c r="H55" s="58"/>
      <c r="I55" s="62"/>
    </row>
    <row r="56" spans="1:9" ht="15.75">
      <c r="A56" s="5" t="s">
        <v>39</v>
      </c>
      <c r="B56" s="10"/>
      <c r="C56" s="58">
        <f>'Таб. 4'!C72</f>
        <v>2986.42799</v>
      </c>
      <c r="D56" s="58">
        <f>'Таб. 4'!D72</f>
        <v>1911.01004</v>
      </c>
      <c r="E56" s="58">
        <f>'Таб. 4'!E72</f>
        <v>1861.73277</v>
      </c>
      <c r="F56" s="58"/>
      <c r="G56" s="58"/>
      <c r="H56" s="58"/>
      <c r="I56" s="62"/>
    </row>
    <row r="57" spans="1:9" ht="31.5">
      <c r="A57" s="5" t="s">
        <v>85</v>
      </c>
      <c r="B57" s="10"/>
      <c r="C57" s="58"/>
      <c r="D57" s="58"/>
      <c r="E57" s="58"/>
      <c r="F57" s="58"/>
      <c r="G57" s="58"/>
      <c r="H57" s="58"/>
      <c r="I57" s="62"/>
    </row>
    <row r="58" spans="1:9" ht="31.5">
      <c r="A58" s="5" t="s">
        <v>57</v>
      </c>
      <c r="B58" s="10" t="s">
        <v>34</v>
      </c>
      <c r="C58" s="58">
        <f>C59+C60</f>
        <v>2978.86257</v>
      </c>
      <c r="D58" s="58">
        <f>D59+D60</f>
        <v>2719.8665</v>
      </c>
      <c r="E58" s="58">
        <f>E59+E60</f>
        <v>2719.8665</v>
      </c>
      <c r="F58" s="58">
        <f>E58/$E$74*100</f>
        <v>2.8107733565793938</v>
      </c>
      <c r="G58" s="58">
        <f>E58/D58*100</f>
        <v>100</v>
      </c>
      <c r="H58" s="58">
        <f>E58/C58*100</f>
        <v>91.30553814035135</v>
      </c>
      <c r="I58" s="62"/>
    </row>
    <row r="59" spans="1:9" ht="15.75">
      <c r="A59" s="5" t="s">
        <v>38</v>
      </c>
      <c r="B59" s="10"/>
      <c r="C59" s="58">
        <f>'Таб. 4'!C75</f>
        <v>0</v>
      </c>
      <c r="D59" s="58">
        <f>'Таб. 4'!D75</f>
        <v>0</v>
      </c>
      <c r="E59" s="58">
        <f>'Таб. 4'!E75</f>
        <v>0</v>
      </c>
      <c r="F59" s="58"/>
      <c r="G59" s="58"/>
      <c r="H59" s="58"/>
      <c r="I59" s="62"/>
    </row>
    <row r="60" spans="1:9" ht="15.75">
      <c r="A60" s="5" t="s">
        <v>39</v>
      </c>
      <c r="B60" s="10"/>
      <c r="C60" s="58">
        <f>'Таб. 4'!C76</f>
        <v>2978.86257</v>
      </c>
      <c r="D60" s="58">
        <f>'Таб. 4'!D76</f>
        <v>2719.8665</v>
      </c>
      <c r="E60" s="58">
        <f>'Таб. 4'!E76</f>
        <v>2719.8665</v>
      </c>
      <c r="F60" s="58"/>
      <c r="G60" s="58"/>
      <c r="H60" s="58"/>
      <c r="I60" s="62"/>
    </row>
    <row r="61" spans="1:9" ht="31.5">
      <c r="A61" s="5" t="s">
        <v>58</v>
      </c>
      <c r="B61" s="10" t="s">
        <v>35</v>
      </c>
      <c r="C61" s="58">
        <f>C62+C63</f>
        <v>0</v>
      </c>
      <c r="D61" s="58">
        <f>D62+D63</f>
        <v>0</v>
      </c>
      <c r="E61" s="58">
        <f>E62+E63</f>
        <v>0</v>
      </c>
      <c r="F61" s="58">
        <f>E61/$E$74*100</f>
        <v>0</v>
      </c>
      <c r="G61" s="58" t="e">
        <f>E61/D61*100</f>
        <v>#DIV/0!</v>
      </c>
      <c r="H61" s="58" t="e">
        <f>E61/C61*100</f>
        <v>#DIV/0!</v>
      </c>
      <c r="I61" s="62"/>
    </row>
    <row r="62" spans="1:9" ht="15.75">
      <c r="A62" s="5" t="s">
        <v>38</v>
      </c>
      <c r="B62" s="10"/>
      <c r="C62" s="58">
        <f>'Таб. 4'!C79</f>
        <v>0</v>
      </c>
      <c r="D62" s="58">
        <f>'Таб. 4'!D79</f>
        <v>0</v>
      </c>
      <c r="E62" s="58">
        <f>'Таб. 4'!E79</f>
        <v>0</v>
      </c>
      <c r="F62" s="58"/>
      <c r="G62" s="58"/>
      <c r="H62" s="58"/>
      <c r="I62" s="62"/>
    </row>
    <row r="63" spans="1:9" ht="15.75">
      <c r="A63" s="5" t="s">
        <v>39</v>
      </c>
      <c r="B63" s="10"/>
      <c r="C63" s="58">
        <f>'Таб. 4'!C80</f>
        <v>0</v>
      </c>
      <c r="D63" s="58">
        <f>'Таб. 4'!D80</f>
        <v>0</v>
      </c>
      <c r="E63" s="58">
        <f>'Таб. 4'!E80</f>
        <v>0</v>
      </c>
      <c r="F63" s="58"/>
      <c r="G63" s="58"/>
      <c r="H63" s="58"/>
      <c r="I63" s="62"/>
    </row>
    <row r="64" spans="1:9" ht="39" customHeight="1">
      <c r="A64" s="5" t="s">
        <v>59</v>
      </c>
      <c r="B64" s="10" t="s">
        <v>36</v>
      </c>
      <c r="C64" s="58">
        <f>C65+C66</f>
        <v>0</v>
      </c>
      <c r="D64" s="58">
        <f>D65+D66</f>
        <v>0</v>
      </c>
      <c r="E64" s="58">
        <f>E65+E66</f>
        <v>0</v>
      </c>
      <c r="F64" s="58">
        <f>E64/$E$74*100</f>
        <v>0</v>
      </c>
      <c r="G64" s="58" t="e">
        <f>E64/D64*100</f>
        <v>#DIV/0!</v>
      </c>
      <c r="H64" s="58" t="e">
        <f>E64/C64*100</f>
        <v>#DIV/0!</v>
      </c>
      <c r="I64" s="62"/>
    </row>
    <row r="65" spans="1:9" ht="15.75">
      <c r="A65" s="5" t="s">
        <v>38</v>
      </c>
      <c r="B65" s="10"/>
      <c r="C65" s="58">
        <f>'Таб. 4'!C84</f>
        <v>0</v>
      </c>
      <c r="D65" s="58">
        <f>'Таб. 4'!D84</f>
        <v>0</v>
      </c>
      <c r="E65" s="58">
        <f>'Таб. 4'!E84</f>
        <v>0</v>
      </c>
      <c r="F65" s="58"/>
      <c r="G65" s="58"/>
      <c r="H65" s="58"/>
      <c r="I65" s="62"/>
    </row>
    <row r="66" spans="1:9" ht="15.75">
      <c r="A66" s="5" t="s">
        <v>39</v>
      </c>
      <c r="B66" s="10"/>
      <c r="C66" s="58">
        <f>'Таб. 4'!C85</f>
        <v>0</v>
      </c>
      <c r="D66" s="58">
        <f>'Таб. 4'!D85</f>
        <v>0</v>
      </c>
      <c r="E66" s="58">
        <f>'Таб. 4'!E85</f>
        <v>0</v>
      </c>
      <c r="F66" s="58"/>
      <c r="G66" s="58"/>
      <c r="H66" s="58"/>
      <c r="I66" s="62"/>
    </row>
    <row r="67" spans="1:9" ht="31.5">
      <c r="A67" s="5" t="s">
        <v>60</v>
      </c>
      <c r="B67" s="10" t="s">
        <v>19</v>
      </c>
      <c r="C67" s="58">
        <f>C68+C69</f>
        <v>8930.73585</v>
      </c>
      <c r="D67" s="58">
        <f>D68+D69+D70</f>
        <v>16626.580280000002</v>
      </c>
      <c r="E67" s="58">
        <f>E68+E69+E70</f>
        <v>15308.9807</v>
      </c>
      <c r="F67" s="58">
        <f>E67/$E$74*100</f>
        <v>15.82065703149333</v>
      </c>
      <c r="G67" s="58">
        <f>E67/D67*100</f>
        <v>92.07534226635327</v>
      </c>
      <c r="H67" s="58">
        <f>E67/C67*100</f>
        <v>171.41902926173773</v>
      </c>
      <c r="I67" s="62"/>
    </row>
    <row r="68" spans="1:9" ht="15.75">
      <c r="A68" s="5" t="s">
        <v>38</v>
      </c>
      <c r="B68" s="12"/>
      <c r="C68" s="58">
        <f>'Таб. 4'!C87</f>
        <v>0</v>
      </c>
      <c r="D68" s="58">
        <f>'Таб. 4'!D87</f>
        <v>11.4</v>
      </c>
      <c r="E68" s="58">
        <f>'Таб. 4'!E87</f>
        <v>11.4</v>
      </c>
      <c r="F68" s="58"/>
      <c r="G68" s="58"/>
      <c r="H68" s="58"/>
      <c r="I68" s="62"/>
    </row>
    <row r="69" spans="1:9" ht="15.75">
      <c r="A69" s="5" t="s">
        <v>39</v>
      </c>
      <c r="B69" s="12"/>
      <c r="C69" s="58">
        <f>'Таб. 4'!C88</f>
        <v>8930.73585</v>
      </c>
      <c r="D69" s="58">
        <f>'Таб. 4'!D88</f>
        <v>16523.37228</v>
      </c>
      <c r="E69" s="58">
        <f>'Таб. 4'!E88</f>
        <v>15205.7727</v>
      </c>
      <c r="F69" s="58"/>
      <c r="G69" s="58"/>
      <c r="H69" s="58"/>
      <c r="I69" s="62"/>
    </row>
    <row r="70" spans="1:9" ht="31.5">
      <c r="A70" s="5" t="s">
        <v>85</v>
      </c>
      <c r="B70" s="12"/>
      <c r="C70" s="58"/>
      <c r="D70" s="58">
        <v>91.808</v>
      </c>
      <c r="E70" s="58">
        <v>91.808</v>
      </c>
      <c r="F70" s="58"/>
      <c r="G70" s="58"/>
      <c r="H70" s="58"/>
      <c r="I70" s="62"/>
    </row>
    <row r="71" spans="1:9" ht="31.5">
      <c r="A71" s="11" t="s">
        <v>61</v>
      </c>
      <c r="B71" s="12" t="s">
        <v>37</v>
      </c>
      <c r="C71" s="58">
        <f>C72+C73</f>
        <v>0</v>
      </c>
      <c r="D71" s="58">
        <f>D72+D73</f>
        <v>0</v>
      </c>
      <c r="E71" s="58">
        <f>E72+E73</f>
        <v>0</v>
      </c>
      <c r="F71" s="58">
        <f>E71/$E$74*100</f>
        <v>0</v>
      </c>
      <c r="G71" s="58" t="e">
        <f>E71/D71*100</f>
        <v>#DIV/0!</v>
      </c>
      <c r="H71" s="58" t="e">
        <f>E71/C71*100</f>
        <v>#DIV/0!</v>
      </c>
      <c r="I71" s="62"/>
    </row>
    <row r="72" spans="1:9" ht="15.75">
      <c r="A72" s="5" t="s">
        <v>38</v>
      </c>
      <c r="B72" s="12"/>
      <c r="C72" s="58"/>
      <c r="D72" s="58"/>
      <c r="E72" s="58"/>
      <c r="F72" s="58"/>
      <c r="G72" s="58"/>
      <c r="H72" s="58"/>
      <c r="I72" s="62"/>
    </row>
    <row r="73" spans="1:9" ht="15.75">
      <c r="A73" s="5" t="s">
        <v>39</v>
      </c>
      <c r="B73" s="12"/>
      <c r="C73" s="58"/>
      <c r="D73" s="58"/>
      <c r="E73" s="58"/>
      <c r="F73" s="58"/>
      <c r="G73" s="58"/>
      <c r="H73" s="58"/>
      <c r="I73" s="62"/>
    </row>
    <row r="74" spans="1:9" ht="15.75">
      <c r="A74" s="5" t="s">
        <v>13</v>
      </c>
      <c r="B74" s="5"/>
      <c r="C74" s="58">
        <f>C75+C76</f>
        <v>85792.40404999998</v>
      </c>
      <c r="D74" s="58">
        <f>D75+D76+D77</f>
        <v>98211.54414</v>
      </c>
      <c r="E74" s="58">
        <f>E75+E76</f>
        <v>96765.77066000001</v>
      </c>
      <c r="F74" s="58">
        <f>F6+F9+F12+F15+F18+F21+F24+F27+F30+F33+F36+F39+F42+F45+F48+F51+F54+F58+F61+F64+F67+F71</f>
        <v>100.09487652438852</v>
      </c>
      <c r="G74" s="58">
        <f>E74/D74*100</f>
        <v>98.52789863690663</v>
      </c>
      <c r="H74" s="58">
        <f>E74/C74*100</f>
        <v>112.79060393692282</v>
      </c>
      <c r="I74" s="62"/>
    </row>
    <row r="75" spans="1:9" ht="15.75">
      <c r="A75" s="5" t="s">
        <v>38</v>
      </c>
      <c r="B75" s="5"/>
      <c r="C75" s="58">
        <f aca="true" t="shared" si="0" ref="C75:E76">C7+C10+C13+C16+C19+C22+C25+C28+C31+C34+C37+C40+C46+C49+C52+C55+C59+C62+C65+C68+C72</f>
        <v>5262.235</v>
      </c>
      <c r="D75" s="58">
        <f t="shared" si="0"/>
        <v>5763.201999999999</v>
      </c>
      <c r="E75" s="58">
        <f t="shared" si="0"/>
        <v>5763.201999999999</v>
      </c>
      <c r="F75" s="58"/>
      <c r="G75" s="58"/>
      <c r="H75" s="58"/>
      <c r="I75" s="62"/>
    </row>
    <row r="76" spans="1:9" ht="15.75">
      <c r="A76" s="5" t="s">
        <v>39</v>
      </c>
      <c r="B76" s="5"/>
      <c r="C76" s="58">
        <f t="shared" si="0"/>
        <v>80530.16904999998</v>
      </c>
      <c r="D76" s="58">
        <f t="shared" si="0"/>
        <v>92448.34214</v>
      </c>
      <c r="E76" s="58">
        <f t="shared" si="0"/>
        <v>91002.56866</v>
      </c>
      <c r="F76" s="58"/>
      <c r="G76" s="58"/>
      <c r="H76" s="58"/>
      <c r="I76" s="62"/>
    </row>
    <row r="77" spans="1:9" ht="31.5">
      <c r="A77" s="5" t="s">
        <v>85</v>
      </c>
      <c r="B77" s="5"/>
      <c r="C77" s="13">
        <f>C57</f>
        <v>0</v>
      </c>
      <c r="D77" s="57"/>
      <c r="E77" s="57"/>
      <c r="F77" s="13"/>
      <c r="G77" s="13"/>
      <c r="H77" s="13"/>
      <c r="I77" s="8"/>
    </row>
  </sheetData>
  <sheetProtection/>
  <mergeCells count="1">
    <mergeCell ref="A3:I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4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144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65">
        <f>SUM(B8:B13)</f>
        <v>12151.73198</v>
      </c>
      <c r="C7" s="65">
        <f>SUM(C8:C13)</f>
        <v>14858.016889999999</v>
      </c>
      <c r="D7" s="65">
        <f>SUM(D8:D13)</f>
        <v>12729.5374</v>
      </c>
      <c r="E7" s="66">
        <f>D7/C7*100</f>
        <v>85.67453849488793</v>
      </c>
      <c r="F7" s="66">
        <f>D7/B7*100</f>
        <v>104.75492235140622</v>
      </c>
      <c r="G7" s="8"/>
    </row>
    <row r="8" spans="1:7" ht="15.75">
      <c r="A8" s="15" t="s">
        <v>10</v>
      </c>
      <c r="B8" s="66">
        <f>'Чаган-Узун'!B8+Бельтир!B8+Джазатор!B8+Казахское!B8+Кокоря!B8+'Кош-Агач'!B8+Курай!B8+'Мухор-Тархата'!B8+'Теленгит-Сортогой'!B8+Тобелер!B8+Ортолык!B8</f>
        <v>0</v>
      </c>
      <c r="C8" s="66">
        <f>'Чаган-Узун'!C8+Бельтир!C8+Джазатор!C8+Казахское!C8+Кокоря!C8+'Кош-Агач'!C8+Курай!C8+'Мухор-Тархата'!C8+'Теленгит-Сортогой'!C8+Тобелер!C8+Ортолык!C8</f>
        <v>0</v>
      </c>
      <c r="D8" s="66">
        <f>'Чаган-Узун'!D8+Бельтир!D8+Джазатор!D8+Казахское!D8+Кокоря!D8+'Кош-Агач'!D8+Курай!D8+'Мухор-Тархата'!D8+'Теленгит-Сортогой'!D8+Тобелер!D8+Ортолык!D8</f>
        <v>0</v>
      </c>
      <c r="E8" s="66" t="e">
        <f aca="true" t="shared" si="0" ref="E8:E13">D8/C8*100</f>
        <v>#DIV/0!</v>
      </c>
      <c r="F8" s="66" t="e">
        <f aca="true" t="shared" si="1" ref="F8:F13">D8/B8*100</f>
        <v>#DIV/0!</v>
      </c>
      <c r="G8" s="9"/>
    </row>
    <row r="9" spans="1:7" ht="15.75">
      <c r="A9" s="14" t="s">
        <v>64</v>
      </c>
      <c r="B9" s="66">
        <f>'Чаган-Узун'!B9+Бельтир!B9+Джазатор!B9+Казахское!B9+Кокоря!B9+'Кош-Агач'!B9+Курай!B9+'Мухор-Тархата'!B9+'Теленгит-Сортогой'!B9+Тобелер!B9+Ортолык!B9</f>
        <v>4788.965389999999</v>
      </c>
      <c r="C9" s="66">
        <f>'Чаган-Узун'!C9+Бельтир!C9+Джазатор!C9+Казахское!C9+Кокоря!C9+'Кош-Агач'!C9+Курай!C9+'Мухор-Тархата'!C9+'Теленгит-Сортогой'!C9+Тобелер!C9+Ортолык!C9</f>
        <v>8695.166</v>
      </c>
      <c r="D9" s="66">
        <f>'Чаган-Узун'!D9+Бельтир!D9+Джазатор!D9+Казахское!D9+Кокоря!D9+'Кош-Агач'!D9+Курай!D9+'Мухор-Тархата'!D9+'Теленгит-Сортогой'!D9+Тобелер!D9+Ортолык!D9</f>
        <v>8035.166</v>
      </c>
      <c r="E9" s="66">
        <f t="shared" si="0"/>
        <v>92.40957561937289</v>
      </c>
      <c r="F9" s="66">
        <f t="shared" si="1"/>
        <v>167.78500877827395</v>
      </c>
      <c r="G9" s="8"/>
    </row>
    <row r="10" spans="1:7" ht="15.75">
      <c r="A10" s="14" t="s">
        <v>63</v>
      </c>
      <c r="B10" s="66">
        <f>'Чаган-Узун'!B10+Бельтир!B10+Джазатор!B10+Казахское!B10+Кокоря!B10+'Кош-Агач'!B10+Курай!B10+'Мухор-Тархата'!B10+'Теленгит-Сортогой'!B10+Тобелер!B10+Ортолык!B10</f>
        <v>0</v>
      </c>
      <c r="C10" s="66">
        <f>'Чаган-Узун'!C10+Бельтир!C10+Джазатор!C10+Казахское!C10+Кокоря!C10+'Кош-Агач'!C10+Курай!C10+'Мухор-Тархата'!C10+'Теленгит-Сортогой'!C10+Тобелер!C10+Ортолык!C10</f>
        <v>0</v>
      </c>
      <c r="D10" s="66">
        <f>'Чаган-Узун'!D10+Бельтир!D10+Джазатор!D10+Казахское!D10+Кокоря!D10+'Кош-Агач'!D10+Курай!D10+'Мухор-Тархата'!D10+'Теленгит-Сортогой'!D10+Тобелер!D10+Ортолык!D10</f>
        <v>0</v>
      </c>
      <c r="E10" s="66" t="e">
        <f t="shared" si="0"/>
        <v>#DIV/0!</v>
      </c>
      <c r="F10" s="66" t="e">
        <f t="shared" si="1"/>
        <v>#DIV/0!</v>
      </c>
      <c r="G10" s="8"/>
    </row>
    <row r="11" spans="1:7" ht="15.75">
      <c r="A11" s="14" t="s">
        <v>65</v>
      </c>
      <c r="B11" s="66">
        <f>'Чаган-Узун'!B11+Бельтир!B11+Джазатор!B11+Казахское!B11+Кокоря!B11+'Кош-Агач'!B11+Курай!B11+'Мухор-Тархата'!B11+'Теленгит-Сортогой'!B11+Тобелер!B11+Ортолык!B11</f>
        <v>87.55</v>
      </c>
      <c r="C11" s="66">
        <f>'Чаган-Узун'!C11+Бельтир!C11+Джазатор!C11+Казахское!C11+Кокоря!C11+'Кош-Агач'!C11+Курай!C11+'Мухор-Тархата'!C11+'Теленгит-Сортогой'!C11+Тобелер!C11+Ортолык!C11</f>
        <v>210.16</v>
      </c>
      <c r="D11" s="66">
        <f>'Чаган-Узун'!D11+Бельтир!D11+Джазатор!D11+Казахское!D11+Кокоря!D11+'Кош-Агач'!D11+Курай!D11+'Мухор-Тархата'!D11+'Теленгит-Сортогой'!D11+Тобелер!D11+Ортолык!D11</f>
        <v>180.85999999999999</v>
      </c>
      <c r="E11" s="66">
        <f t="shared" si="0"/>
        <v>86.05824133993147</v>
      </c>
      <c r="F11" s="66">
        <f t="shared" si="1"/>
        <v>206.57909765848083</v>
      </c>
      <c r="G11" s="8"/>
    </row>
    <row r="12" spans="1:7" ht="15.75">
      <c r="A12" s="14" t="s">
        <v>82</v>
      </c>
      <c r="B12" s="66">
        <f>'Чаган-Узун'!B12+Бельтир!B12+Джазатор!B12+Казахское!B12+Кокоря!B12+'Кош-Агач'!B12+Курай!B12+'Мухор-Тархата'!B12+'Теленгит-Сортогой'!B12+Тобелер!B12+Ортолык!B12</f>
        <v>1232.90968</v>
      </c>
      <c r="C12" s="66">
        <f>'Чаган-Узун'!C12+Бельтир!C12+Джазатор!C12+Казахское!C12+Кокоря!C12+'Кош-Агач'!C12+Курай!C12+'Мухор-Тархата'!C12+'Теленгит-Сортогой'!C12+Тобелер!C12+Ортолык!C12</f>
        <v>1525.27972</v>
      </c>
      <c r="D12" s="66">
        <f>'Чаган-Узун'!D12+Бельтир!D12+Джазатор!D12+Казахское!D12+Кокоря!D12+'Кош-Агач'!D12+Курай!D12+'Мухор-Тархата'!D12+'Теленгит-Сортогой'!D12+Тобелер!D12+Ортолык!D12</f>
        <v>1221.0347000000002</v>
      </c>
      <c r="E12" s="66">
        <f>D12/C12*100</f>
        <v>80.05316559247245</v>
      </c>
      <c r="F12" s="66">
        <f>D12/B12*100</f>
        <v>99.03683293329323</v>
      </c>
      <c r="G12" s="8"/>
    </row>
    <row r="13" spans="1:7" ht="15.75">
      <c r="A13" s="14" t="s">
        <v>66</v>
      </c>
      <c r="B13" s="66">
        <f>'Чаган-Узун'!B13+Бельтир!B13+Джазатор!B13+Казахское!B13+Кокоря!B13+'Кош-Агач'!B13+Курай!B13+'Мухор-Тархата'!B13+'Теленгит-Сортогой'!B13+Тобелер!B13+Ортолык!B13</f>
        <v>6042.306910000001</v>
      </c>
      <c r="C13" s="66">
        <f>'Чаган-Узун'!C13+Бельтир!C13+Джазатор!C13+Казахское!C13+Кокоря!C13+'Кош-Агач'!C13+Курай!C13+'Мухор-Тархата'!C13+'Теленгит-Сортогой'!C13+Тобелер!C13+Ортолык!C13</f>
        <v>4427.411169999999</v>
      </c>
      <c r="D13" s="66">
        <f>'Чаган-Узун'!D13+Бельтир!D13+Джазатор!D13+Казахское!D13+Кокоря!D13+'Кош-Агач'!D13+Курай!D13+'Мухор-Тархата'!D13+'Теленгит-Сортогой'!D13+Тобелер!D13+Ортолык!D13</f>
        <v>3292.4766999999997</v>
      </c>
      <c r="E13" s="66">
        <f t="shared" si="0"/>
        <v>74.36573143036091</v>
      </c>
      <c r="F13" s="66">
        <f t="shared" si="1"/>
        <v>54.49039165076107</v>
      </c>
      <c r="G13" s="8"/>
    </row>
    <row r="14" spans="1:7" ht="15.75">
      <c r="A14" s="32" t="s">
        <v>88</v>
      </c>
      <c r="B14" s="65">
        <f>SUM(B15:B20)</f>
        <v>5378.81718</v>
      </c>
      <c r="C14" s="65">
        <f>SUM(C15:C20)</f>
        <v>10641.39688</v>
      </c>
      <c r="D14" s="65">
        <f>SUM(D15:D20)</f>
        <v>10332.67659</v>
      </c>
      <c r="E14" s="66">
        <f aca="true" t="shared" si="2" ref="E14:E27">D14/C14*100</f>
        <v>97.09887439138535</v>
      </c>
      <c r="F14" s="66">
        <f aca="true" t="shared" si="3" ref="F14:F27">D14/B14*100</f>
        <v>192.0994197092231</v>
      </c>
      <c r="G14" s="8"/>
    </row>
    <row r="15" spans="1:7" ht="15.75">
      <c r="A15" s="15" t="s">
        <v>10</v>
      </c>
      <c r="B15" s="66">
        <f>'Чаган-Узун'!B15+Бельтир!B15+Джазатор!B15+Казахское!B15+Кокоря!B15+'Кош-Агач'!B15+Курай!B15+'Мухор-Тархата'!B15+'Теленгит-Сортогой'!B15+Тобелер!B15+Ортолык!B15</f>
        <v>0</v>
      </c>
      <c r="C15" s="66">
        <f>'Чаган-Узун'!C15+Бельтир!C15+Джазатор!C15+Казахское!C15+Кокоря!C15+'Кош-Агач'!C15+Курай!C15+'Мухор-Тархата'!C15+'Теленгит-Сортогой'!C15+Тобелер!C15+Ортолык!C15</f>
        <v>0</v>
      </c>
      <c r="D15" s="66">
        <f>'Чаган-Узун'!D15+Бельтир!D15+Джазатор!D15+Казахское!D15+Кокоря!D15+'Кош-Агач'!D15+Курай!D15+'Мухор-Тархата'!D15+'Теленгит-Сортогой'!D15+Тобелер!D15+Ортолык!D15</f>
        <v>0</v>
      </c>
      <c r="E15" s="66" t="e">
        <f t="shared" si="2"/>
        <v>#DIV/0!</v>
      </c>
      <c r="F15" s="66" t="e">
        <f t="shared" si="3"/>
        <v>#DIV/0!</v>
      </c>
      <c r="G15" s="9"/>
    </row>
    <row r="16" spans="1:7" ht="15.75">
      <c r="A16" s="14" t="s">
        <v>64</v>
      </c>
      <c r="B16" s="66">
        <f>'Чаган-Узун'!B16+Бельтир!B16+Джазатор!B16+Казахское!B16+Кокоря!B16+'Кош-Агач'!B16+Курай!B16+'Мухор-Тархата'!B16+'Теленгит-Сортогой'!B16+Тобелер!B16+Ортолык!B16</f>
        <v>2833.79</v>
      </c>
      <c r="C16" s="66">
        <f>'Чаган-Узун'!C16+Бельтир!C16+Джазатор!C16+Казахское!C16+Кокоря!C16+'Кош-Агач'!C16+Курай!C16+'Мухор-Тархата'!C16+'Теленгит-Сортогой'!C16+Тобелер!C16+Ортолык!C16</f>
        <v>5798.8460000000005</v>
      </c>
      <c r="D16" s="66">
        <f>'Чаган-Узун'!D16+Бельтир!D16+Джазатор!D16+Казахское!D16+Кокоря!D16+'Кош-Агач'!D16+Курай!D16+'Мухор-Тархата'!D16+'Теленгит-Сортогой'!D16+Тобелер!D16+Ортолык!D16</f>
        <v>5798.8460000000005</v>
      </c>
      <c r="E16" s="66">
        <f t="shared" si="2"/>
        <v>100</v>
      </c>
      <c r="F16" s="66">
        <f t="shared" si="3"/>
        <v>204.63217105007786</v>
      </c>
      <c r="G16" s="8"/>
    </row>
    <row r="17" spans="1:7" ht="15.75">
      <c r="A17" s="14" t="s">
        <v>63</v>
      </c>
      <c r="B17" s="66">
        <f>'Чаган-Узун'!B17+Бельтир!B17+Джазатор!B17+Казахское!B17+Кокоря!B17+'Кош-Агач'!B17+Курай!B17+'Мухор-Тархата'!B17+'Теленгит-Сортогой'!B17+Тобелер!B17+Ортолык!B17</f>
        <v>0</v>
      </c>
      <c r="C17" s="66">
        <f>'Чаган-Узун'!C17+Бельтир!C17+Джазатор!C17+Казахское!C17+Кокоря!C17+'Кош-Агач'!C17+Курай!C17+'Мухор-Тархата'!C17+'Теленгит-Сортогой'!C17+Тобелер!C17+Ортолык!C17</f>
        <v>0</v>
      </c>
      <c r="D17" s="66">
        <f>'Чаган-Узун'!D17+Бельтир!D17+Джазатор!D17+Казахское!D17+Кокоря!D17+'Кош-Агач'!D17+Курай!D17+'Мухор-Тархата'!D17+'Теленгит-Сортогой'!D17+Тобелер!D17+Ортолык!D17</f>
        <v>0</v>
      </c>
      <c r="E17" s="66" t="e">
        <f t="shared" si="2"/>
        <v>#DIV/0!</v>
      </c>
      <c r="F17" s="66" t="e">
        <f t="shared" si="3"/>
        <v>#DIV/0!</v>
      </c>
      <c r="G17" s="8"/>
    </row>
    <row r="18" spans="1:7" ht="15.75">
      <c r="A18" s="14" t="s">
        <v>65</v>
      </c>
      <c r="B18" s="66">
        <f>'Чаган-Узун'!B18+Бельтир!B18+Джазатор!B18+Казахское!B18+Кокоря!B18+'Кош-Агач'!B18+Курай!B18+'Мухор-Тархата'!B18+'Теленгит-Сортогой'!B18+Тобелер!B18+Ортолык!B18</f>
        <v>46.5</v>
      </c>
      <c r="C18" s="66">
        <f>'Чаган-Узун'!C18+Бельтир!C18+Джазатор!C18+Казахское!C18+Кокоря!C18+'Кош-Агач'!C18+Курай!C18+'Мухор-Тархата'!C18+'Теленгит-Сортогой'!C18+Тобелер!C18+Ортолык!C18</f>
        <v>190.16</v>
      </c>
      <c r="D18" s="66">
        <f>'Чаган-Узун'!D18+Бельтир!D18+Джазатор!D18+Казахское!D18+Кокоря!D18+'Кош-Агач'!D18+Курай!D18+'Мухор-Тархата'!D18+'Теленгит-Сортогой'!D18+Тобелер!D18+Ортолык!D18</f>
        <v>160.85999999999999</v>
      </c>
      <c r="E18" s="66">
        <f t="shared" si="2"/>
        <v>84.59192259150188</v>
      </c>
      <c r="F18" s="66">
        <f t="shared" si="3"/>
        <v>345.9354838709677</v>
      </c>
      <c r="G18" s="8"/>
    </row>
    <row r="19" spans="1:7" ht="15.75">
      <c r="A19" s="14" t="s">
        <v>82</v>
      </c>
      <c r="B19" s="66">
        <f>'Чаган-Узун'!B19+Бельтир!B19+Джазатор!B19+Казахское!B19+Кокоря!B19+'Кош-Агач'!B19+Курай!B19+'Мухор-Тархата'!B19+'Теленгит-Сортогой'!B19+Тобелер!B19+Ортолык!B19</f>
        <v>585.35968</v>
      </c>
      <c r="C19" s="66">
        <f>'Чаган-Узун'!C19+Бельтир!C19+Джазатор!C19+Казахское!C19+Кокоря!C19+'Кош-Агач'!C19+Курай!C19+'Мухор-Тархата'!C19+'Теленгит-Сортогой'!C19+Тобелер!C19+Ортолык!C19</f>
        <v>1197.58171</v>
      </c>
      <c r="D19" s="66">
        <f>'Чаган-Узун'!D19+Бельтир!D19+Джазатор!D19+Казахское!D19+Кокоря!D19+'Кош-Агач'!D19+Курай!D19+'Мухор-Тархата'!D19+'Теленгит-Сортогой'!D19+Тобелер!D19+Ортолык!D19</f>
        <v>1073.33669</v>
      </c>
      <c r="E19" s="66">
        <f t="shared" si="2"/>
        <v>89.62534088801341</v>
      </c>
      <c r="F19" s="66">
        <f t="shared" si="3"/>
        <v>183.36361841662892</v>
      </c>
      <c r="G19" s="8"/>
    </row>
    <row r="20" spans="1:7" ht="15.75">
      <c r="A20" s="14" t="s">
        <v>66</v>
      </c>
      <c r="B20" s="66">
        <f>'Чаган-Узун'!B20+Бельтир!B20+Джазатор!B20+Казахское!B20+Кокоря!B20+'Кош-Агач'!B20+Курай!B20+'Мухор-Тархата'!B20+'Теленгит-Сортогой'!B20+Тобелер!B20+Ортолык!B20</f>
        <v>1913.1675</v>
      </c>
      <c r="C20" s="66">
        <f>'Чаган-Узун'!C20+Бельтир!C20+Джазатор!C20+Казахское!C20+Кокоря!C20+'Кош-Агач'!C20+Курай!C20+'Мухор-Тархата'!C20+'Теленгит-Сортогой'!C20+Тобелер!C20+Ортолык!C20</f>
        <v>3454.80917</v>
      </c>
      <c r="D20" s="66">
        <f>'Чаган-Узун'!D20+Бельтир!D20+Джазатор!D20+Казахское!D20+Кокоря!D20+'Кош-Агач'!D20+Курай!D20+'Мухор-Тархата'!D20+'Теленгит-Сортогой'!D20+Тобелер!D20+Ортолык!D20</f>
        <v>3299.6339</v>
      </c>
      <c r="E20" s="66">
        <f t="shared" si="2"/>
        <v>95.50842717023353</v>
      </c>
      <c r="F20" s="66">
        <f t="shared" si="3"/>
        <v>172.46968182346814</v>
      </c>
      <c r="G20" s="8"/>
    </row>
    <row r="21" spans="1:7" ht="15.75" customHeight="1">
      <c r="A21" s="32" t="s">
        <v>89</v>
      </c>
      <c r="B21" s="67">
        <f>SUM(B22:B27)</f>
        <v>5814.214800000001</v>
      </c>
      <c r="C21" s="65">
        <f>SUM(C22:C27)</f>
        <v>3006.94172</v>
      </c>
      <c r="D21" s="65">
        <f>SUM(D22:D27)</f>
        <v>1975.8175</v>
      </c>
      <c r="E21" s="66">
        <f t="shared" si="2"/>
        <v>65.70853990479071</v>
      </c>
      <c r="F21" s="66">
        <f t="shared" si="3"/>
        <v>33.98253363463627</v>
      </c>
      <c r="G21" s="8"/>
    </row>
    <row r="22" spans="1:7" ht="15.75">
      <c r="A22" s="15" t="s">
        <v>10</v>
      </c>
      <c r="B22" s="66">
        <f>'Чаган-Узун'!B22+Бельтир!B22+Джазатор!B22+Казахское!B22+Кокоря!B22+'Кош-Агач'!B22+Курай!B22+'Мухор-Тархата'!B22+'Теленгит-Сортогой'!B22+Тобелер!B22+Ортолык!B22</f>
        <v>0</v>
      </c>
      <c r="C22" s="66">
        <f>'Чаган-Узун'!C22+Бельтир!C22+Джазатор!C22+Казахское!C22+Кокоря!C22+'Кош-Агач'!C22+Курай!C22+'Мухор-Тархата'!C22+'Теленгит-Сортогой'!C22+Тобелер!C22+Ортолык!C22</f>
        <v>0</v>
      </c>
      <c r="D22" s="66">
        <f>'Чаган-Узун'!D22+Бельтир!D22+Джазатор!D22+Казахское!D22+Кокоря!D22+'Кош-Агач'!D22+Курай!D22+'Мухор-Тархата'!D22+'Теленгит-Сортогой'!D22+Тобелер!D22+Ортолык!D22</f>
        <v>0</v>
      </c>
      <c r="E22" s="66" t="e">
        <f t="shared" si="2"/>
        <v>#DIV/0!</v>
      </c>
      <c r="F22" s="66" t="e">
        <f t="shared" si="3"/>
        <v>#DIV/0!</v>
      </c>
      <c r="G22" s="9"/>
    </row>
    <row r="23" spans="1:7" ht="15.75">
      <c r="A23" s="14" t="s">
        <v>64</v>
      </c>
      <c r="B23" s="66">
        <f>'Чаган-Узун'!B23+Бельтир!B23+Джазатор!B23+Казахское!B23+Кокоря!B23+'Кош-Агач'!B23+Курай!B23+'Мухор-Тархата'!B23+'Теленгит-Сортогой'!B23+Тобелер!B23+Ортолык!B23</f>
        <v>913.02539</v>
      </c>
      <c r="C23" s="66">
        <f>'Чаган-Узун'!C23+Бельтир!C23+Джазатор!C23+Казахское!C23+Кокоря!C23+'Кош-Агач'!C23+Курай!C23+'Мухор-Тархата'!C23+'Теленгит-Сортогой'!C23+Тобелер!C23+Ортолык!C23</f>
        <v>1004</v>
      </c>
      <c r="D23" s="66">
        <f>'Чаган-Узун'!D23+Бельтир!D23+Джазатор!D23+Казахское!D23+Кокоря!D23+'Кош-Агач'!D23+Курай!D23+'Мухор-Тархата'!D23+'Теленгит-Сортогой'!D23+Тобелер!D23+Ортолык!D23</f>
        <v>1004</v>
      </c>
      <c r="E23" s="66">
        <f t="shared" si="2"/>
        <v>100</v>
      </c>
      <c r="F23" s="66">
        <f t="shared" si="3"/>
        <v>109.96408325512175</v>
      </c>
      <c r="G23" s="8"/>
    </row>
    <row r="24" spans="1:7" ht="15.75">
      <c r="A24" s="14" t="s">
        <v>63</v>
      </c>
      <c r="B24" s="66">
        <f>'Чаган-Узун'!B24+Бельтир!B24+Джазатор!B24+Казахское!B24+Кокоря!B24+'Кош-Агач'!B24+Курай!B24+'Мухор-Тархата'!B24+'Теленгит-Сортогой'!B24+Тобелер!B24+Ортолык!B24</f>
        <v>0</v>
      </c>
      <c r="C24" s="66">
        <f>'Чаган-Узун'!C24+Бельтир!C24+Джазатор!C24+Казахское!C24+Кокоря!C24+'Кош-Агач'!C24+Курай!C24+'Мухор-Тархата'!C24+'Теленгит-Сортогой'!C24+Тобелер!C24+Ортолык!C24</f>
        <v>0</v>
      </c>
      <c r="D24" s="66">
        <f>'Чаган-Узун'!D24+Бельтир!D24+Джазатор!D24+Казахское!D24+Кокоря!D24+'Кош-Агач'!D24+Курай!D24+'Мухор-Тархата'!D24+'Теленгит-Сортогой'!D24+Тобелер!D24+Ортолык!D24</f>
        <v>0</v>
      </c>
      <c r="E24" s="66" t="e">
        <f t="shared" si="2"/>
        <v>#DIV/0!</v>
      </c>
      <c r="F24" s="66" t="e">
        <f t="shared" si="3"/>
        <v>#DIV/0!</v>
      </c>
      <c r="G24" s="8"/>
    </row>
    <row r="25" spans="1:7" ht="15.75">
      <c r="A25" s="14" t="s">
        <v>65</v>
      </c>
      <c r="B25" s="66">
        <f>'Чаган-Узун'!B25+Бельтир!B25+Джазатор!B25+Казахское!B25+Кокоря!B25+'Кош-Агач'!B25+Курай!B25+'Мухор-Тархата'!B25+'Теленгит-Сортогой'!B25+Тобелер!B25+Ортолык!B25</f>
        <v>41.05</v>
      </c>
      <c r="C25" s="66">
        <f>'Чаган-Узун'!C25+Бельтир!C25+Джазатор!C25+Казахское!C25+Кокоря!C25+'Кош-Агач'!C25+Курай!C25+'Мухор-Тархата'!C25+'Теленгит-Сортогой'!C25+Тобелер!C25+Ортолык!C25</f>
        <v>170</v>
      </c>
      <c r="D25" s="66">
        <f>'Чаган-Узун'!D25+Бельтир!D25+Джазатор!D25+Казахское!D25+Кокоря!D25+'Кош-Агач'!D25+Курай!D25+'Мухор-Тархата'!D25+'Теленгит-Сортогой'!D25+Тобелер!D25+Ортолык!D25</f>
        <v>140.7</v>
      </c>
      <c r="E25" s="66">
        <f t="shared" si="2"/>
        <v>82.76470588235293</v>
      </c>
      <c r="F25" s="66">
        <f t="shared" si="3"/>
        <v>342.7527405602923</v>
      </c>
      <c r="G25" s="8"/>
    </row>
    <row r="26" spans="1:7" ht="15.75">
      <c r="A26" s="14" t="s">
        <v>82</v>
      </c>
      <c r="B26" s="66">
        <f>'Чаган-Узун'!B26+Бельтир!B26+Джазатор!B26+Казахское!B26+Кокоря!B26+'Кош-Агач'!B26+Курай!B26+'Мухор-Тархата'!B26+'Теленгит-Сортогой'!B26+Тобелер!B26+Ортолык!B26</f>
        <v>388.55000000000007</v>
      </c>
      <c r="C26" s="66">
        <f>'Чаган-Узун'!C26+Бельтир!C26+Джазатор!C26+Казахское!C26+Кокоря!C26+'Кош-Агач'!C26+Курай!C26+'Мухор-Тархата'!C26+'Теленгит-Сортогой'!C26+Тобелер!C26+Ортолык!C26</f>
        <v>443.23972</v>
      </c>
      <c r="D26" s="66">
        <f>'Чаган-Узун'!D26+Бельтир!D26+Джазатор!D26+Казахское!D26+Кокоря!D26+'Кош-Агач'!D26+Курай!D26+'Мухор-Тархата'!D26+'Теленгит-Сортогой'!D26+Тобелер!D26+Ортолык!D26</f>
        <v>421.1747</v>
      </c>
      <c r="E26" s="66">
        <f t="shared" si="2"/>
        <v>95.02187664950243</v>
      </c>
      <c r="F26" s="66">
        <f t="shared" si="3"/>
        <v>108.39652554368804</v>
      </c>
      <c r="G26" s="8"/>
    </row>
    <row r="27" spans="1:7" ht="15.75">
      <c r="A27" s="14" t="s">
        <v>66</v>
      </c>
      <c r="B27" s="66">
        <f>'Чаган-Узун'!B27+Бельтир!B27+Джазатор!B27+Казахское!B27+Кокоря!B27+'Кош-Агач'!B27+Курай!B27+'Мухор-Тархата'!B27+'Теленгит-Сортогой'!B27+Тобелер!B27+Ортолык!B27</f>
        <v>4471.5894100000005</v>
      </c>
      <c r="C27" s="66">
        <f>'Чаган-Узун'!C27+Бельтир!C27+Джазатор!C27+Казахское!C27+Кокоря!C27+'Кош-Агач'!C27+Курай!C27+'Мухор-Тархата'!C27+'Теленгит-Сортогой'!C27+Тобелер!C27+Ортолык!C27</f>
        <v>1389.702</v>
      </c>
      <c r="D27" s="66">
        <f>'Чаган-Узун'!D27+Бельтир!D27+Джазатор!D27+Казахское!D27+Кокоря!D27+'Кош-Агач'!D27+Курай!D27+'Мухор-Тархата'!D27+'Теленгит-Сортогой'!D27+Тобелер!D27+Ортолык!D27</f>
        <v>409.9427999999999</v>
      </c>
      <c r="E27" s="66">
        <f t="shared" si="2"/>
        <v>29.498611932630155</v>
      </c>
      <c r="F27" s="66">
        <f t="shared" si="3"/>
        <v>9.167720074728415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  <customProperties>
    <customPr name="krista_fm_const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2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81</v>
      </c>
    </row>
    <row r="4" spans="1:7" ht="15.75" customHeight="1">
      <c r="A4" s="81" t="s">
        <v>145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7">
        <f>SUM(B8:B13)</f>
        <v>12151.73198</v>
      </c>
      <c r="C7" s="5">
        <f>SUM(C8:C13)</f>
        <v>728.686</v>
      </c>
      <c r="D7" s="5">
        <f>SUM(D8:D13)</f>
        <v>728.686</v>
      </c>
      <c r="E7" s="4">
        <f>D7/C7*100</f>
        <v>100</v>
      </c>
      <c r="F7" s="4">
        <f>D7/B7*100</f>
        <v>5.996560829347719</v>
      </c>
      <c r="G7" s="8"/>
    </row>
    <row r="8" spans="1:7" ht="15.75">
      <c r="A8" s="15" t="s">
        <v>10</v>
      </c>
      <c r="B8" s="4"/>
      <c r="C8" s="4"/>
      <c r="D8" s="4"/>
      <c r="E8" s="4" t="e">
        <f aca="true" t="shared" si="0" ref="E8:E27">D8/C8*100</f>
        <v>#DIV/0!</v>
      </c>
      <c r="F8" s="4" t="e">
        <f aca="true" t="shared" si="1" ref="F8:F27">D8/B8*100</f>
        <v>#DIV/0!</v>
      </c>
      <c r="G8" s="9"/>
    </row>
    <row r="9" spans="1:7" ht="15.75">
      <c r="A9" s="14" t="s">
        <v>64</v>
      </c>
      <c r="B9" s="7">
        <f>'Таб. 6'!B9</f>
        <v>4788.965389999999</v>
      </c>
      <c r="C9" s="7">
        <v>486.586</v>
      </c>
      <c r="D9" s="7">
        <v>486.586</v>
      </c>
      <c r="E9" s="4">
        <f t="shared" si="0"/>
        <v>100</v>
      </c>
      <c r="F9" s="4">
        <f t="shared" si="1"/>
        <v>10.1605662261844</v>
      </c>
      <c r="G9" s="8"/>
    </row>
    <row r="10" spans="1:7" ht="15.75">
      <c r="A10" s="14" t="s">
        <v>63</v>
      </c>
      <c r="B10" s="7">
        <f>'Таб. 6'!B10</f>
        <v>0</v>
      </c>
      <c r="C10" s="7"/>
      <c r="D10" s="7"/>
      <c r="E10" s="4" t="e">
        <f t="shared" si="0"/>
        <v>#DIV/0!</v>
      </c>
      <c r="F10" s="4" t="e">
        <f t="shared" si="1"/>
        <v>#DIV/0!</v>
      </c>
      <c r="G10" s="8"/>
    </row>
    <row r="11" spans="1:7" ht="15.75">
      <c r="A11" s="14" t="s">
        <v>65</v>
      </c>
      <c r="B11" s="7">
        <f>'Таб. 6'!B11</f>
        <v>87.55</v>
      </c>
      <c r="C11" s="7"/>
      <c r="D11" s="7"/>
      <c r="E11" s="4" t="e">
        <f t="shared" si="0"/>
        <v>#DIV/0!</v>
      </c>
      <c r="F11" s="4">
        <f t="shared" si="1"/>
        <v>0</v>
      </c>
      <c r="G11" s="8"/>
    </row>
    <row r="12" spans="1:7" ht="15.75">
      <c r="A12" s="14" t="s">
        <v>82</v>
      </c>
      <c r="B12" s="7">
        <f>'Таб. 6'!B12</f>
        <v>1232.90968</v>
      </c>
      <c r="C12" s="7">
        <v>120</v>
      </c>
      <c r="D12" s="7">
        <v>120</v>
      </c>
      <c r="E12" s="4">
        <f>D12/C12*100</f>
        <v>100</v>
      </c>
      <c r="F12" s="4">
        <f>D12/B12*100</f>
        <v>9.733073066633722</v>
      </c>
      <c r="G12" s="8"/>
    </row>
    <row r="13" spans="1:7" ht="15.75">
      <c r="A13" s="14" t="s">
        <v>66</v>
      </c>
      <c r="B13" s="7">
        <f>'Таб. 6'!B13</f>
        <v>6042.306910000001</v>
      </c>
      <c r="C13" s="7">
        <v>122.1</v>
      </c>
      <c r="D13" s="7">
        <v>122.1</v>
      </c>
      <c r="E13" s="4">
        <f t="shared" si="0"/>
        <v>100</v>
      </c>
      <c r="F13" s="4">
        <f t="shared" si="1"/>
        <v>2.0207513755702284</v>
      </c>
      <c r="G13" s="8"/>
    </row>
    <row r="14" spans="1:7" ht="15.75">
      <c r="A14" s="32" t="s">
        <v>88</v>
      </c>
      <c r="B14" s="7">
        <f>SUM(B15:B20)</f>
        <v>5378.81718</v>
      </c>
      <c r="C14" s="7">
        <f>SUM(C15:C20)</f>
        <v>217.05800000000002</v>
      </c>
      <c r="D14" s="7">
        <f>SUM(D15:D20)</f>
        <v>217.05800000000002</v>
      </c>
      <c r="E14" s="4">
        <f t="shared" si="0"/>
        <v>100</v>
      </c>
      <c r="F14" s="4">
        <f t="shared" si="1"/>
        <v>4.0354225238791255</v>
      </c>
      <c r="G14" s="8"/>
    </row>
    <row r="15" spans="1:7" ht="15.75">
      <c r="A15" s="15" t="s">
        <v>10</v>
      </c>
      <c r="B15" s="4"/>
      <c r="C15" s="4"/>
      <c r="D15" s="4"/>
      <c r="E15" s="4" t="e">
        <f t="shared" si="0"/>
        <v>#DIV/0!</v>
      </c>
      <c r="F15" s="4" t="e">
        <f t="shared" si="1"/>
        <v>#DIV/0!</v>
      </c>
      <c r="G15" s="9"/>
    </row>
    <row r="16" spans="1:7" ht="15.75">
      <c r="A16" s="14" t="s">
        <v>64</v>
      </c>
      <c r="B16" s="7">
        <f>'Таб. 6'!B16</f>
        <v>2833.79</v>
      </c>
      <c r="C16" s="7">
        <v>66.766</v>
      </c>
      <c r="D16" s="7">
        <v>66.766</v>
      </c>
      <c r="E16" s="4">
        <f t="shared" si="0"/>
        <v>100</v>
      </c>
      <c r="F16" s="4">
        <f t="shared" si="1"/>
        <v>2.356067316209035</v>
      </c>
      <c r="G16" s="8"/>
    </row>
    <row r="17" spans="1:7" ht="15.75">
      <c r="A17" s="14" t="s">
        <v>63</v>
      </c>
      <c r="B17" s="7">
        <f>'Таб. 6'!B17</f>
        <v>0</v>
      </c>
      <c r="C17" s="7"/>
      <c r="D17" s="7"/>
      <c r="E17" s="4" t="e">
        <f t="shared" si="0"/>
        <v>#DIV/0!</v>
      </c>
      <c r="F17" s="4" t="e">
        <f t="shared" si="1"/>
        <v>#DIV/0!</v>
      </c>
      <c r="G17" s="8"/>
    </row>
    <row r="18" spans="1:7" ht="15.75">
      <c r="A18" s="14" t="s">
        <v>65</v>
      </c>
      <c r="B18" s="7">
        <f>'Таб. 6'!B18</f>
        <v>46.5</v>
      </c>
      <c r="C18" s="7"/>
      <c r="D18" s="7"/>
      <c r="E18" s="4" t="e">
        <f t="shared" si="0"/>
        <v>#DIV/0!</v>
      </c>
      <c r="F18" s="4">
        <f t="shared" si="1"/>
        <v>0</v>
      </c>
      <c r="G18" s="8"/>
    </row>
    <row r="19" spans="1:7" ht="15.75">
      <c r="A19" s="14" t="s">
        <v>82</v>
      </c>
      <c r="B19" s="7">
        <f>'Таб. 6'!B19</f>
        <v>585.35968</v>
      </c>
      <c r="C19" s="7">
        <v>70</v>
      </c>
      <c r="D19" s="7">
        <v>70</v>
      </c>
      <c r="E19" s="4">
        <f t="shared" si="0"/>
        <v>100</v>
      </c>
      <c r="F19" s="4">
        <f t="shared" si="1"/>
        <v>11.958459455219053</v>
      </c>
      <c r="G19" s="8"/>
    </row>
    <row r="20" spans="1:7" ht="15.75">
      <c r="A20" s="14" t="s">
        <v>66</v>
      </c>
      <c r="B20" s="7">
        <f>'Таб. 6'!B20</f>
        <v>1913.1675</v>
      </c>
      <c r="C20" s="7">
        <v>80.292</v>
      </c>
      <c r="D20" s="7">
        <v>80.292</v>
      </c>
      <c r="E20" s="4">
        <f t="shared" si="0"/>
        <v>100</v>
      </c>
      <c r="F20" s="4">
        <f t="shared" si="1"/>
        <v>4.196809740913956</v>
      </c>
      <c r="G20" s="8"/>
    </row>
    <row r="21" spans="1:7" ht="15.75">
      <c r="A21" s="32" t="s">
        <v>89</v>
      </c>
      <c r="B21" s="5">
        <f>SUM(B22:B27)</f>
        <v>0</v>
      </c>
      <c r="C21" s="7">
        <f>SUM(C22:C27)</f>
        <v>91.80799999999999</v>
      </c>
      <c r="D21" s="7">
        <f>SUM(D22:D27)</f>
        <v>91.80799999999999</v>
      </c>
      <c r="E21" s="4">
        <f t="shared" si="0"/>
        <v>100</v>
      </c>
      <c r="F21" s="4" t="e">
        <f t="shared" si="1"/>
        <v>#DIV/0!</v>
      </c>
      <c r="G21" s="8"/>
    </row>
    <row r="22" spans="1:7" ht="15.75">
      <c r="A22" s="15" t="s">
        <v>10</v>
      </c>
      <c r="B22" s="4"/>
      <c r="C22" s="4"/>
      <c r="D22" s="4"/>
      <c r="E22" s="4" t="e">
        <f t="shared" si="0"/>
        <v>#DIV/0!</v>
      </c>
      <c r="F22" s="4" t="e">
        <f t="shared" si="1"/>
        <v>#DIV/0!</v>
      </c>
      <c r="G22" s="9"/>
    </row>
    <row r="23" spans="1:7" ht="15.75">
      <c r="A23" s="14" t="s">
        <v>64</v>
      </c>
      <c r="B23" s="7"/>
      <c r="C23" s="7"/>
      <c r="D23" s="7"/>
      <c r="E23" s="4" t="e">
        <f t="shared" si="0"/>
        <v>#DIV/0!</v>
      </c>
      <c r="F23" s="4" t="e">
        <f t="shared" si="1"/>
        <v>#DIV/0!</v>
      </c>
      <c r="G23" s="8"/>
    </row>
    <row r="24" spans="1:7" ht="15.75">
      <c r="A24" s="14" t="s">
        <v>63</v>
      </c>
      <c r="B24" s="7"/>
      <c r="C24" s="7"/>
      <c r="D24" s="7"/>
      <c r="E24" s="4" t="e">
        <f t="shared" si="0"/>
        <v>#DIV/0!</v>
      </c>
      <c r="F24" s="4" t="e">
        <f t="shared" si="1"/>
        <v>#DIV/0!</v>
      </c>
      <c r="G24" s="8"/>
    </row>
    <row r="25" spans="1:7" ht="15.75">
      <c r="A25" s="14" t="s">
        <v>65</v>
      </c>
      <c r="B25" s="7"/>
      <c r="C25" s="7"/>
      <c r="D25" s="7"/>
      <c r="E25" s="4" t="e">
        <f t="shared" si="0"/>
        <v>#DIV/0!</v>
      </c>
      <c r="F25" s="4" t="e">
        <f t="shared" si="1"/>
        <v>#DIV/0!</v>
      </c>
      <c r="G25" s="8"/>
    </row>
    <row r="26" spans="1:7" ht="15.75">
      <c r="A26" s="14" t="s">
        <v>82</v>
      </c>
      <c r="B26" s="7"/>
      <c r="C26" s="7">
        <v>50</v>
      </c>
      <c r="D26" s="7">
        <v>50</v>
      </c>
      <c r="E26" s="4">
        <f t="shared" si="0"/>
        <v>100</v>
      </c>
      <c r="F26" s="4" t="e">
        <f t="shared" si="1"/>
        <v>#DIV/0!</v>
      </c>
      <c r="G26" s="8"/>
    </row>
    <row r="27" spans="1:7" ht="15.75">
      <c r="A27" s="14" t="s">
        <v>66</v>
      </c>
      <c r="B27" s="7"/>
      <c r="C27" s="7">
        <v>41.808</v>
      </c>
      <c r="D27" s="7">
        <v>41.808</v>
      </c>
      <c r="E27" s="4">
        <f t="shared" si="0"/>
        <v>100</v>
      </c>
      <c r="F27" s="4" t="e">
        <f t="shared" si="1"/>
        <v>#DIV/0!</v>
      </c>
      <c r="G27" s="8"/>
    </row>
  </sheetData>
  <sheetProtection/>
  <mergeCells count="1">
    <mergeCell ref="A4:G4"/>
  </mergeCells>
  <printOptions/>
  <pageMargins left="0.75" right="0.75" top="1" bottom="1" header="0.5" footer="0.5"/>
  <pageSetup fitToHeight="1" fitToWidth="1" horizontalDpi="600" verticalDpi="600" orientation="landscape" paperSize="9" scale="98" r:id="rId1"/>
  <customProperties>
    <customPr name="krista_fm_const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zoomScale="115" zoomScaleNormal="115" zoomScalePageLayoutView="0" workbookViewId="0" topLeftCell="A1">
      <pane xSplit="4" ySplit="8" topLeftCell="E9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9.00390625" defaultRowHeight="12.75"/>
  <cols>
    <col min="1" max="1" width="21.125" style="24" bestFit="1" customWidth="1"/>
    <col min="2" max="19" width="12.125" style="24" customWidth="1"/>
    <col min="20" max="20" width="14.625" style="24" customWidth="1"/>
    <col min="21" max="21" width="15.00390625" style="24" customWidth="1"/>
    <col min="22" max="22" width="14.875" style="24" customWidth="1"/>
    <col min="23" max="40" width="12.125" style="24" customWidth="1"/>
    <col min="41" max="16384" width="9.125" style="24" customWidth="1"/>
  </cols>
  <sheetData>
    <row r="1" spans="1:4" s="26" customFormat="1" ht="18.75">
      <c r="A1" s="25" t="s">
        <v>77</v>
      </c>
      <c r="B1" s="25"/>
      <c r="C1" s="25"/>
      <c r="D1" s="25"/>
    </row>
    <row r="2" spans="1:40" ht="15.75" customHeight="1">
      <c r="A2" s="34"/>
      <c r="AK2" s="28"/>
      <c r="AN2" s="28" t="s">
        <v>80</v>
      </c>
    </row>
    <row r="3" spans="1:37" s="45" customFormat="1" ht="12.75">
      <c r="A3" s="97" t="s">
        <v>136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5" spans="1:40" s="16" customFormat="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L5" s="17"/>
      <c r="AN5" s="16" t="s">
        <v>78</v>
      </c>
    </row>
    <row r="6" spans="1:42" s="16" customFormat="1" ht="201.75" customHeight="1">
      <c r="A6" s="93" t="s">
        <v>70</v>
      </c>
      <c r="B6" s="98" t="s">
        <v>122</v>
      </c>
      <c r="C6" s="101" t="s">
        <v>68</v>
      </c>
      <c r="D6" s="102"/>
      <c r="E6" s="86" t="s">
        <v>112</v>
      </c>
      <c r="F6" s="96"/>
      <c r="G6" s="85"/>
      <c r="H6" s="86" t="s">
        <v>113</v>
      </c>
      <c r="I6" s="87"/>
      <c r="J6" s="88"/>
      <c r="K6" s="86" t="s">
        <v>141</v>
      </c>
      <c r="L6" s="87"/>
      <c r="M6" s="88"/>
      <c r="N6" s="86" t="s">
        <v>114</v>
      </c>
      <c r="O6" s="87"/>
      <c r="P6" s="88"/>
      <c r="Q6" s="86" t="s">
        <v>115</v>
      </c>
      <c r="R6" s="87"/>
      <c r="S6" s="88"/>
      <c r="T6" s="86" t="s">
        <v>116</v>
      </c>
      <c r="U6" s="87"/>
      <c r="V6" s="88"/>
      <c r="W6" s="86" t="s">
        <v>117</v>
      </c>
      <c r="X6" s="87"/>
      <c r="Y6" s="88"/>
      <c r="Z6" s="86" t="s">
        <v>119</v>
      </c>
      <c r="AA6" s="87"/>
      <c r="AB6" s="88"/>
      <c r="AC6" s="86" t="s">
        <v>118</v>
      </c>
      <c r="AD6" s="87"/>
      <c r="AE6" s="88"/>
      <c r="AF6" s="86" t="s">
        <v>120</v>
      </c>
      <c r="AG6" s="87"/>
      <c r="AH6" s="88"/>
      <c r="AI6" s="89" t="s">
        <v>121</v>
      </c>
      <c r="AJ6" s="90"/>
      <c r="AK6" s="90"/>
      <c r="AL6" s="89" t="s">
        <v>111</v>
      </c>
      <c r="AM6" s="90"/>
      <c r="AN6" s="90"/>
      <c r="AO6"/>
      <c r="AP6"/>
    </row>
    <row r="7" spans="1:40" s="18" customFormat="1" ht="28.5" customHeight="1">
      <c r="A7" s="94"/>
      <c r="B7" s="99"/>
      <c r="C7" s="103"/>
      <c r="D7" s="104"/>
      <c r="E7" s="82" t="s">
        <v>139</v>
      </c>
      <c r="F7" s="84" t="s">
        <v>68</v>
      </c>
      <c r="G7" s="85"/>
      <c r="H7" s="82" t="s">
        <v>139</v>
      </c>
      <c r="I7" s="84" t="s">
        <v>68</v>
      </c>
      <c r="J7" s="85"/>
      <c r="K7" s="82" t="s">
        <v>139</v>
      </c>
      <c r="L7" s="84" t="s">
        <v>68</v>
      </c>
      <c r="M7" s="85"/>
      <c r="N7" s="82" t="s">
        <v>140</v>
      </c>
      <c r="O7" s="84" t="s">
        <v>68</v>
      </c>
      <c r="P7" s="85"/>
      <c r="Q7" s="82" t="s">
        <v>140</v>
      </c>
      <c r="R7" s="84" t="s">
        <v>68</v>
      </c>
      <c r="S7" s="85"/>
      <c r="T7" s="82" t="s">
        <v>140</v>
      </c>
      <c r="U7" s="84" t="s">
        <v>68</v>
      </c>
      <c r="V7" s="85"/>
      <c r="W7" s="82" t="s">
        <v>140</v>
      </c>
      <c r="X7" s="84" t="s">
        <v>68</v>
      </c>
      <c r="Y7" s="85"/>
      <c r="Z7" s="82" t="s">
        <v>140</v>
      </c>
      <c r="AA7" s="84" t="s">
        <v>68</v>
      </c>
      <c r="AB7" s="85"/>
      <c r="AC7" s="82" t="s">
        <v>140</v>
      </c>
      <c r="AD7" s="84" t="s">
        <v>68</v>
      </c>
      <c r="AE7" s="85"/>
      <c r="AF7" s="82" t="s">
        <v>140</v>
      </c>
      <c r="AG7" s="84" t="s">
        <v>68</v>
      </c>
      <c r="AH7" s="85"/>
      <c r="AI7" s="82" t="s">
        <v>140</v>
      </c>
      <c r="AJ7" s="91" t="s">
        <v>68</v>
      </c>
      <c r="AK7" s="92"/>
      <c r="AL7" s="82" t="s">
        <v>140</v>
      </c>
      <c r="AM7" s="91" t="s">
        <v>68</v>
      </c>
      <c r="AN7" s="92"/>
    </row>
    <row r="8" spans="1:40" s="18" customFormat="1" ht="12.75">
      <c r="A8" s="95"/>
      <c r="B8" s="100"/>
      <c r="C8" s="33" t="s">
        <v>137</v>
      </c>
      <c r="D8" s="33" t="s">
        <v>138</v>
      </c>
      <c r="E8" s="83"/>
      <c r="F8" s="33" t="s">
        <v>137</v>
      </c>
      <c r="G8" s="33" t="s">
        <v>138</v>
      </c>
      <c r="H8" s="83"/>
      <c r="I8" s="33" t="s">
        <v>137</v>
      </c>
      <c r="J8" s="33" t="s">
        <v>138</v>
      </c>
      <c r="K8" s="83"/>
      <c r="L8" s="33" t="s">
        <v>137</v>
      </c>
      <c r="M8" s="33" t="s">
        <v>138</v>
      </c>
      <c r="N8" s="83"/>
      <c r="O8" s="33" t="s">
        <v>137</v>
      </c>
      <c r="P8" s="33" t="s">
        <v>138</v>
      </c>
      <c r="Q8" s="83"/>
      <c r="R8" s="33" t="s">
        <v>137</v>
      </c>
      <c r="S8" s="33" t="s">
        <v>138</v>
      </c>
      <c r="T8" s="83"/>
      <c r="U8" s="33" t="s">
        <v>137</v>
      </c>
      <c r="V8" s="33" t="s">
        <v>138</v>
      </c>
      <c r="W8" s="83"/>
      <c r="X8" s="33" t="s">
        <v>137</v>
      </c>
      <c r="Y8" s="33" t="s">
        <v>138</v>
      </c>
      <c r="Z8" s="83"/>
      <c r="AA8" s="33" t="s">
        <v>137</v>
      </c>
      <c r="AB8" s="33" t="s">
        <v>138</v>
      </c>
      <c r="AC8" s="83"/>
      <c r="AD8" s="33" t="s">
        <v>137</v>
      </c>
      <c r="AE8" s="33" t="s">
        <v>138</v>
      </c>
      <c r="AF8" s="83"/>
      <c r="AG8" s="33" t="s">
        <v>137</v>
      </c>
      <c r="AH8" s="33" t="s">
        <v>138</v>
      </c>
      <c r="AI8" s="83"/>
      <c r="AJ8" s="33" t="s">
        <v>137</v>
      </c>
      <c r="AK8" s="33" t="s">
        <v>138</v>
      </c>
      <c r="AL8" s="83"/>
      <c r="AM8" s="33" t="s">
        <v>137</v>
      </c>
      <c r="AN8" s="33" t="s">
        <v>138</v>
      </c>
    </row>
    <row r="9" spans="1:40" s="22" customFormat="1" ht="12.75">
      <c r="A9" s="19" t="s">
        <v>11</v>
      </c>
      <c r="B9" s="20">
        <f aca="true" t="shared" si="0" ref="B9:D10">E9+H9+N9+Q9+T9+W9+Z9+AC9+AF9+AI9+K9</f>
        <v>0</v>
      </c>
      <c r="C9" s="20">
        <f t="shared" si="0"/>
        <v>0</v>
      </c>
      <c r="D9" s="20">
        <f t="shared" si="0"/>
        <v>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0"/>
      <c r="AM9" s="20"/>
      <c r="AN9" s="21"/>
    </row>
    <row r="10" spans="1:40" s="22" customFormat="1" ht="12.75">
      <c r="A10" s="19" t="s">
        <v>12</v>
      </c>
      <c r="B10" s="20">
        <f t="shared" si="0"/>
        <v>0</v>
      </c>
      <c r="C10" s="20">
        <f t="shared" si="0"/>
        <v>0</v>
      </c>
      <c r="D10" s="20">
        <f t="shared" si="0"/>
        <v>0</v>
      </c>
      <c r="E10" s="20">
        <f>SUM(E11:E23)</f>
        <v>0</v>
      </c>
      <c r="F10" s="20">
        <f aca="true" t="shared" si="1" ref="F10:AK10">SUM(F11:F23)</f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 t="shared" si="1"/>
        <v>0</v>
      </c>
      <c r="T10" s="20">
        <f t="shared" si="1"/>
        <v>0</v>
      </c>
      <c r="U10" s="20">
        <f t="shared" si="1"/>
        <v>0</v>
      </c>
      <c r="V10" s="20">
        <f t="shared" si="1"/>
        <v>0</v>
      </c>
      <c r="W10" s="20">
        <f t="shared" si="1"/>
        <v>0</v>
      </c>
      <c r="X10" s="20">
        <f t="shared" si="1"/>
        <v>0</v>
      </c>
      <c r="Y10" s="20">
        <f t="shared" si="1"/>
        <v>0</v>
      </c>
      <c r="Z10" s="20">
        <f t="shared" si="1"/>
        <v>0</v>
      </c>
      <c r="AA10" s="20">
        <f t="shared" si="1"/>
        <v>0</v>
      </c>
      <c r="AB10" s="20">
        <f t="shared" si="1"/>
        <v>0</v>
      </c>
      <c r="AC10" s="20">
        <f t="shared" si="1"/>
        <v>0</v>
      </c>
      <c r="AD10" s="20">
        <f t="shared" si="1"/>
        <v>0</v>
      </c>
      <c r="AE10" s="20">
        <f t="shared" si="1"/>
        <v>0</v>
      </c>
      <c r="AF10" s="20">
        <f t="shared" si="1"/>
        <v>0</v>
      </c>
      <c r="AG10" s="20">
        <f t="shared" si="1"/>
        <v>0</v>
      </c>
      <c r="AH10" s="20">
        <f t="shared" si="1"/>
        <v>0</v>
      </c>
      <c r="AI10" s="20">
        <f t="shared" si="1"/>
        <v>0</v>
      </c>
      <c r="AJ10" s="20">
        <f t="shared" si="1"/>
        <v>0</v>
      </c>
      <c r="AK10" s="20">
        <f t="shared" si="1"/>
        <v>0</v>
      </c>
      <c r="AL10" s="20">
        <f>SUM(AL11:AL23)</f>
        <v>0</v>
      </c>
      <c r="AM10" s="20">
        <f>SUM(AM11:AM23)</f>
        <v>0</v>
      </c>
      <c r="AN10" s="20">
        <f>SUM(AN11:AN23)</f>
        <v>0</v>
      </c>
    </row>
    <row r="11" spans="1:40" s="22" customFormat="1" ht="12.75">
      <c r="A11" s="19" t="s">
        <v>0</v>
      </c>
      <c r="B11" s="20">
        <f aca="true" t="shared" si="2" ref="B11:B23">E11+H11+N11+Q11+T11+W11+Z11+AC11+AF11+AI11+K11</f>
        <v>0</v>
      </c>
      <c r="C11" s="20">
        <f aca="true" t="shared" si="3" ref="C11:C23">F11+I11+O11+R11+U11+X11+AA11+AD11+AG11+AJ11+L11</f>
        <v>0</v>
      </c>
      <c r="D11" s="20">
        <f aca="true" t="shared" si="4" ref="D11:D23">G11+J11+P11+S11+V11+Y11+AB11+AE11+AH11+AK11+M11</f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0"/>
      <c r="AM11" s="20"/>
      <c r="AN11" s="21"/>
    </row>
    <row r="12" spans="1:40" s="22" customFormat="1" ht="12.75">
      <c r="A12" s="19" t="s">
        <v>1</v>
      </c>
      <c r="B12" s="20">
        <f t="shared" si="2"/>
        <v>0</v>
      </c>
      <c r="C12" s="20">
        <f t="shared" si="3"/>
        <v>0</v>
      </c>
      <c r="D12" s="20">
        <f t="shared" si="4"/>
        <v>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0"/>
      <c r="AM12" s="20"/>
      <c r="AN12" s="21"/>
    </row>
    <row r="13" spans="1:40" s="22" customFormat="1" ht="12.75">
      <c r="A13" s="19" t="s">
        <v>2</v>
      </c>
      <c r="B13" s="20">
        <f t="shared" si="2"/>
        <v>0</v>
      </c>
      <c r="C13" s="20">
        <f t="shared" si="3"/>
        <v>0</v>
      </c>
      <c r="D13" s="20">
        <f t="shared" si="4"/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0"/>
      <c r="AM13" s="20"/>
      <c r="AN13" s="21"/>
    </row>
    <row r="14" spans="1:40" s="22" customFormat="1" ht="12.75">
      <c r="A14" s="19" t="s">
        <v>3</v>
      </c>
      <c r="B14" s="20">
        <f t="shared" si="2"/>
        <v>0</v>
      </c>
      <c r="C14" s="20">
        <f t="shared" si="3"/>
        <v>0</v>
      </c>
      <c r="D14" s="20">
        <f t="shared" si="4"/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48"/>
      <c r="AH14" s="48"/>
      <c r="AI14" s="20"/>
      <c r="AJ14" s="20"/>
      <c r="AK14" s="21"/>
      <c r="AL14" s="20"/>
      <c r="AM14" s="20"/>
      <c r="AN14" s="21"/>
    </row>
    <row r="15" spans="1:40" s="22" customFormat="1" ht="12.75">
      <c r="A15" s="19" t="s">
        <v>4</v>
      </c>
      <c r="B15" s="20">
        <f t="shared" si="2"/>
        <v>0</v>
      </c>
      <c r="C15" s="20">
        <f t="shared" si="3"/>
        <v>0</v>
      </c>
      <c r="D15" s="20">
        <f t="shared" si="4"/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0"/>
      <c r="AM15" s="20"/>
      <c r="AN15" s="21"/>
    </row>
    <row r="16" spans="1:40" s="22" customFormat="1" ht="12.75">
      <c r="A16" s="19" t="s">
        <v>5</v>
      </c>
      <c r="B16" s="20">
        <f t="shared" si="2"/>
        <v>0</v>
      </c>
      <c r="C16" s="20">
        <f t="shared" si="3"/>
        <v>0</v>
      </c>
      <c r="D16" s="20">
        <f t="shared" si="4"/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20"/>
      <c r="AM16" s="20"/>
      <c r="AN16" s="21"/>
    </row>
    <row r="17" spans="1:40" s="22" customFormat="1" ht="12.75">
      <c r="A17" s="19" t="s">
        <v>6</v>
      </c>
      <c r="B17" s="20">
        <f t="shared" si="2"/>
        <v>0</v>
      </c>
      <c r="C17" s="20">
        <f t="shared" si="3"/>
        <v>0</v>
      </c>
      <c r="D17" s="20">
        <f t="shared" si="4"/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0"/>
      <c r="AM17" s="20"/>
      <c r="AN17" s="21"/>
    </row>
    <row r="18" spans="1:40" s="22" customFormat="1" ht="12.75">
      <c r="A18" s="19" t="s">
        <v>7</v>
      </c>
      <c r="B18" s="20">
        <f t="shared" si="2"/>
        <v>0</v>
      </c>
      <c r="C18" s="20">
        <f t="shared" si="3"/>
        <v>0</v>
      </c>
      <c r="D18" s="20">
        <f t="shared" si="4"/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0"/>
      <c r="AM18" s="20"/>
      <c r="AN18" s="21"/>
    </row>
    <row r="19" spans="1:40" s="22" customFormat="1" ht="12.75">
      <c r="A19" s="19" t="s">
        <v>8</v>
      </c>
      <c r="B19" s="20">
        <f t="shared" si="2"/>
        <v>0</v>
      </c>
      <c r="C19" s="20">
        <f t="shared" si="3"/>
        <v>0</v>
      </c>
      <c r="D19" s="20">
        <f t="shared" si="4"/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20"/>
      <c r="AM19" s="20"/>
      <c r="AN19" s="21"/>
    </row>
    <row r="20" spans="1:40" s="22" customFormat="1" ht="12.75">
      <c r="A20" s="19" t="s">
        <v>71</v>
      </c>
      <c r="B20" s="20">
        <f t="shared" si="2"/>
        <v>0</v>
      </c>
      <c r="C20" s="20">
        <f t="shared" si="3"/>
        <v>0</v>
      </c>
      <c r="D20" s="20">
        <f t="shared" si="4"/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0"/>
      <c r="AM20" s="20"/>
      <c r="AN20" s="21"/>
    </row>
    <row r="21" spans="1:40" s="22" customFormat="1" ht="12.75">
      <c r="A21" s="19" t="s">
        <v>72</v>
      </c>
      <c r="B21" s="20">
        <f t="shared" si="2"/>
        <v>0</v>
      </c>
      <c r="C21" s="20">
        <f t="shared" si="3"/>
        <v>0</v>
      </c>
      <c r="D21" s="20">
        <f t="shared" si="4"/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20"/>
      <c r="AM21" s="20"/>
      <c r="AN21" s="21"/>
    </row>
    <row r="22" spans="1:40" s="22" customFormat="1" ht="12.75">
      <c r="A22" s="19" t="s">
        <v>73</v>
      </c>
      <c r="B22" s="20">
        <f t="shared" si="2"/>
        <v>0</v>
      </c>
      <c r="C22" s="20">
        <f t="shared" si="3"/>
        <v>0</v>
      </c>
      <c r="D22" s="20">
        <f t="shared" si="4"/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20"/>
      <c r="AM22" s="20"/>
      <c r="AN22" s="21"/>
    </row>
    <row r="23" spans="1:40" s="22" customFormat="1" ht="12.75">
      <c r="A23" s="19" t="s">
        <v>74</v>
      </c>
      <c r="B23" s="20">
        <f t="shared" si="2"/>
        <v>0</v>
      </c>
      <c r="C23" s="20">
        <f t="shared" si="3"/>
        <v>0</v>
      </c>
      <c r="D23" s="20">
        <f t="shared" si="4"/>
        <v>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0"/>
      <c r="AM23" s="20"/>
      <c r="AN23" s="21"/>
    </row>
    <row r="24" spans="1:40" ht="12.75">
      <c r="A24" s="19" t="s">
        <v>69</v>
      </c>
      <c r="B24" s="49">
        <f>B9+B10</f>
        <v>0</v>
      </c>
      <c r="C24" s="49">
        <f>C9+C10</f>
        <v>0</v>
      </c>
      <c r="D24" s="49">
        <f>D9+D10</f>
        <v>0</v>
      </c>
      <c r="E24" s="49">
        <f>E9+E10</f>
        <v>0</v>
      </c>
      <c r="F24" s="23">
        <f aca="true" t="shared" si="5" ref="F24:AK24">F9+F10</f>
        <v>0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23">
        <f t="shared" si="5"/>
        <v>0</v>
      </c>
      <c r="Q24" s="23">
        <f t="shared" si="5"/>
        <v>0</v>
      </c>
      <c r="R24" s="23">
        <f t="shared" si="5"/>
        <v>0</v>
      </c>
      <c r="S24" s="23">
        <f t="shared" si="5"/>
        <v>0</v>
      </c>
      <c r="T24" s="23">
        <f t="shared" si="5"/>
        <v>0</v>
      </c>
      <c r="U24" s="23">
        <f t="shared" si="5"/>
        <v>0</v>
      </c>
      <c r="V24" s="23">
        <f t="shared" si="5"/>
        <v>0</v>
      </c>
      <c r="W24" s="23">
        <f>W9+W10</f>
        <v>0</v>
      </c>
      <c r="X24" s="23">
        <f>X9+X10</f>
        <v>0</v>
      </c>
      <c r="Y24" s="23">
        <f>Y9+Y10</f>
        <v>0</v>
      </c>
      <c r="Z24" s="23">
        <f t="shared" si="5"/>
        <v>0</v>
      </c>
      <c r="AA24" s="23">
        <f t="shared" si="5"/>
        <v>0</v>
      </c>
      <c r="AB24" s="23">
        <f t="shared" si="5"/>
        <v>0</v>
      </c>
      <c r="AC24" s="23">
        <f>AC9+AC10</f>
        <v>0</v>
      </c>
      <c r="AD24" s="23">
        <f>AD9+AD10</f>
        <v>0</v>
      </c>
      <c r="AE24" s="23">
        <f>AE9+AE10</f>
        <v>0</v>
      </c>
      <c r="AF24" s="23">
        <f t="shared" si="5"/>
        <v>0</v>
      </c>
      <c r="AG24" s="23">
        <f t="shared" si="5"/>
        <v>0</v>
      </c>
      <c r="AH24" s="23">
        <f t="shared" si="5"/>
        <v>0</v>
      </c>
      <c r="AI24" s="23">
        <f>AI9+AI10</f>
        <v>0</v>
      </c>
      <c r="AJ24" s="23">
        <f t="shared" si="5"/>
        <v>0</v>
      </c>
      <c r="AK24" s="23">
        <f t="shared" si="5"/>
        <v>0</v>
      </c>
      <c r="AL24" s="23">
        <f>AL9+AL10</f>
        <v>0</v>
      </c>
      <c r="AM24" s="23">
        <f>AM9+AM10</f>
        <v>0</v>
      </c>
      <c r="AN24" s="23">
        <f>AN9+AN10</f>
        <v>0</v>
      </c>
    </row>
  </sheetData>
  <sheetProtection/>
  <mergeCells count="40">
    <mergeCell ref="A3:AK3"/>
    <mergeCell ref="B6:B8"/>
    <mergeCell ref="AC6:AE6"/>
    <mergeCell ref="AC7:AC8"/>
    <mergeCell ref="AD7:AE7"/>
    <mergeCell ref="W6:Y6"/>
    <mergeCell ref="AG7:AH7"/>
    <mergeCell ref="AI6:AK6"/>
    <mergeCell ref="C6:D7"/>
    <mergeCell ref="U7:V7"/>
    <mergeCell ref="O7:P7"/>
    <mergeCell ref="AJ7:AK7"/>
    <mergeCell ref="AI7:AI8"/>
    <mergeCell ref="Q6:S6"/>
    <mergeCell ref="E6:G6"/>
    <mergeCell ref="N6:P6"/>
    <mergeCell ref="T6:V6"/>
    <mergeCell ref="AF6:AH6"/>
    <mergeCell ref="I7:J7"/>
    <mergeCell ref="H6:J6"/>
    <mergeCell ref="A6:A8"/>
    <mergeCell ref="E7:E8"/>
    <mergeCell ref="F7:G7"/>
    <mergeCell ref="AF7:AF8"/>
    <mergeCell ref="H7:H8"/>
    <mergeCell ref="N7:N8"/>
    <mergeCell ref="W7:W8"/>
    <mergeCell ref="X7:Y7"/>
    <mergeCell ref="Z6:AB6"/>
    <mergeCell ref="Z7:Z8"/>
    <mergeCell ref="K7:K8"/>
    <mergeCell ref="L7:M7"/>
    <mergeCell ref="K6:M6"/>
    <mergeCell ref="AL6:AN6"/>
    <mergeCell ref="AL7:AL8"/>
    <mergeCell ref="AM7:AN7"/>
    <mergeCell ref="AA7:AB7"/>
    <mergeCell ref="T7:T8"/>
    <mergeCell ref="Q7:Q8"/>
    <mergeCell ref="R7:S7"/>
  </mergeCells>
  <printOptions/>
  <pageMargins left="0.15748031496062992" right="0.15748031496062992" top="0.4724409448818898" bottom="0.1968503937007874" header="0.5118110236220472" footer="0.1968503937007874"/>
  <pageSetup fitToWidth="2" fitToHeight="1" horizontalDpi="600" verticalDpi="600" orientation="landscape" paperSize="9" scale="55" r:id="rId1"/>
  <customProperties>
    <customPr name="krista_fm_const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zoomScale="130" zoomScaleNormal="130" zoomScalePageLayoutView="0" workbookViewId="0" topLeftCell="A1">
      <pane xSplit="1" ySplit="8" topLeftCell="B9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9.00390625" defaultRowHeight="12.75"/>
  <cols>
    <col min="1" max="1" width="31.25390625" style="0" customWidth="1"/>
    <col min="2" max="2" width="9.25390625" style="0" customWidth="1"/>
    <col min="3" max="3" width="10.625" style="0" customWidth="1"/>
    <col min="4" max="4" width="12.75390625" style="0" customWidth="1"/>
    <col min="5" max="9" width="11.25390625" style="0" customWidth="1"/>
    <col min="10" max="10" width="10.125" style="0" customWidth="1"/>
    <col min="14" max="14" width="10.125" style="0" customWidth="1"/>
    <col min="18" max="19" width="13.25390625" style="0" customWidth="1"/>
    <col min="20" max="21" width="14.75390625" style="0" customWidth="1"/>
    <col min="22" max="22" width="12.875" style="0" customWidth="1"/>
  </cols>
  <sheetData>
    <row r="1" spans="1:25" s="26" customFormat="1" ht="12.75">
      <c r="A1" s="26" t="s">
        <v>77</v>
      </c>
      <c r="Y1" s="27"/>
    </row>
    <row r="2" spans="1:25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 t="s">
        <v>105</v>
      </c>
      <c r="Y2" s="35"/>
    </row>
    <row r="3" spans="1:25" ht="15" customHeight="1">
      <c r="A3" s="106" t="s">
        <v>106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36" customHeight="1">
      <c r="A5" s="110" t="s">
        <v>92</v>
      </c>
      <c r="B5" s="105" t="s">
        <v>128</v>
      </c>
      <c r="C5" s="105"/>
      <c r="D5" s="105"/>
      <c r="E5" s="105"/>
      <c r="F5" s="105" t="s">
        <v>129</v>
      </c>
      <c r="G5" s="105"/>
      <c r="H5" s="105"/>
      <c r="I5" s="105"/>
      <c r="J5" s="105" t="s">
        <v>130</v>
      </c>
      <c r="K5" s="105"/>
      <c r="L5" s="105"/>
      <c r="M5" s="105"/>
      <c r="N5" s="105" t="s">
        <v>131</v>
      </c>
      <c r="O5" s="105"/>
      <c r="P5" s="105"/>
      <c r="Q5" s="105"/>
      <c r="R5" s="107" t="s">
        <v>132</v>
      </c>
      <c r="S5" s="107" t="s">
        <v>133</v>
      </c>
      <c r="T5" s="107" t="s">
        <v>134</v>
      </c>
      <c r="U5" s="107" t="s">
        <v>135</v>
      </c>
      <c r="V5" s="105" t="s">
        <v>107</v>
      </c>
      <c r="W5" s="105"/>
      <c r="X5" s="105"/>
      <c r="Y5" s="105"/>
    </row>
    <row r="6" spans="1:25" ht="24" customHeight="1">
      <c r="A6" s="110"/>
      <c r="B6" s="105" t="s">
        <v>102</v>
      </c>
      <c r="C6" s="105" t="s">
        <v>98</v>
      </c>
      <c r="D6" s="105"/>
      <c r="E6" s="105"/>
      <c r="F6" s="105" t="s">
        <v>103</v>
      </c>
      <c r="G6" s="105" t="s">
        <v>98</v>
      </c>
      <c r="H6" s="105"/>
      <c r="I6" s="105"/>
      <c r="J6" s="105" t="s">
        <v>104</v>
      </c>
      <c r="K6" s="105" t="s">
        <v>98</v>
      </c>
      <c r="L6" s="105"/>
      <c r="M6" s="105"/>
      <c r="N6" s="105" t="s">
        <v>104</v>
      </c>
      <c r="O6" s="105" t="s">
        <v>98</v>
      </c>
      <c r="P6" s="105"/>
      <c r="Q6" s="105"/>
      <c r="R6" s="108"/>
      <c r="S6" s="108"/>
      <c r="T6" s="108"/>
      <c r="U6" s="108"/>
      <c r="V6" s="105" t="s">
        <v>62</v>
      </c>
      <c r="W6" s="105" t="s">
        <v>98</v>
      </c>
      <c r="X6" s="105"/>
      <c r="Y6" s="105"/>
    </row>
    <row r="7" spans="1:25" ht="63.75">
      <c r="A7" s="110"/>
      <c r="B7" s="105"/>
      <c r="C7" s="46" t="s">
        <v>99</v>
      </c>
      <c r="D7" s="46" t="s">
        <v>100</v>
      </c>
      <c r="E7" s="46" t="s">
        <v>101</v>
      </c>
      <c r="F7" s="105"/>
      <c r="G7" s="46" t="s">
        <v>99</v>
      </c>
      <c r="H7" s="46" t="s">
        <v>100</v>
      </c>
      <c r="I7" s="46" t="s">
        <v>101</v>
      </c>
      <c r="J7" s="105"/>
      <c r="K7" s="46" t="s">
        <v>99</v>
      </c>
      <c r="L7" s="46" t="s">
        <v>100</v>
      </c>
      <c r="M7" s="46" t="s">
        <v>101</v>
      </c>
      <c r="N7" s="105"/>
      <c r="O7" s="46" t="s">
        <v>99</v>
      </c>
      <c r="P7" s="46" t="s">
        <v>100</v>
      </c>
      <c r="Q7" s="46" t="s">
        <v>101</v>
      </c>
      <c r="R7" s="109"/>
      <c r="S7" s="109"/>
      <c r="T7" s="109"/>
      <c r="U7" s="109"/>
      <c r="V7" s="105"/>
      <c r="W7" s="46" t="s">
        <v>99</v>
      </c>
      <c r="X7" s="46" t="s">
        <v>100</v>
      </c>
      <c r="Y7" s="46" t="s">
        <v>101</v>
      </c>
    </row>
    <row r="8" spans="1:25" ht="13.5" customHeight="1">
      <c r="A8" s="37">
        <v>1</v>
      </c>
      <c r="B8" s="38">
        <f>A8+1</f>
        <v>2</v>
      </c>
      <c r="C8" s="38">
        <f aca="true" t="shared" si="0" ref="C8:Y8">B8+1</f>
        <v>3</v>
      </c>
      <c r="D8" s="38">
        <f t="shared" si="0"/>
        <v>4</v>
      </c>
      <c r="E8" s="38">
        <f t="shared" si="0"/>
        <v>5</v>
      </c>
      <c r="F8" s="38">
        <f t="shared" si="0"/>
        <v>6</v>
      </c>
      <c r="G8" s="38">
        <f t="shared" si="0"/>
        <v>7</v>
      </c>
      <c r="H8" s="38">
        <f t="shared" si="0"/>
        <v>8</v>
      </c>
      <c r="I8" s="38">
        <f t="shared" si="0"/>
        <v>9</v>
      </c>
      <c r="J8" s="38">
        <f>E8+1</f>
        <v>6</v>
      </c>
      <c r="K8" s="38">
        <f>J8+1</f>
        <v>7</v>
      </c>
      <c r="L8" s="38">
        <f>K8+1</f>
        <v>8</v>
      </c>
      <c r="M8" s="38">
        <f>L8+1</f>
        <v>9</v>
      </c>
      <c r="N8" s="38">
        <f>I8+1</f>
        <v>10</v>
      </c>
      <c r="O8" s="38">
        <f t="shared" si="0"/>
        <v>11</v>
      </c>
      <c r="P8" s="38">
        <f t="shared" si="0"/>
        <v>12</v>
      </c>
      <c r="Q8" s="38">
        <f t="shared" si="0"/>
        <v>13</v>
      </c>
      <c r="R8" s="38">
        <f t="shared" si="0"/>
        <v>14</v>
      </c>
      <c r="S8" s="38">
        <f t="shared" si="0"/>
        <v>15</v>
      </c>
      <c r="T8" s="38">
        <f t="shared" si="0"/>
        <v>16</v>
      </c>
      <c r="U8" s="38">
        <f t="shared" si="0"/>
        <v>17</v>
      </c>
      <c r="V8" s="38">
        <f t="shared" si="0"/>
        <v>18</v>
      </c>
      <c r="W8" s="38">
        <f t="shared" si="0"/>
        <v>19</v>
      </c>
      <c r="X8" s="38">
        <f t="shared" si="0"/>
        <v>20</v>
      </c>
      <c r="Y8" s="38">
        <f t="shared" si="0"/>
        <v>21</v>
      </c>
    </row>
    <row r="9" spans="1:25" ht="47.25" customHeight="1">
      <c r="A9" s="39" t="s">
        <v>93</v>
      </c>
      <c r="B9" s="43">
        <f>SUM(C9:E9)</f>
        <v>0</v>
      </c>
      <c r="C9" s="43"/>
      <c r="D9" s="43"/>
      <c r="E9" s="43"/>
      <c r="F9" s="43">
        <f>SUM(G9:I9)</f>
        <v>0</v>
      </c>
      <c r="G9" s="43"/>
      <c r="H9" s="43"/>
      <c r="I9" s="43"/>
      <c r="J9" s="43">
        <f>SUM(K9:M9)</f>
        <v>0</v>
      </c>
      <c r="K9" s="43"/>
      <c r="L9" s="43"/>
      <c r="M9" s="43"/>
      <c r="N9" s="43">
        <f>SUM(O9:Q9)</f>
        <v>0</v>
      </c>
      <c r="O9" s="43"/>
      <c r="P9" s="43"/>
      <c r="Q9" s="43"/>
      <c r="R9" s="43"/>
      <c r="S9" s="43"/>
      <c r="T9" s="43"/>
      <c r="U9" s="43"/>
      <c r="V9" s="43" t="e">
        <f aca="true" t="shared" si="1" ref="V9:Y13">N9/F9/12*1000</f>
        <v>#DIV/0!</v>
      </c>
      <c r="W9" s="43" t="e">
        <f t="shared" si="1"/>
        <v>#DIV/0!</v>
      </c>
      <c r="X9" s="43" t="e">
        <f t="shared" si="1"/>
        <v>#DIV/0!</v>
      </c>
      <c r="Y9" s="43" t="e">
        <f t="shared" si="1"/>
        <v>#DIV/0!</v>
      </c>
    </row>
    <row r="10" spans="1:25" ht="35.25" customHeight="1">
      <c r="A10" s="39" t="s">
        <v>95</v>
      </c>
      <c r="B10" s="43">
        <f>SUM(C10:E10)</f>
        <v>0</v>
      </c>
      <c r="C10" s="41"/>
      <c r="D10" s="41"/>
      <c r="E10" s="41"/>
      <c r="F10" s="43">
        <f>SUM(G10:I10)</f>
        <v>0</v>
      </c>
      <c r="G10" s="41"/>
      <c r="H10" s="41"/>
      <c r="I10" s="41"/>
      <c r="J10" s="43">
        <f>SUM(K10:M10)</f>
        <v>0</v>
      </c>
      <c r="K10" s="41"/>
      <c r="L10" s="41"/>
      <c r="M10" s="41"/>
      <c r="N10" s="43">
        <f>SUM(O10:Q10)</f>
        <v>0</v>
      </c>
      <c r="O10" s="41"/>
      <c r="P10" s="41"/>
      <c r="Q10" s="41"/>
      <c r="R10" s="41"/>
      <c r="S10" s="41"/>
      <c r="T10" s="41"/>
      <c r="U10" s="41"/>
      <c r="V10" s="43" t="e">
        <f t="shared" si="1"/>
        <v>#DIV/0!</v>
      </c>
      <c r="W10" s="43" t="e">
        <f t="shared" si="1"/>
        <v>#DIV/0!</v>
      </c>
      <c r="X10" s="43" t="e">
        <f t="shared" si="1"/>
        <v>#DIV/0!</v>
      </c>
      <c r="Y10" s="43" t="e">
        <f t="shared" si="1"/>
        <v>#DIV/0!</v>
      </c>
    </row>
    <row r="11" spans="1:25" ht="36" customHeight="1">
      <c r="A11" s="39" t="s">
        <v>96</v>
      </c>
      <c r="B11" s="43">
        <f>SUM(C11:E11)</f>
        <v>0</v>
      </c>
      <c r="C11" s="41"/>
      <c r="D11" s="41"/>
      <c r="E11" s="41"/>
      <c r="F11" s="43">
        <f>SUM(G11:I11)</f>
        <v>0</v>
      </c>
      <c r="G11" s="41"/>
      <c r="H11" s="41"/>
      <c r="I11" s="41"/>
      <c r="J11" s="43">
        <f>SUM(K11:M11)</f>
        <v>0</v>
      </c>
      <c r="K11" s="41"/>
      <c r="L11" s="41"/>
      <c r="M11" s="41"/>
      <c r="N11" s="43">
        <f>SUM(O11:Q11)</f>
        <v>0</v>
      </c>
      <c r="O11" s="41"/>
      <c r="P11" s="41"/>
      <c r="Q11" s="41"/>
      <c r="R11" s="41"/>
      <c r="S11" s="41"/>
      <c r="T11" s="41"/>
      <c r="U11" s="41"/>
      <c r="V11" s="43" t="e">
        <f t="shared" si="1"/>
        <v>#DIV/0!</v>
      </c>
      <c r="W11" s="43" t="e">
        <f t="shared" si="1"/>
        <v>#DIV/0!</v>
      </c>
      <c r="X11" s="43" t="e">
        <f t="shared" si="1"/>
        <v>#DIV/0!</v>
      </c>
      <c r="Y11" s="43" t="e">
        <f t="shared" si="1"/>
        <v>#DIV/0!</v>
      </c>
    </row>
    <row r="12" spans="1:25" ht="32.25" customHeight="1">
      <c r="A12" s="39" t="s">
        <v>97</v>
      </c>
      <c r="B12" s="43">
        <f>SUM(C12:E12)</f>
        <v>0</v>
      </c>
      <c r="C12" s="41"/>
      <c r="D12" s="41"/>
      <c r="E12" s="41"/>
      <c r="F12" s="43">
        <f>SUM(G12:I12)</f>
        <v>0</v>
      </c>
      <c r="G12" s="41"/>
      <c r="H12" s="41"/>
      <c r="I12" s="41"/>
      <c r="J12" s="43">
        <f>SUM(K12:M12)</f>
        <v>0</v>
      </c>
      <c r="K12" s="41"/>
      <c r="L12" s="41"/>
      <c r="M12" s="41"/>
      <c r="N12" s="43">
        <f>SUM(O12:Q12)</f>
        <v>0</v>
      </c>
      <c r="O12" s="41"/>
      <c r="P12" s="41"/>
      <c r="Q12" s="41"/>
      <c r="R12" s="41"/>
      <c r="S12" s="41"/>
      <c r="T12" s="41"/>
      <c r="U12" s="41"/>
      <c r="V12" s="43" t="e">
        <f t="shared" si="1"/>
        <v>#DIV/0!</v>
      </c>
      <c r="W12" s="43" t="e">
        <f t="shared" si="1"/>
        <v>#DIV/0!</v>
      </c>
      <c r="X12" s="43" t="e">
        <f t="shared" si="1"/>
        <v>#DIV/0!</v>
      </c>
      <c r="Y12" s="43" t="e">
        <f t="shared" si="1"/>
        <v>#DIV/0!</v>
      </c>
    </row>
    <row r="13" spans="1:25" ht="35.25" customHeight="1">
      <c r="A13" s="40" t="s">
        <v>94</v>
      </c>
      <c r="B13" s="42">
        <f aca="true" t="shared" si="2" ref="B13:T13">SUM(B9:B12)</f>
        <v>0</v>
      </c>
      <c r="C13" s="42">
        <f t="shared" si="2"/>
        <v>0</v>
      </c>
      <c r="D13" s="42">
        <f t="shared" si="2"/>
        <v>0</v>
      </c>
      <c r="E13" s="42">
        <f t="shared" si="2"/>
        <v>0</v>
      </c>
      <c r="F13" s="42">
        <f aca="true" t="shared" si="3" ref="F13:M13">SUM(F9:F12)</f>
        <v>0</v>
      </c>
      <c r="G13" s="42">
        <f t="shared" si="3"/>
        <v>0</v>
      </c>
      <c r="H13" s="42">
        <f t="shared" si="3"/>
        <v>0</v>
      </c>
      <c r="I13" s="42">
        <f t="shared" si="3"/>
        <v>0</v>
      </c>
      <c r="J13" s="42">
        <f t="shared" si="3"/>
        <v>0</v>
      </c>
      <c r="K13" s="42">
        <f t="shared" si="3"/>
        <v>0</v>
      </c>
      <c r="L13" s="42">
        <f t="shared" si="3"/>
        <v>0</v>
      </c>
      <c r="M13" s="42">
        <f t="shared" si="3"/>
        <v>0</v>
      </c>
      <c r="N13" s="42">
        <f t="shared" si="2"/>
        <v>0</v>
      </c>
      <c r="O13" s="42">
        <f t="shared" si="2"/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 t="s">
        <v>90</v>
      </c>
      <c r="V13" s="44" t="e">
        <f t="shared" si="1"/>
        <v>#DIV/0!</v>
      </c>
      <c r="W13" s="44" t="e">
        <f t="shared" si="1"/>
        <v>#DIV/0!</v>
      </c>
      <c r="X13" s="44" t="e">
        <f t="shared" si="1"/>
        <v>#DIV/0!</v>
      </c>
      <c r="Y13" s="44" t="e">
        <f t="shared" si="1"/>
        <v>#DIV/0!</v>
      </c>
    </row>
  </sheetData>
  <sheetProtection/>
  <mergeCells count="21">
    <mergeCell ref="A3:Y3"/>
    <mergeCell ref="R5:R7"/>
    <mergeCell ref="S5:S7"/>
    <mergeCell ref="T5:T7"/>
    <mergeCell ref="U5:U7"/>
    <mergeCell ref="A5:A7"/>
    <mergeCell ref="O6:Q6"/>
    <mergeCell ref="J6:J7"/>
    <mergeCell ref="C6:E6"/>
    <mergeCell ref="W6:Y6"/>
    <mergeCell ref="B5:E5"/>
    <mergeCell ref="B6:B7"/>
    <mergeCell ref="F6:F7"/>
    <mergeCell ref="N5:Q5"/>
    <mergeCell ref="V6:V7"/>
    <mergeCell ref="J5:M5"/>
    <mergeCell ref="F5:I5"/>
    <mergeCell ref="V5:Y5"/>
    <mergeCell ref="K6:M6"/>
    <mergeCell ref="N6:N7"/>
    <mergeCell ref="G6:I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4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144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7">
        <f>SUM(B8:B13)</f>
        <v>271.46</v>
      </c>
      <c r="C7" s="7">
        <f>SUM(C8:C13)</f>
        <v>728.686</v>
      </c>
      <c r="D7" s="7">
        <f>SUM(D8:D13)</f>
        <v>728.686</v>
      </c>
      <c r="E7" s="4">
        <f>D7/C7*100</f>
        <v>100</v>
      </c>
      <c r="F7" s="4">
        <f>D7/B7*100</f>
        <v>268.4321815368747</v>
      </c>
      <c r="G7" s="8"/>
    </row>
    <row r="8" spans="1:7" ht="15.75">
      <c r="A8" s="15" t="s">
        <v>10</v>
      </c>
      <c r="B8" s="4"/>
      <c r="C8" s="4"/>
      <c r="D8" s="4"/>
      <c r="E8" s="4" t="e">
        <f aca="true" t="shared" si="0" ref="E8:E27">D8/C8*100</f>
        <v>#DIV/0!</v>
      </c>
      <c r="F8" s="4" t="e">
        <f aca="true" t="shared" si="1" ref="F8:F27">D8/B8*100</f>
        <v>#DIV/0!</v>
      </c>
      <c r="G8" s="9"/>
    </row>
    <row r="9" spans="1:7" ht="15.75">
      <c r="A9" s="14" t="s">
        <v>64</v>
      </c>
      <c r="B9" s="7">
        <f>B16</f>
        <v>120.75</v>
      </c>
      <c r="C9" s="7">
        <v>486.586</v>
      </c>
      <c r="D9" s="7">
        <v>486.586</v>
      </c>
      <c r="E9" s="4">
        <f t="shared" si="0"/>
        <v>100</v>
      </c>
      <c r="F9" s="4">
        <f t="shared" si="1"/>
        <v>402.96977225672885</v>
      </c>
      <c r="G9" s="8"/>
    </row>
    <row r="10" spans="1:7" ht="15.75">
      <c r="A10" s="14" t="s">
        <v>63</v>
      </c>
      <c r="B10" s="7"/>
      <c r="C10" s="7"/>
      <c r="D10" s="7"/>
      <c r="E10" s="4" t="e">
        <f t="shared" si="0"/>
        <v>#DIV/0!</v>
      </c>
      <c r="F10" s="4" t="e">
        <f t="shared" si="1"/>
        <v>#DIV/0!</v>
      </c>
      <c r="G10" s="8"/>
    </row>
    <row r="11" spans="1:7" ht="15.75">
      <c r="A11" s="14" t="s">
        <v>65</v>
      </c>
      <c r="B11" s="7"/>
      <c r="C11" s="7"/>
      <c r="D11" s="7"/>
      <c r="E11" s="4" t="e">
        <f t="shared" si="0"/>
        <v>#DIV/0!</v>
      </c>
      <c r="F11" s="4" t="e">
        <f t="shared" si="1"/>
        <v>#DIV/0!</v>
      </c>
      <c r="G11" s="8"/>
    </row>
    <row r="12" spans="1:7" ht="15.75">
      <c r="A12" s="14" t="s">
        <v>82</v>
      </c>
      <c r="B12" s="7">
        <f>B19</f>
        <v>125</v>
      </c>
      <c r="C12" s="7">
        <v>120</v>
      </c>
      <c r="D12" s="7">
        <v>120</v>
      </c>
      <c r="E12" s="4">
        <f>D12/C12*100</f>
        <v>100</v>
      </c>
      <c r="F12" s="4">
        <f>D12/B12*100</f>
        <v>96</v>
      </c>
      <c r="G12" s="8"/>
    </row>
    <row r="13" spans="1:7" ht="15.75">
      <c r="A13" s="14" t="s">
        <v>66</v>
      </c>
      <c r="B13" s="7">
        <f>B20</f>
        <v>25.71</v>
      </c>
      <c r="C13" s="7">
        <v>122.1</v>
      </c>
      <c r="D13" s="7">
        <v>122.1</v>
      </c>
      <c r="E13" s="4">
        <f t="shared" si="0"/>
        <v>100</v>
      </c>
      <c r="F13" s="4">
        <f t="shared" si="1"/>
        <v>474.9124854142357</v>
      </c>
      <c r="G13" s="8"/>
    </row>
    <row r="14" spans="1:7" ht="15.75">
      <c r="A14" s="32" t="s">
        <v>88</v>
      </c>
      <c r="B14" s="7">
        <f>SUM(B15:B20)</f>
        <v>271.46</v>
      </c>
      <c r="C14" s="7">
        <f>SUM(C15:C20)</f>
        <v>217.05800000000002</v>
      </c>
      <c r="D14" s="7">
        <f>SUM(D15:D20)</f>
        <v>217.05800000000002</v>
      </c>
      <c r="E14" s="4">
        <f t="shared" si="0"/>
        <v>100</v>
      </c>
      <c r="F14" s="4">
        <f t="shared" si="1"/>
        <v>79.95947837618803</v>
      </c>
      <c r="G14" s="8"/>
    </row>
    <row r="15" spans="1:7" ht="15.75">
      <c r="A15" s="15" t="s">
        <v>10</v>
      </c>
      <c r="B15" s="4"/>
      <c r="C15" s="4"/>
      <c r="D15" s="4"/>
      <c r="E15" s="4" t="e">
        <f t="shared" si="0"/>
        <v>#DIV/0!</v>
      </c>
      <c r="F15" s="4" t="e">
        <f t="shared" si="1"/>
        <v>#DIV/0!</v>
      </c>
      <c r="G15" s="9"/>
    </row>
    <row r="16" spans="1:7" ht="15.75">
      <c r="A16" s="14" t="s">
        <v>64</v>
      </c>
      <c r="B16" s="7">
        <v>120.75</v>
      </c>
      <c r="C16" s="7">
        <v>66.766</v>
      </c>
      <c r="D16" s="7">
        <v>66.766</v>
      </c>
      <c r="E16" s="4">
        <f t="shared" si="0"/>
        <v>100</v>
      </c>
      <c r="F16" s="4">
        <f t="shared" si="1"/>
        <v>55.2927536231884</v>
      </c>
      <c r="G16" s="8"/>
    </row>
    <row r="17" spans="1:7" ht="15.75">
      <c r="A17" s="14" t="s">
        <v>63</v>
      </c>
      <c r="B17" s="7"/>
      <c r="C17" s="7"/>
      <c r="D17" s="7"/>
      <c r="E17" s="4" t="e">
        <f t="shared" si="0"/>
        <v>#DIV/0!</v>
      </c>
      <c r="F17" s="4" t="e">
        <f t="shared" si="1"/>
        <v>#DIV/0!</v>
      </c>
      <c r="G17" s="8"/>
    </row>
    <row r="18" spans="1:7" ht="15.75">
      <c r="A18" s="14" t="s">
        <v>65</v>
      </c>
      <c r="B18" s="7"/>
      <c r="C18" s="7"/>
      <c r="D18" s="7"/>
      <c r="E18" s="4" t="e">
        <f t="shared" si="0"/>
        <v>#DIV/0!</v>
      </c>
      <c r="F18" s="4" t="e">
        <f t="shared" si="1"/>
        <v>#DIV/0!</v>
      </c>
      <c r="G18" s="8"/>
    </row>
    <row r="19" spans="1:7" ht="15.75">
      <c r="A19" s="14" t="s">
        <v>82</v>
      </c>
      <c r="B19" s="7">
        <v>125</v>
      </c>
      <c r="C19" s="7">
        <v>70</v>
      </c>
      <c r="D19" s="7">
        <v>70</v>
      </c>
      <c r="E19" s="4">
        <f t="shared" si="0"/>
        <v>100</v>
      </c>
      <c r="F19" s="4">
        <f t="shared" si="1"/>
        <v>56.00000000000001</v>
      </c>
      <c r="G19" s="8"/>
    </row>
    <row r="20" spans="1:7" ht="15.75">
      <c r="A20" s="14" t="s">
        <v>66</v>
      </c>
      <c r="B20" s="7">
        <v>25.71</v>
      </c>
      <c r="C20" s="7">
        <v>80.292</v>
      </c>
      <c r="D20" s="7">
        <v>80.292</v>
      </c>
      <c r="E20" s="4">
        <f t="shared" si="0"/>
        <v>100</v>
      </c>
      <c r="F20" s="4">
        <f t="shared" si="1"/>
        <v>312.2987164527421</v>
      </c>
      <c r="G20" s="8"/>
    </row>
    <row r="21" spans="1:7" ht="15.75" customHeight="1">
      <c r="A21" s="32" t="s">
        <v>89</v>
      </c>
      <c r="B21" s="5">
        <f>SUM(B22:B27)</f>
        <v>0</v>
      </c>
      <c r="C21" s="7">
        <f>SUM(C22:C27)</f>
        <v>91.80799999999999</v>
      </c>
      <c r="D21" s="7">
        <f>SUM(D22:D27)</f>
        <v>91.80799999999999</v>
      </c>
      <c r="E21" s="4">
        <f t="shared" si="0"/>
        <v>100</v>
      </c>
      <c r="F21" s="4" t="e">
        <f t="shared" si="1"/>
        <v>#DIV/0!</v>
      </c>
      <c r="G21" s="8"/>
    </row>
    <row r="22" spans="1:7" ht="15.75">
      <c r="A22" s="15" t="s">
        <v>10</v>
      </c>
      <c r="B22" s="4"/>
      <c r="C22" s="4"/>
      <c r="D22" s="4"/>
      <c r="E22" s="4" t="e">
        <f t="shared" si="0"/>
        <v>#DIV/0!</v>
      </c>
      <c r="F22" s="4" t="e">
        <f t="shared" si="1"/>
        <v>#DIV/0!</v>
      </c>
      <c r="G22" s="9"/>
    </row>
    <row r="23" spans="1:7" ht="15.75">
      <c r="A23" s="14" t="s">
        <v>64</v>
      </c>
      <c r="B23" s="7"/>
      <c r="C23" s="7"/>
      <c r="D23" s="7"/>
      <c r="E23" s="4" t="e">
        <f t="shared" si="0"/>
        <v>#DIV/0!</v>
      </c>
      <c r="F23" s="4" t="e">
        <f t="shared" si="1"/>
        <v>#DIV/0!</v>
      </c>
      <c r="G23" s="8"/>
    </row>
    <row r="24" spans="1:7" ht="15.75">
      <c r="A24" s="14" t="s">
        <v>63</v>
      </c>
      <c r="B24" s="7"/>
      <c r="C24" s="5"/>
      <c r="D24" s="5"/>
      <c r="E24" s="4" t="e">
        <f t="shared" si="0"/>
        <v>#DIV/0!</v>
      </c>
      <c r="F24" s="4" t="e">
        <f t="shared" si="1"/>
        <v>#DIV/0!</v>
      </c>
      <c r="G24" s="8"/>
    </row>
    <row r="25" spans="1:7" ht="15.75">
      <c r="A25" s="14" t="s">
        <v>65</v>
      </c>
      <c r="B25" s="7"/>
      <c r="C25" s="7"/>
      <c r="D25" s="7"/>
      <c r="E25" s="4" t="e">
        <f t="shared" si="0"/>
        <v>#DIV/0!</v>
      </c>
      <c r="F25" s="4" t="e">
        <f t="shared" si="1"/>
        <v>#DIV/0!</v>
      </c>
      <c r="G25" s="8"/>
    </row>
    <row r="26" spans="1:7" ht="15.75">
      <c r="A26" s="14" t="s">
        <v>82</v>
      </c>
      <c r="B26" s="7"/>
      <c r="C26" s="7">
        <v>50</v>
      </c>
      <c r="D26" s="7">
        <v>50</v>
      </c>
      <c r="E26" s="4">
        <f t="shared" si="0"/>
        <v>100</v>
      </c>
      <c r="F26" s="4" t="e">
        <f t="shared" si="1"/>
        <v>#DIV/0!</v>
      </c>
      <c r="G26" s="8"/>
    </row>
    <row r="27" spans="1:7" ht="15.75">
      <c r="A27" s="14" t="s">
        <v>66</v>
      </c>
      <c r="B27" s="7"/>
      <c r="C27" s="7">
        <v>41.808</v>
      </c>
      <c r="D27" s="7">
        <v>41.808</v>
      </c>
      <c r="E27" s="4">
        <f t="shared" si="0"/>
        <v>100</v>
      </c>
      <c r="F27" s="4" t="e">
        <f t="shared" si="1"/>
        <v>#DIV/0!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9.375" style="6" bestFit="1" customWidth="1"/>
    <col min="2" max="6" width="15.875" style="6" customWidth="1"/>
    <col min="7" max="10" width="15.875" style="1" customWidth="1"/>
    <col min="11" max="16384" width="9.125" style="1" customWidth="1"/>
  </cols>
  <sheetData>
    <row r="1" spans="1:13" s="26" customFormat="1" ht="18.75">
      <c r="A1" s="25" t="s">
        <v>77</v>
      </c>
      <c r="B1" s="25"/>
      <c r="C1" s="25"/>
      <c r="D1" s="25"/>
      <c r="M1" s="27"/>
    </row>
    <row r="2" ht="15.75">
      <c r="G2" s="28" t="s">
        <v>79</v>
      </c>
    </row>
    <row r="4" spans="1:7" ht="15.75" customHeight="1">
      <c r="A4" s="81" t="s">
        <v>146</v>
      </c>
      <c r="B4" s="81"/>
      <c r="C4" s="81"/>
      <c r="D4" s="81"/>
      <c r="E4" s="81"/>
      <c r="F4" s="81"/>
      <c r="G4" s="81"/>
    </row>
    <row r="5" ht="15.75">
      <c r="G5" s="1" t="s">
        <v>78</v>
      </c>
    </row>
    <row r="6" spans="1:7" ht="63">
      <c r="A6" s="4" t="s">
        <v>87</v>
      </c>
      <c r="B6" s="4" t="s">
        <v>110</v>
      </c>
      <c r="C6" s="4" t="s">
        <v>123</v>
      </c>
      <c r="D6" s="4" t="s">
        <v>124</v>
      </c>
      <c r="E6" s="4" t="s">
        <v>126</v>
      </c>
      <c r="F6" s="4" t="s">
        <v>127</v>
      </c>
      <c r="G6" s="9" t="s">
        <v>14</v>
      </c>
    </row>
    <row r="7" spans="1:7" ht="15.75">
      <c r="A7" s="31" t="s">
        <v>67</v>
      </c>
      <c r="B7" s="59">
        <f>SUM(B8:B13)</f>
        <v>4629.8348000000005</v>
      </c>
      <c r="C7" s="59">
        <f>SUM(C8:C13)</f>
        <v>1512.25201</v>
      </c>
      <c r="D7" s="59">
        <f>SUM(D8:D13)</f>
        <v>532.49281</v>
      </c>
      <c r="E7" s="4">
        <f>D7/C7*100</f>
        <v>35.211909554677995</v>
      </c>
      <c r="F7" s="4">
        <f>D7/B7*100</f>
        <v>11.501334993637352</v>
      </c>
      <c r="G7" s="8"/>
    </row>
    <row r="8" spans="1:7" ht="15.75">
      <c r="A8" s="15" t="s">
        <v>10</v>
      </c>
      <c r="B8" s="64"/>
      <c r="C8" s="64"/>
      <c r="D8" s="64"/>
      <c r="E8" s="4" t="e">
        <f aca="true" t="shared" si="0" ref="E8:E27">D8/C8*100</f>
        <v>#DIV/0!</v>
      </c>
      <c r="F8" s="4" t="e">
        <f aca="true" t="shared" si="1" ref="F8:F27">D8/B8*100</f>
        <v>#DIV/0!</v>
      </c>
      <c r="G8" s="9"/>
    </row>
    <row r="9" spans="1:7" ht="15.75">
      <c r="A9" s="14" t="s">
        <v>64</v>
      </c>
      <c r="B9" s="59">
        <v>361.02539</v>
      </c>
      <c r="C9" s="59">
        <v>191</v>
      </c>
      <c r="D9" s="59">
        <v>191</v>
      </c>
      <c r="E9" s="4">
        <f t="shared" si="0"/>
        <v>100</v>
      </c>
      <c r="F9" s="4">
        <f t="shared" si="1"/>
        <v>52.90486633086942</v>
      </c>
      <c r="G9" s="8"/>
    </row>
    <row r="10" spans="1:7" ht="15.75">
      <c r="A10" s="14" t="s">
        <v>63</v>
      </c>
      <c r="B10" s="59"/>
      <c r="C10" s="59"/>
      <c r="D10" s="59"/>
      <c r="E10" s="4" t="e">
        <f t="shared" si="0"/>
        <v>#DIV/0!</v>
      </c>
      <c r="F10" s="4" t="e">
        <f t="shared" si="1"/>
        <v>#DIV/0!</v>
      </c>
      <c r="G10" s="8"/>
    </row>
    <row r="11" spans="1:7" ht="15.75">
      <c r="A11" s="14" t="s">
        <v>65</v>
      </c>
      <c r="B11" s="59"/>
      <c r="C11" s="59"/>
      <c r="D11" s="59"/>
      <c r="E11" s="4" t="e">
        <f t="shared" si="0"/>
        <v>#DIV/0!</v>
      </c>
      <c r="F11" s="4" t="e">
        <f t="shared" si="1"/>
        <v>#DIV/0!</v>
      </c>
      <c r="G11" s="8"/>
    </row>
    <row r="12" spans="1:7" ht="15.75">
      <c r="A12" s="14" t="s">
        <v>82</v>
      </c>
      <c r="B12" s="59">
        <v>132.65</v>
      </c>
      <c r="C12" s="59">
        <v>114.23801</v>
      </c>
      <c r="D12" s="59">
        <v>114.23801</v>
      </c>
      <c r="E12" s="4">
        <f>D12/C12*100</f>
        <v>100</v>
      </c>
      <c r="F12" s="4">
        <f>D12/B12*100</f>
        <v>86.11987184319638</v>
      </c>
      <c r="G12" s="8"/>
    </row>
    <row r="13" spans="1:7" ht="15.75">
      <c r="A13" s="14" t="s">
        <v>66</v>
      </c>
      <c r="B13" s="59">
        <v>4136.15941</v>
      </c>
      <c r="C13" s="59">
        <v>1207.014</v>
      </c>
      <c r="D13" s="59">
        <v>227.2548</v>
      </c>
      <c r="E13" s="4">
        <f t="shared" si="0"/>
        <v>18.827851209679423</v>
      </c>
      <c r="F13" s="4">
        <f t="shared" si="1"/>
        <v>5.494343362360881</v>
      </c>
      <c r="G13" s="8"/>
    </row>
    <row r="14" spans="1:7" ht="15.75">
      <c r="A14" s="32" t="s">
        <v>88</v>
      </c>
      <c r="B14" s="59">
        <f>SUM(B15:B20)</f>
        <v>0</v>
      </c>
      <c r="C14" s="59">
        <f>SUM(C15:C20)</f>
        <v>0</v>
      </c>
      <c r="D14" s="59">
        <f>SUM(D15:D20)</f>
        <v>0</v>
      </c>
      <c r="E14" s="4" t="e">
        <f t="shared" si="0"/>
        <v>#DIV/0!</v>
      </c>
      <c r="F14" s="4" t="e">
        <f t="shared" si="1"/>
        <v>#DIV/0!</v>
      </c>
      <c r="G14" s="8"/>
    </row>
    <row r="15" spans="1:7" ht="15.75">
      <c r="A15" s="15" t="s">
        <v>10</v>
      </c>
      <c r="B15" s="64"/>
      <c r="C15" s="64"/>
      <c r="D15" s="64"/>
      <c r="E15" s="4" t="e">
        <f t="shared" si="0"/>
        <v>#DIV/0!</v>
      </c>
      <c r="F15" s="4" t="e">
        <f t="shared" si="1"/>
        <v>#DIV/0!</v>
      </c>
      <c r="G15" s="9"/>
    </row>
    <row r="16" spans="1:7" ht="15.75">
      <c r="A16" s="14" t="s">
        <v>64</v>
      </c>
      <c r="B16" s="59"/>
      <c r="C16" s="59"/>
      <c r="D16" s="59"/>
      <c r="E16" s="4" t="e">
        <f t="shared" si="0"/>
        <v>#DIV/0!</v>
      </c>
      <c r="F16" s="4" t="e">
        <f t="shared" si="1"/>
        <v>#DIV/0!</v>
      </c>
      <c r="G16" s="8"/>
    </row>
    <row r="17" spans="1:7" ht="15.75">
      <c r="A17" s="14" t="s">
        <v>63</v>
      </c>
      <c r="B17" s="59"/>
      <c r="C17" s="59"/>
      <c r="D17" s="59"/>
      <c r="E17" s="4" t="e">
        <f t="shared" si="0"/>
        <v>#DIV/0!</v>
      </c>
      <c r="F17" s="4" t="e">
        <f t="shared" si="1"/>
        <v>#DIV/0!</v>
      </c>
      <c r="G17" s="8"/>
    </row>
    <row r="18" spans="1:7" ht="15.75">
      <c r="A18" s="14" t="s">
        <v>65</v>
      </c>
      <c r="B18" s="59"/>
      <c r="C18" s="59"/>
      <c r="D18" s="59"/>
      <c r="E18" s="4" t="e">
        <f t="shared" si="0"/>
        <v>#DIV/0!</v>
      </c>
      <c r="F18" s="4" t="e">
        <f t="shared" si="1"/>
        <v>#DIV/0!</v>
      </c>
      <c r="G18" s="8"/>
    </row>
    <row r="19" spans="1:7" ht="15.75">
      <c r="A19" s="14" t="s">
        <v>82</v>
      </c>
      <c r="B19" s="59"/>
      <c r="C19" s="59"/>
      <c r="D19" s="59"/>
      <c r="E19" s="4" t="e">
        <f t="shared" si="0"/>
        <v>#DIV/0!</v>
      </c>
      <c r="F19" s="4" t="e">
        <f t="shared" si="1"/>
        <v>#DIV/0!</v>
      </c>
      <c r="G19" s="8"/>
    </row>
    <row r="20" spans="1:7" ht="15.75">
      <c r="A20" s="14" t="s">
        <v>66</v>
      </c>
      <c r="B20" s="59"/>
      <c r="C20" s="59"/>
      <c r="D20" s="59"/>
      <c r="E20" s="4" t="e">
        <f t="shared" si="0"/>
        <v>#DIV/0!</v>
      </c>
      <c r="F20" s="4" t="e">
        <f t="shared" si="1"/>
        <v>#DIV/0!</v>
      </c>
      <c r="G20" s="8"/>
    </row>
    <row r="21" spans="1:7" ht="15.75" customHeight="1">
      <c r="A21" s="32" t="s">
        <v>89</v>
      </c>
      <c r="B21" s="59">
        <f>SUM(B22:B27)</f>
        <v>4629.8348000000005</v>
      </c>
      <c r="C21" s="59">
        <f>SUM(C22:C27)</f>
        <v>1512.25201</v>
      </c>
      <c r="D21" s="59">
        <f>SUM(D22:D27)</f>
        <v>532.49281</v>
      </c>
      <c r="E21" s="4">
        <f t="shared" si="0"/>
        <v>35.211909554677995</v>
      </c>
      <c r="F21" s="4">
        <f t="shared" si="1"/>
        <v>11.501334993637352</v>
      </c>
      <c r="G21" s="8"/>
    </row>
    <row r="22" spans="1:7" ht="15.75">
      <c r="A22" s="15" t="s">
        <v>10</v>
      </c>
      <c r="B22" s="64"/>
      <c r="C22" s="64"/>
      <c r="D22" s="64"/>
      <c r="E22" s="4" t="e">
        <f t="shared" si="0"/>
        <v>#DIV/0!</v>
      </c>
      <c r="F22" s="4" t="e">
        <f t="shared" si="1"/>
        <v>#DIV/0!</v>
      </c>
      <c r="G22" s="9"/>
    </row>
    <row r="23" spans="1:7" ht="15.75">
      <c r="A23" s="14" t="s">
        <v>64</v>
      </c>
      <c r="B23" s="59">
        <v>361.02539</v>
      </c>
      <c r="C23" s="59">
        <v>191</v>
      </c>
      <c r="D23" s="59">
        <v>191</v>
      </c>
      <c r="E23" s="4">
        <f t="shared" si="0"/>
        <v>100</v>
      </c>
      <c r="F23" s="4">
        <f t="shared" si="1"/>
        <v>52.90486633086942</v>
      </c>
      <c r="G23" s="8"/>
    </row>
    <row r="24" spans="1:7" ht="15.75">
      <c r="A24" s="14" t="s">
        <v>63</v>
      </c>
      <c r="B24" s="59"/>
      <c r="C24" s="59"/>
      <c r="D24" s="59"/>
      <c r="E24" s="4" t="e">
        <f t="shared" si="0"/>
        <v>#DIV/0!</v>
      </c>
      <c r="F24" s="4" t="e">
        <f t="shared" si="1"/>
        <v>#DIV/0!</v>
      </c>
      <c r="G24" s="8"/>
    </row>
    <row r="25" spans="1:7" ht="15.75">
      <c r="A25" s="14" t="s">
        <v>65</v>
      </c>
      <c r="B25" s="59"/>
      <c r="C25" s="59"/>
      <c r="D25" s="59"/>
      <c r="E25" s="4" t="e">
        <f t="shared" si="0"/>
        <v>#DIV/0!</v>
      </c>
      <c r="F25" s="4" t="e">
        <f t="shared" si="1"/>
        <v>#DIV/0!</v>
      </c>
      <c r="G25" s="8"/>
    </row>
    <row r="26" spans="1:7" ht="15.75">
      <c r="A26" s="14" t="s">
        <v>82</v>
      </c>
      <c r="B26" s="59">
        <v>132.65</v>
      </c>
      <c r="C26" s="59">
        <v>114.23801</v>
      </c>
      <c r="D26" s="59">
        <v>114.23801</v>
      </c>
      <c r="E26" s="4">
        <f t="shared" si="0"/>
        <v>100</v>
      </c>
      <c r="F26" s="4">
        <f t="shared" si="1"/>
        <v>86.11987184319638</v>
      </c>
      <c r="G26" s="8"/>
    </row>
    <row r="27" spans="1:7" ht="15.75">
      <c r="A27" s="14" t="s">
        <v>66</v>
      </c>
      <c r="B27" s="7">
        <v>4136.15941</v>
      </c>
      <c r="C27" s="7">
        <v>1207.014</v>
      </c>
      <c r="D27" s="7">
        <v>227.2548</v>
      </c>
      <c r="E27" s="4">
        <f t="shared" si="0"/>
        <v>18.827851209679423</v>
      </c>
      <c r="F27" s="4">
        <f t="shared" si="1"/>
        <v>5.494343362360881</v>
      </c>
      <c r="G27" s="8"/>
    </row>
  </sheetData>
  <sheetProtection/>
  <mergeCells count="1">
    <mergeCell ref="A4:G4"/>
  </mergeCells>
  <printOptions/>
  <pageMargins left="0.25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Пользователь Windows</cp:lastModifiedBy>
  <cp:lastPrinted>2018-02-13T02:29:51Z</cp:lastPrinted>
  <dcterms:created xsi:type="dcterms:W3CDTF">2010-02-15T03:34:33Z</dcterms:created>
  <dcterms:modified xsi:type="dcterms:W3CDTF">2022-02-22T04:53:56Z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