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 refMode="R1C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<sst xmlns="http://schemas.openxmlformats.org/spreadsheetml/2006/main" count="63" uniqueCount="49">
  <si>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</si>
  <si>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</si>
  <si>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</si>
  <si>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</si>
  <si>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</si>
  <si>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</si>
  <si>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</si>
  <si>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</si>
  <si>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</si>
  <si>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</si>
  <si>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</si>
  <si>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</si>
  <si>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</si>
  <si>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</si>
  <si>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</si>
  <si>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</si>
  <si>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</si>
  <si>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</si>
  <si>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</si>
  <si>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</si>
  <si>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</si>
  <si>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</si>
  <si>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</si>
  <si>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</si>
  <si>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</si>
  <si>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</si>
  <si>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</si>
  <si>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</si>
  <si>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</si>
  <si>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</si>
  <si>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</si>
  <si>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</si>
  <si>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</si>
  <si>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</si>
  <si>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</si>
  <si>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</si>
  <si>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</si>
  <si>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</si>
  <si>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</si>
  <si>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</si>
  <si>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</si>
  <si>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</si>
  <si>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</si>
  <si>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</si>
  <si>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01.12. 2021 года</t>
  </si>
  <si>
    <t>Годовой план на 01.12.2021 г.</t>
  </si>
  <si>
    <t>Фактическое поступление на 01.12.2020 г.</t>
  </si>
  <si>
    <t>Фактическое поступление на 01.12.2021 г.</t>
  </si>
  <si>
    <t>Отклонение фактического поступления по состоянию на 01.12.21 г. от фактического поступления на 01.12.20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</si>
</sst>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G23" sqref="G23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44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51"/>
      <c r="B3" s="43" t="s">
        <v>45</v>
      </c>
      <c r="C3" s="43"/>
      <c r="D3" s="43"/>
      <c r="E3" s="42" t="s">
        <v>46</v>
      </c>
      <c r="F3" s="42"/>
      <c r="G3" s="42"/>
      <c r="H3" s="42" t="s">
        <v>47</v>
      </c>
      <c r="I3" s="42"/>
      <c r="J3" s="42"/>
      <c r="K3" s="42" t="s">
        <v>0</v>
      </c>
      <c r="L3" s="50"/>
      <c r="M3" s="50"/>
      <c r="N3" s="42" t="s">
        <v>48</v>
      </c>
      <c r="O3" s="50"/>
      <c r="P3" s="50"/>
      <c r="Q3" s="44" t="s">
        <v>1</v>
      </c>
      <c r="R3" s="45"/>
      <c r="S3" s="46"/>
    </row>
    <row r="4" spans="1:19" ht="40.5" customHeight="1">
      <c r="A4" s="51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2" t="s">
        <v>4</v>
      </c>
      <c r="K4" s="43" t="s">
        <v>2</v>
      </c>
      <c r="L4" s="43" t="s">
        <v>3</v>
      </c>
      <c r="M4" s="42" t="s">
        <v>4</v>
      </c>
      <c r="N4" s="50"/>
      <c r="O4" s="50"/>
      <c r="P4" s="50"/>
      <c r="Q4" s="47" t="s">
        <v>2</v>
      </c>
      <c r="R4" s="47" t="s">
        <v>3</v>
      </c>
      <c r="S4" s="47" t="s">
        <v>4</v>
      </c>
    </row>
    <row r="5" spans="1:19" ht="12.75">
      <c r="A5" s="51"/>
      <c r="B5" s="49"/>
      <c r="C5" s="49"/>
      <c r="D5" s="49"/>
      <c r="E5" s="43"/>
      <c r="F5" s="43"/>
      <c r="G5" s="43"/>
      <c r="H5" s="43"/>
      <c r="I5" s="43"/>
      <c r="J5" s="42"/>
      <c r="K5" s="43"/>
      <c r="L5" s="43"/>
      <c r="M5" s="42"/>
      <c r="N5" s="2" t="s">
        <v>2</v>
      </c>
      <c r="O5" s="2" t="s">
        <v>3</v>
      </c>
      <c r="P5" s="2" t="s">
        <v>30</v>
      </c>
      <c r="Q5" s="48"/>
      <c r="R5" s="48"/>
      <c r="S5" s="48"/>
    </row>
    <row r="6" spans="1:19" ht="12.75">
      <c r="A6" s="9" t="s">
        <v>5</v>
      </c>
      <c r="B6" s="19">
        <f aca="true" t="shared" si="0" ref="B6:I6">B8+B25</f>
        <v>138351.49300000002</v>
      </c>
      <c r="C6" s="19">
        <f t="shared" si="0"/>
        <v>13232.870000000003</v>
      </c>
      <c r="D6" s="19">
        <f t="shared" si="0"/>
        <v>151584.36299999998</v>
      </c>
      <c r="E6" s="19">
        <f>E8+E25</f>
        <v>108975.3023</v>
      </c>
      <c r="F6" s="19">
        <f t="shared" si="0"/>
        <v>10119.0598</v>
      </c>
      <c r="G6" s="19">
        <f>G8+G25</f>
        <v>119094.36210000001</v>
      </c>
      <c r="H6" s="19">
        <f>H8+H25</f>
        <v>127033.02110000001</v>
      </c>
      <c r="I6" s="19">
        <f t="shared" si="0"/>
        <v>10469.4901</v>
      </c>
      <c r="J6" s="19">
        <f>J8+J25</f>
        <v>137502.5112</v>
      </c>
      <c r="K6" s="19">
        <f>H6/E6*100</f>
        <v>116.5704691052736</v>
      </c>
      <c r="L6" s="19">
        <f>I6/F6*100</f>
        <v>103.46307173715883</v>
      </c>
      <c r="M6" s="19">
        <f>J6/G6*100</f>
        <v>115.45677627001622</v>
      </c>
      <c r="N6" s="19">
        <f>H6-E6</f>
        <v>18057.718800000017</v>
      </c>
      <c r="O6" s="19">
        <f>I6-F6</f>
        <v>350.4303</v>
      </c>
      <c r="P6" s="19">
        <f>J6-G6</f>
        <v>18408.149099999995</v>
      </c>
      <c r="Q6" s="19">
        <f aca="true" t="shared" si="1" ref="Q6:S10">H6/B6*100</f>
        <v>91.81904607274458</v>
      </c>
      <c r="R6" s="19">
        <f t="shared" si="1"/>
        <v>79.11730486281509</v>
      </c>
      <c r="S6" s="19">
        <f t="shared" si="1"/>
        <v>90.71022134387306</v>
      </c>
    </row>
    <row r="7" spans="1:19" ht="22.5">
      <c r="A7" s="10" t="s">
        <v>6</v>
      </c>
      <c r="B7" s="20">
        <f aca="true" t="shared" si="2" ref="B7:J7">B8+B26</f>
        <v>138351.49300000002</v>
      </c>
      <c r="C7" s="20">
        <f t="shared" si="2"/>
        <v>13232.870000000003</v>
      </c>
      <c r="D7" s="20">
        <f t="shared" si="2"/>
        <v>151584.36299999998</v>
      </c>
      <c r="E7" s="20">
        <f>E8+E26</f>
        <v>108970.3435</v>
      </c>
      <c r="F7" s="20">
        <f>F8+F26</f>
        <v>10104.3652</v>
      </c>
      <c r="G7" s="20">
        <f t="shared" si="2"/>
        <v>119074.7087</v>
      </c>
      <c r="H7" s="20">
        <f t="shared" si="2"/>
        <v>127031.06090000001</v>
      </c>
      <c r="I7" s="20">
        <f>I8+I26</f>
        <v>10467.0956</v>
      </c>
      <c r="J7" s="20">
        <f t="shared" si="2"/>
        <v>137498.1565</v>
      </c>
      <c r="K7" s="21">
        <f aca="true" t="shared" si="3" ref="K7:M41">H7/E7*100</f>
        <v>116.57397491823085</v>
      </c>
      <c r="L7" s="21">
        <f t="shared" si="3"/>
        <v>103.58983857788513</v>
      </c>
      <c r="M7" s="21">
        <f t="shared" si="3"/>
        <v>115.47217541083097</v>
      </c>
      <c r="N7" s="21">
        <f aca="true" t="shared" si="4" ref="N7:P41">H7-E7</f>
        <v>18060.71740000001</v>
      </c>
      <c r="O7" s="21">
        <f t="shared" si="4"/>
        <v>362.7304000000004</v>
      </c>
      <c r="P7" s="21">
        <f t="shared" si="4"/>
        <v>18423.44780000001</v>
      </c>
      <c r="Q7" s="22">
        <f t="shared" si="1"/>
        <v>91.8176292466898</v>
      </c>
      <c r="R7" s="22">
        <f t="shared" si="1"/>
        <v>79.09920977082068</v>
      </c>
      <c r="S7" s="22">
        <f t="shared" si="1"/>
        <v>90.70734855415135</v>
      </c>
    </row>
    <row r="8" spans="1:19" s="5" customFormat="1" ht="12.75">
      <c r="A8" s="4" t="s">
        <v>7</v>
      </c>
      <c r="B8" s="23">
        <f aca="true" t="shared" si="5" ref="B8:J8">B9+B10+B11+B16+B20+B23+B24</f>
        <v>126374.12000000001</v>
      </c>
      <c r="C8" s="23">
        <f t="shared" si="5"/>
        <v>12251.370000000003</v>
      </c>
      <c r="D8" s="30">
        <f t="shared" si="5"/>
        <v>138625.49</v>
      </c>
      <c r="E8" s="39">
        <f>E9+E10+E11+E16+E20+E23+E24</f>
        <v>103102.2877</v>
      </c>
      <c r="F8" s="30">
        <f t="shared" si="5"/>
        <v>9283.0786</v>
      </c>
      <c r="G8" s="30">
        <f>G9+G10+G11+G16+G20+G23+G24</f>
        <v>112385.36630000001</v>
      </c>
      <c r="H8" s="30">
        <f t="shared" si="5"/>
        <v>117115.65630000002</v>
      </c>
      <c r="I8" s="30">
        <f t="shared" si="5"/>
        <v>9341.216</v>
      </c>
      <c r="J8" s="23">
        <f t="shared" si="5"/>
        <v>126456.87230000002</v>
      </c>
      <c r="K8" s="23">
        <f t="shared" si="3"/>
        <v>113.59171451246084</v>
      </c>
      <c r="L8" s="23">
        <f t="shared" si="3"/>
        <v>100.62627284013301</v>
      </c>
      <c r="M8" s="23">
        <f t="shared" si="3"/>
        <v>112.52076356848606</v>
      </c>
      <c r="N8" s="23">
        <f t="shared" si="4"/>
        <v>14013.368600000016</v>
      </c>
      <c r="O8" s="23">
        <f t="shared" si="4"/>
        <v>58.137399999999616</v>
      </c>
      <c r="P8" s="23">
        <f t="shared" si="4"/>
        <v>14071.506000000008</v>
      </c>
      <c r="Q8" s="25">
        <f t="shared" si="1"/>
        <v>92.67376603690694</v>
      </c>
      <c r="R8" s="25">
        <f t="shared" si="1"/>
        <v>76.24629735286746</v>
      </c>
      <c r="S8" s="25">
        <f t="shared" si="1"/>
        <v>91.2219479260272</v>
      </c>
    </row>
    <row r="9" spans="1:19" ht="12.75">
      <c r="A9" s="3" t="s">
        <v>8</v>
      </c>
      <c r="B9" s="22">
        <v>64650</v>
      </c>
      <c r="C9" s="22">
        <v>2359.72</v>
      </c>
      <c r="D9" s="26">
        <f>B9+C9</f>
        <v>67009.72</v>
      </c>
      <c r="E9" s="20">
        <v>49960.6439</v>
      </c>
      <c r="F9" s="20">
        <v>1885.3074</v>
      </c>
      <c r="G9" s="26">
        <f>E9+F9</f>
        <v>51845.9513</v>
      </c>
      <c r="H9" s="22">
        <v>55235.6927</v>
      </c>
      <c r="I9" s="22">
        <v>2084.3659</v>
      </c>
      <c r="J9" s="26">
        <f>H9+I9</f>
        <v>57320.0586</v>
      </c>
      <c r="K9" s="21">
        <f t="shared" si="3"/>
        <v>110.5584083555016</v>
      </c>
      <c r="L9" s="21">
        <f t="shared" si="3"/>
        <v>110.55841079285</v>
      </c>
      <c r="M9" s="21">
        <f t="shared" si="3"/>
        <v>110.55840844413245</v>
      </c>
      <c r="N9" s="21">
        <f t="shared" si="4"/>
        <v>5275.048799999997</v>
      </c>
      <c r="O9" s="21">
        <f t="shared" si="4"/>
        <v>199.05849999999987</v>
      </c>
      <c r="P9" s="21">
        <f t="shared" si="4"/>
        <v>5474.107299999996</v>
      </c>
      <c r="Q9" s="22">
        <f t="shared" si="1"/>
        <v>85.43803975251353</v>
      </c>
      <c r="R9" s="22">
        <f t="shared" si="1"/>
        <v>88.33106894038275</v>
      </c>
      <c r="S9" s="22">
        <f t="shared" si="1"/>
        <v>85.53991659717425</v>
      </c>
    </row>
    <row r="10" spans="1:19" ht="12.75">
      <c r="A10" s="3" t="s">
        <v>36</v>
      </c>
      <c r="B10" s="22">
        <v>12410.32</v>
      </c>
      <c r="C10" s="22"/>
      <c r="D10" s="26">
        <f>B10+C10</f>
        <v>12410.32</v>
      </c>
      <c r="E10" s="22">
        <v>4922.7372</v>
      </c>
      <c r="F10" s="22"/>
      <c r="G10" s="26">
        <f>E10+F10</f>
        <v>4922.7372</v>
      </c>
      <c r="H10" s="22">
        <v>11525.9998</v>
      </c>
      <c r="I10" s="22"/>
      <c r="J10" s="26">
        <f>H10+I10</f>
        <v>11525.9998</v>
      </c>
      <c r="K10" s="21">
        <f t="shared" si="3"/>
        <v>234.1380279247895</v>
      </c>
      <c r="L10" s="21" t="e">
        <f t="shared" si="3"/>
        <v>#DIV/0!</v>
      </c>
      <c r="M10" s="21">
        <f t="shared" si="3"/>
        <v>234.1380279247895</v>
      </c>
      <c r="N10" s="21">
        <f t="shared" si="4"/>
        <v>6603.2626</v>
      </c>
      <c r="O10" s="21">
        <f t="shared" si="4"/>
        <v>0</v>
      </c>
      <c r="P10" s="21">
        <f t="shared" si="4"/>
        <v>6603.2626</v>
      </c>
      <c r="Q10" s="22">
        <f t="shared" si="1"/>
        <v>92.8743158919351</v>
      </c>
      <c r="R10" s="22" t="e">
        <f t="shared" si="1"/>
        <v>#DIV/0!</v>
      </c>
      <c r="S10" s="22">
        <f t="shared" si="1"/>
        <v>92.8743158919351</v>
      </c>
    </row>
    <row r="11" spans="1:19" s="5" customFormat="1" ht="12.75">
      <c r="A11" s="12" t="s">
        <v>9</v>
      </c>
      <c r="B11" s="27">
        <f aca="true" t="shared" si="6" ref="B11:J11">B12+B13+B14+B15</f>
        <v>19810</v>
      </c>
      <c r="C11" s="27">
        <f t="shared" si="6"/>
        <v>613.14</v>
      </c>
      <c r="D11" s="27">
        <f t="shared" si="6"/>
        <v>20423.14</v>
      </c>
      <c r="E11" s="27">
        <f>E12+E13+E14+E15</f>
        <v>18016.0735</v>
      </c>
      <c r="F11" s="27">
        <f t="shared" si="6"/>
        <v>419.4037</v>
      </c>
      <c r="G11" s="27">
        <f t="shared" si="6"/>
        <v>18435.477199999998</v>
      </c>
      <c r="H11" s="27">
        <f t="shared" si="6"/>
        <v>20330.3397</v>
      </c>
      <c r="I11" s="27">
        <f t="shared" si="6"/>
        <v>623.8924</v>
      </c>
      <c r="J11" s="27">
        <f t="shared" si="6"/>
        <v>20954.2321</v>
      </c>
      <c r="K11" s="28">
        <f t="shared" si="3"/>
        <v>112.84556371287007</v>
      </c>
      <c r="L11" s="28">
        <f t="shared" si="3"/>
        <v>148.75700905833688</v>
      </c>
      <c r="M11" s="28">
        <f t="shared" si="3"/>
        <v>113.66254245916674</v>
      </c>
      <c r="N11" s="28">
        <f t="shared" si="4"/>
        <v>2314.266200000002</v>
      </c>
      <c r="O11" s="28">
        <f t="shared" si="4"/>
        <v>204.48869999999994</v>
      </c>
      <c r="P11" s="28">
        <f t="shared" si="4"/>
        <v>2518.7549000000035</v>
      </c>
      <c r="Q11" s="29">
        <f>H11/B11*100</f>
        <v>102.62665169106513</v>
      </c>
      <c r="R11" s="29">
        <f>I11/C11*100</f>
        <v>101.7536614802492</v>
      </c>
      <c r="S11" s="29">
        <f>J11/D11*100</f>
        <v>102.60044292895216</v>
      </c>
    </row>
    <row r="12" spans="1:21" ht="23.25" customHeight="1">
      <c r="A12" s="3" t="s">
        <v>10</v>
      </c>
      <c r="B12" s="22">
        <v>16150</v>
      </c>
      <c r="C12" s="22">
        <v>0</v>
      </c>
      <c r="D12" s="26">
        <f>B12+C12</f>
        <v>16150</v>
      </c>
      <c r="E12" s="22">
        <v>11080.0929</v>
      </c>
      <c r="F12" s="22"/>
      <c r="G12" s="26">
        <f>E12+F12</f>
        <v>11080.0929</v>
      </c>
      <c r="H12" s="22">
        <v>16707.7247</v>
      </c>
      <c r="I12" s="22"/>
      <c r="J12" s="26">
        <f>H12+I12</f>
        <v>16707.7247</v>
      </c>
      <c r="K12" s="21">
        <f t="shared" si="3"/>
        <v>150.79047487047694</v>
      </c>
      <c r="L12" s="21" t="e">
        <f t="shared" si="3"/>
        <v>#DIV/0!</v>
      </c>
      <c r="M12" s="21">
        <f t="shared" si="3"/>
        <v>150.79047487047694</v>
      </c>
      <c r="N12" s="21">
        <f t="shared" si="4"/>
        <v>5627.631799999999</v>
      </c>
      <c r="O12" s="21">
        <f t="shared" si="4"/>
        <v>0</v>
      </c>
      <c r="P12" s="21">
        <f t="shared" si="4"/>
        <v>5627.631799999999</v>
      </c>
      <c r="Q12" s="22">
        <f>H12/B12*100</f>
        <v>103.45340371517027</v>
      </c>
      <c r="R12" s="22">
        <v>0</v>
      </c>
      <c r="S12" s="22">
        <f aca="true" t="shared" si="7" ref="S12:S18">J12/D12*100</f>
        <v>103.45340371517027</v>
      </c>
      <c r="T12" s="40"/>
      <c r="U12" s="40"/>
    </row>
    <row r="13" spans="1:21" ht="22.5">
      <c r="A13" s="3" t="s">
        <v>11</v>
      </c>
      <c r="B13" s="22">
        <v>1880</v>
      </c>
      <c r="C13" s="22"/>
      <c r="D13" s="26">
        <f>B13+C13</f>
        <v>1880</v>
      </c>
      <c r="E13" s="22">
        <v>5922.3272</v>
      </c>
      <c r="F13" s="22"/>
      <c r="G13" s="26">
        <f>E13+F13</f>
        <v>5922.3272</v>
      </c>
      <c r="H13" s="22">
        <v>1832.7194</v>
      </c>
      <c r="I13" s="22"/>
      <c r="J13" s="26">
        <f>H13+I13</f>
        <v>1832.7194</v>
      </c>
      <c r="K13" s="21">
        <f t="shared" si="3"/>
        <v>30.94593287584651</v>
      </c>
      <c r="L13" s="21" t="e">
        <f t="shared" si="3"/>
        <v>#DIV/0!</v>
      </c>
      <c r="M13" s="21">
        <f t="shared" si="3"/>
        <v>30.94593287584651</v>
      </c>
      <c r="N13" s="21">
        <f t="shared" si="4"/>
        <v>-4089.6077999999998</v>
      </c>
      <c r="O13" s="21">
        <f t="shared" si="4"/>
        <v>0</v>
      </c>
      <c r="P13" s="21">
        <f t="shared" si="4"/>
        <v>-4089.6077999999998</v>
      </c>
      <c r="Q13" s="22">
        <f>H13/B13*100</f>
        <v>97.4850744680851</v>
      </c>
      <c r="R13" s="22">
        <v>0</v>
      </c>
      <c r="S13" s="22">
        <f t="shared" si="7"/>
        <v>97.4850744680851</v>
      </c>
      <c r="T13" s="40"/>
      <c r="U13" s="40"/>
    </row>
    <row r="14" spans="1:19" ht="12.75">
      <c r="A14" s="3" t="s">
        <v>12</v>
      </c>
      <c r="B14" s="22">
        <v>1430</v>
      </c>
      <c r="C14" s="22">
        <v>613.14</v>
      </c>
      <c r="D14" s="26">
        <f>B14+C14</f>
        <v>2043.1399999999999</v>
      </c>
      <c r="E14" s="22">
        <v>978.6087</v>
      </c>
      <c r="F14" s="22">
        <v>419.4037</v>
      </c>
      <c r="G14" s="26">
        <f>E14+F14</f>
        <v>1398.0124</v>
      </c>
      <c r="H14" s="22">
        <v>1455.749</v>
      </c>
      <c r="I14" s="22">
        <v>623.8924</v>
      </c>
      <c r="J14" s="26">
        <f>H14+I14</f>
        <v>2079.6414</v>
      </c>
      <c r="K14" s="21">
        <f t="shared" si="3"/>
        <v>148.757005736818</v>
      </c>
      <c r="L14" s="21">
        <f t="shared" si="3"/>
        <v>148.75700905833688</v>
      </c>
      <c r="M14" s="21">
        <f t="shared" si="3"/>
        <v>148.7570067332736</v>
      </c>
      <c r="N14" s="21">
        <f t="shared" si="4"/>
        <v>477.1403</v>
      </c>
      <c r="O14" s="21">
        <f t="shared" si="4"/>
        <v>204.48869999999994</v>
      </c>
      <c r="P14" s="21">
        <f t="shared" si="4"/>
        <v>681.6289999999999</v>
      </c>
      <c r="Q14" s="22">
        <f>H14/B14*100</f>
        <v>101.80062937062937</v>
      </c>
      <c r="R14" s="22">
        <f>I14/C14*100</f>
        <v>101.7536614802492</v>
      </c>
      <c r="S14" s="22">
        <f t="shared" si="7"/>
        <v>101.78653445187311</v>
      </c>
    </row>
    <row r="15" spans="1:21" ht="22.5">
      <c r="A15" s="11" t="s">
        <v>34</v>
      </c>
      <c r="B15" s="22">
        <v>350</v>
      </c>
      <c r="C15" s="22"/>
      <c r="D15" s="26">
        <f>B15+C15</f>
        <v>350</v>
      </c>
      <c r="E15" s="22">
        <v>35.0447</v>
      </c>
      <c r="F15" s="22"/>
      <c r="G15" s="26">
        <f>E15+F15</f>
        <v>35.0447</v>
      </c>
      <c r="H15" s="22">
        <v>334.1466</v>
      </c>
      <c r="I15" s="22"/>
      <c r="J15" s="26">
        <f>H15+I15</f>
        <v>334.1466</v>
      </c>
      <c r="K15" s="21">
        <f>H15/E15*100</f>
        <v>953.4868325310246</v>
      </c>
      <c r="L15" s="21" t="e">
        <f>I15/F15*100</f>
        <v>#DIV/0!</v>
      </c>
      <c r="M15" s="21">
        <f>J15/G15*100</f>
        <v>953.4868325310246</v>
      </c>
      <c r="N15" s="21">
        <f>H15-E15</f>
        <v>299.1019</v>
      </c>
      <c r="O15" s="21">
        <f>I15-F15</f>
        <v>0</v>
      </c>
      <c r="P15" s="21">
        <f>J15-G15</f>
        <v>299.1019</v>
      </c>
      <c r="Q15" s="22">
        <f>H15/B15*100</f>
        <v>95.47045714285713</v>
      </c>
      <c r="R15" s="22" t="e">
        <f>I15/C15*100</f>
        <v>#DIV/0!</v>
      </c>
      <c r="S15" s="22">
        <f>J15/D15*100</f>
        <v>95.47045714285713</v>
      </c>
      <c r="T15" s="41"/>
      <c r="U15" s="41"/>
    </row>
    <row r="16" spans="1:19" s="5" customFormat="1" ht="12.75">
      <c r="A16" s="12" t="s">
        <v>13</v>
      </c>
      <c r="B16" s="27">
        <f>B17+B18+B19</f>
        <v>26505</v>
      </c>
      <c r="C16" s="27">
        <f aca="true" t="shared" si="8" ref="C16:J16">C17+C18+C19</f>
        <v>9264.310000000001</v>
      </c>
      <c r="D16" s="27">
        <f t="shared" si="8"/>
        <v>35769.31</v>
      </c>
      <c r="E16" s="27">
        <f t="shared" si="8"/>
        <v>28630.2684</v>
      </c>
      <c r="F16" s="27">
        <f t="shared" si="8"/>
        <v>6973.3675</v>
      </c>
      <c r="G16" s="27">
        <f t="shared" si="8"/>
        <v>35603.6359</v>
      </c>
      <c r="H16" s="27">
        <f t="shared" si="8"/>
        <v>26851.4496</v>
      </c>
      <c r="I16" s="27">
        <f t="shared" si="8"/>
        <v>6677.5342</v>
      </c>
      <c r="J16" s="27">
        <f t="shared" si="8"/>
        <v>33528.9838</v>
      </c>
      <c r="K16" s="28">
        <f t="shared" si="3"/>
        <v>93.78692936039677</v>
      </c>
      <c r="L16" s="28">
        <f t="shared" si="3"/>
        <v>95.75766944736527</v>
      </c>
      <c r="M16" s="28">
        <f t="shared" si="3"/>
        <v>94.17292069319247</v>
      </c>
      <c r="N16" s="28">
        <f t="shared" si="4"/>
        <v>-1778.818800000001</v>
      </c>
      <c r="O16" s="28">
        <f t="shared" si="4"/>
        <v>-295.83330000000024</v>
      </c>
      <c r="P16" s="28">
        <f t="shared" si="4"/>
        <v>-2074.6520999999993</v>
      </c>
      <c r="Q16" s="29">
        <f>H16/B16*100</f>
        <v>101.3071103565365</v>
      </c>
      <c r="R16" s="29">
        <f>I16/C16*100</f>
        <v>72.0780522240728</v>
      </c>
      <c r="S16" s="29">
        <f t="shared" si="7"/>
        <v>93.73673632507868</v>
      </c>
    </row>
    <row r="17" spans="1:19" ht="12.75">
      <c r="A17" s="3" t="s">
        <v>14</v>
      </c>
      <c r="B17" s="22"/>
      <c r="C17" s="22">
        <v>2495.46</v>
      </c>
      <c r="D17" s="26">
        <f>B17+C17</f>
        <v>2495.46</v>
      </c>
      <c r="E17" s="22"/>
      <c r="F17" s="22">
        <v>2277.4856</v>
      </c>
      <c r="G17" s="26">
        <f>E17+F17</f>
        <v>2277.4856</v>
      </c>
      <c r="H17" s="22"/>
      <c r="I17" s="22">
        <v>1852.9151</v>
      </c>
      <c r="J17" s="26">
        <f>H17+I17</f>
        <v>1852.9151</v>
      </c>
      <c r="K17" s="21" t="e">
        <f t="shared" si="3"/>
        <v>#DIV/0!</v>
      </c>
      <c r="L17" s="21">
        <f t="shared" si="3"/>
        <v>81.35792823454075</v>
      </c>
      <c r="M17" s="21">
        <f t="shared" si="3"/>
        <v>81.35792823454075</v>
      </c>
      <c r="N17" s="21">
        <f t="shared" si="4"/>
        <v>0</v>
      </c>
      <c r="O17" s="21">
        <f t="shared" si="4"/>
        <v>-424.57050000000004</v>
      </c>
      <c r="P17" s="21">
        <f t="shared" si="4"/>
        <v>-424.57050000000004</v>
      </c>
      <c r="Q17" s="22">
        <v>0</v>
      </c>
      <c r="R17" s="22">
        <f>I17/C17*100</f>
        <v>74.25144462343616</v>
      </c>
      <c r="S17" s="22">
        <f t="shared" si="7"/>
        <v>74.25144462343616</v>
      </c>
    </row>
    <row r="18" spans="1:19" ht="12.75">
      <c r="A18" s="3" t="s">
        <v>15</v>
      </c>
      <c r="B18" s="22">
        <v>26505</v>
      </c>
      <c r="C18" s="22"/>
      <c r="D18" s="26">
        <f>B18+C18</f>
        <v>26505</v>
      </c>
      <c r="E18" s="22">
        <v>28630.2684</v>
      </c>
      <c r="F18" s="22"/>
      <c r="G18" s="26">
        <f>E18+F18</f>
        <v>28630.2684</v>
      </c>
      <c r="H18" s="22">
        <v>26851.4496</v>
      </c>
      <c r="I18" s="22"/>
      <c r="J18" s="26">
        <f>H18+I18</f>
        <v>26851.4496</v>
      </c>
      <c r="K18" s="21">
        <f t="shared" si="3"/>
        <v>93.78692936039677</v>
      </c>
      <c r="L18" s="21" t="e">
        <f t="shared" si="3"/>
        <v>#DIV/0!</v>
      </c>
      <c r="M18" s="21">
        <f t="shared" si="3"/>
        <v>93.78692936039677</v>
      </c>
      <c r="N18" s="21">
        <f t="shared" si="4"/>
        <v>-1778.818800000001</v>
      </c>
      <c r="O18" s="21">
        <f t="shared" si="4"/>
        <v>0</v>
      </c>
      <c r="P18" s="21">
        <f t="shared" si="4"/>
        <v>-1778.818800000001</v>
      </c>
      <c r="Q18" s="22">
        <f>H18/B18*100</f>
        <v>101.3071103565365</v>
      </c>
      <c r="R18" s="22">
        <v>0</v>
      </c>
      <c r="S18" s="22">
        <f t="shared" si="7"/>
        <v>101.3071103565365</v>
      </c>
    </row>
    <row r="19" spans="1:19" ht="12.75">
      <c r="A19" s="3" t="s">
        <v>16</v>
      </c>
      <c r="B19" s="22"/>
      <c r="C19" s="22">
        <v>6768.85</v>
      </c>
      <c r="D19" s="26">
        <f>B19+C19</f>
        <v>6768.85</v>
      </c>
      <c r="E19" s="22"/>
      <c r="F19" s="22">
        <v>4695.8819</v>
      </c>
      <c r="G19" s="26">
        <f>E19+F19</f>
        <v>4695.8819</v>
      </c>
      <c r="H19" s="22"/>
      <c r="I19" s="22">
        <v>4824.6191</v>
      </c>
      <c r="J19" s="26">
        <f>H19+I19</f>
        <v>4824.6191</v>
      </c>
      <c r="K19" s="21" t="e">
        <f t="shared" si="3"/>
        <v>#DIV/0!</v>
      </c>
      <c r="L19" s="21">
        <f t="shared" si="3"/>
        <v>102.74149143316403</v>
      </c>
      <c r="M19" s="21">
        <f t="shared" si="3"/>
        <v>102.74149143316403</v>
      </c>
      <c r="N19" s="21">
        <f t="shared" si="4"/>
        <v>0</v>
      </c>
      <c r="O19" s="21">
        <f t="shared" si="4"/>
        <v>128.73719999999958</v>
      </c>
      <c r="P19" s="21">
        <f t="shared" si="4"/>
        <v>128.73719999999958</v>
      </c>
      <c r="Q19" s="22">
        <v>0</v>
      </c>
      <c r="R19" s="22">
        <f>I19/C19*100</f>
        <v>71.27679147861159</v>
      </c>
      <c r="S19" s="22">
        <f>J19/D19*100</f>
        <v>71.27679147861159</v>
      </c>
    </row>
    <row r="20" spans="1:19" s="5" customFormat="1" ht="31.5">
      <c r="A20" s="12" t="s">
        <v>17</v>
      </c>
      <c r="B20" s="27">
        <f>B21+B22</f>
        <v>1117.5</v>
      </c>
      <c r="C20" s="27">
        <f>C21+C22</f>
        <v>0</v>
      </c>
      <c r="D20" s="27">
        <f>D21+D22</f>
        <v>1117.5</v>
      </c>
      <c r="E20" s="27">
        <f aca="true" t="shared" si="9" ref="E20:J20">E21+E22</f>
        <v>29.0109</v>
      </c>
      <c r="F20" s="27">
        <f t="shared" si="9"/>
        <v>0</v>
      </c>
      <c r="G20" s="27">
        <f t="shared" si="9"/>
        <v>29.0109</v>
      </c>
      <c r="H20" s="27">
        <f t="shared" si="9"/>
        <v>1106.498</v>
      </c>
      <c r="I20" s="27">
        <f t="shared" si="9"/>
        <v>0</v>
      </c>
      <c r="J20" s="27">
        <f t="shared" si="9"/>
        <v>1106.498</v>
      </c>
      <c r="K20" s="28">
        <f t="shared" si="3"/>
        <v>3814.076778038599</v>
      </c>
      <c r="L20" s="28" t="e">
        <f t="shared" si="3"/>
        <v>#DIV/0!</v>
      </c>
      <c r="M20" s="28">
        <f t="shared" si="3"/>
        <v>3814.076778038599</v>
      </c>
      <c r="N20" s="28">
        <f t="shared" si="4"/>
        <v>1077.4871</v>
      </c>
      <c r="O20" s="28">
        <f t="shared" si="4"/>
        <v>0</v>
      </c>
      <c r="P20" s="28">
        <f t="shared" si="4"/>
        <v>1077.4871</v>
      </c>
      <c r="Q20" s="29">
        <f>H20/B20*100</f>
        <v>99.01548098434006</v>
      </c>
      <c r="R20" s="29">
        <v>0</v>
      </c>
      <c r="S20" s="29">
        <f>J20/D20*100</f>
        <v>99.01548098434006</v>
      </c>
    </row>
    <row r="21" spans="1:19" ht="12.75">
      <c r="A21" s="3" t="s">
        <v>18</v>
      </c>
      <c r="B21" s="22">
        <v>1060</v>
      </c>
      <c r="C21" s="22"/>
      <c r="D21" s="26">
        <f>B21+C21</f>
        <v>1060</v>
      </c>
      <c r="E21" s="22">
        <v>29.0109</v>
      </c>
      <c r="F21" s="22"/>
      <c r="G21" s="26">
        <f>E21+F21</f>
        <v>29.0109</v>
      </c>
      <c r="H21" s="22">
        <v>1048.973</v>
      </c>
      <c r="I21" s="22"/>
      <c r="J21" s="26">
        <f>H21+I21</f>
        <v>1048.973</v>
      </c>
      <c r="K21" s="21">
        <f t="shared" si="3"/>
        <v>3615.7892378381916</v>
      </c>
      <c r="L21" s="21" t="e">
        <f t="shared" si="3"/>
        <v>#DIV/0!</v>
      </c>
      <c r="M21" s="21">
        <f t="shared" si="3"/>
        <v>3615.7892378381916</v>
      </c>
      <c r="N21" s="21">
        <f t="shared" si="4"/>
        <v>1019.9621</v>
      </c>
      <c r="O21" s="21">
        <f t="shared" si="4"/>
        <v>0</v>
      </c>
      <c r="P21" s="21">
        <f t="shared" si="4"/>
        <v>1019.9621</v>
      </c>
      <c r="Q21" s="22">
        <f>H21/B21*100</f>
        <v>98.95971698113208</v>
      </c>
      <c r="R21" s="22">
        <v>0</v>
      </c>
      <c r="S21" s="22">
        <f>J21/D21*100</f>
        <v>98.95971698113208</v>
      </c>
    </row>
    <row r="22" spans="1:19" ht="33.75">
      <c r="A22" s="3" t="s">
        <v>31</v>
      </c>
      <c r="B22" s="22">
        <v>57.5</v>
      </c>
      <c r="C22" s="22"/>
      <c r="D22" s="26">
        <f>B22+C22</f>
        <v>57.5</v>
      </c>
      <c r="E22" s="22"/>
      <c r="F22" s="22"/>
      <c r="G22" s="26">
        <f>E22+F22</f>
        <v>0</v>
      </c>
      <c r="H22" s="22">
        <v>57.525</v>
      </c>
      <c r="I22" s="22"/>
      <c r="J22" s="26">
        <f>H22+I22</f>
        <v>57.525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57.525</v>
      </c>
      <c r="O22" s="21">
        <f t="shared" si="4"/>
        <v>0</v>
      </c>
      <c r="P22" s="21">
        <f t="shared" si="4"/>
        <v>57.525</v>
      </c>
      <c r="Q22" s="22">
        <v>0</v>
      </c>
      <c r="R22" s="22">
        <v>0</v>
      </c>
      <c r="S22" s="22">
        <v>0</v>
      </c>
    </row>
    <row r="23" spans="1:19" ht="12.75">
      <c r="A23" s="3" t="s">
        <v>32</v>
      </c>
      <c r="B23" s="22">
        <v>1881.3</v>
      </c>
      <c r="C23" s="22">
        <v>14.2</v>
      </c>
      <c r="D23" s="26">
        <f>B23+C23</f>
        <v>1895.5</v>
      </c>
      <c r="E23" s="22">
        <v>1543.3438</v>
      </c>
      <c r="F23" s="22">
        <v>5</v>
      </c>
      <c r="G23" s="26">
        <f>E23+F23</f>
        <v>1548.3438</v>
      </c>
      <c r="H23" s="22">
        <v>2065.6765</v>
      </c>
      <c r="I23" s="22">
        <v>10.5</v>
      </c>
      <c r="J23" s="26">
        <f>H23+I23</f>
        <v>2076.1765</v>
      </c>
      <c r="K23" s="21">
        <f t="shared" si="3"/>
        <v>133.84422187719935</v>
      </c>
      <c r="L23" s="21">
        <f t="shared" si="3"/>
        <v>210</v>
      </c>
      <c r="M23" s="21">
        <f t="shared" si="3"/>
        <v>134.09014845410948</v>
      </c>
      <c r="N23" s="21">
        <f t="shared" si="4"/>
        <v>522.3326999999999</v>
      </c>
      <c r="O23" s="21">
        <f t="shared" si="4"/>
        <v>5.5</v>
      </c>
      <c r="P23" s="21">
        <f t="shared" si="4"/>
        <v>527.8326999999999</v>
      </c>
      <c r="Q23" s="22">
        <f aca="true" t="shared" si="10" ref="Q23:Q41">H23/B23*100</f>
        <v>109.80048370807421</v>
      </c>
      <c r="R23" s="22">
        <v>0</v>
      </c>
      <c r="S23" s="22">
        <f aca="true" t="shared" si="11" ref="S23:S41">J23/D23*100</f>
        <v>109.53186494328673</v>
      </c>
    </row>
    <row r="24" spans="1:19" ht="33.75">
      <c r="A24" s="3" t="s">
        <v>19</v>
      </c>
      <c r="B24" s="22"/>
      <c r="C24" s="22"/>
      <c r="D24" s="26">
        <f>B24+C24</f>
        <v>0</v>
      </c>
      <c r="E24" s="22">
        <v>0.21</v>
      </c>
      <c r="F24" s="22"/>
      <c r="G24" s="26">
        <f>E24+F24</f>
        <v>0.21</v>
      </c>
      <c r="H24" s="22"/>
      <c r="I24" s="22">
        <v>-55.0765</v>
      </c>
      <c r="J24" s="26">
        <f>H24+I24</f>
        <v>-55.0765</v>
      </c>
      <c r="K24" s="21">
        <f t="shared" si="3"/>
        <v>0</v>
      </c>
      <c r="L24" s="21" t="e">
        <f t="shared" si="3"/>
        <v>#DIV/0!</v>
      </c>
      <c r="M24" s="21">
        <f t="shared" si="3"/>
        <v>-26226.904761904763</v>
      </c>
      <c r="N24" s="21">
        <f t="shared" si="4"/>
        <v>-0.21</v>
      </c>
      <c r="O24" s="21">
        <f t="shared" si="4"/>
        <v>-55.0765</v>
      </c>
      <c r="P24" s="21">
        <f t="shared" si="4"/>
        <v>-55.286500000000004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11977.373</v>
      </c>
      <c r="C25" s="30">
        <f t="shared" si="12"/>
        <v>981.5</v>
      </c>
      <c r="D25" s="30">
        <f t="shared" si="12"/>
        <v>12958.873</v>
      </c>
      <c r="E25" s="30">
        <f>E26+E40</f>
        <v>5873.0146</v>
      </c>
      <c r="F25" s="30">
        <f t="shared" si="12"/>
        <v>835.9812000000001</v>
      </c>
      <c r="G25" s="30">
        <f>G26+G40</f>
        <v>6708.9958</v>
      </c>
      <c r="H25" s="30">
        <f t="shared" si="12"/>
        <v>9917.3648</v>
      </c>
      <c r="I25" s="30">
        <f t="shared" si="12"/>
        <v>1128.2740999999999</v>
      </c>
      <c r="J25" s="30">
        <f t="shared" si="12"/>
        <v>11045.6389</v>
      </c>
      <c r="K25" s="24">
        <f t="shared" si="3"/>
        <v>168.8632750887423</v>
      </c>
      <c r="L25" s="24">
        <f t="shared" si="3"/>
        <v>134.96405182317494</v>
      </c>
      <c r="M25" s="24">
        <f t="shared" si="3"/>
        <v>164.63922812412554</v>
      </c>
      <c r="N25" s="24">
        <f t="shared" si="4"/>
        <v>4044.350199999999</v>
      </c>
      <c r="O25" s="24">
        <f t="shared" si="4"/>
        <v>292.2928999999998</v>
      </c>
      <c r="P25" s="24">
        <f>J25-G25</f>
        <v>4336.6431</v>
      </c>
      <c r="Q25" s="31">
        <f t="shared" si="10"/>
        <v>82.80083454026187</v>
      </c>
      <c r="R25" s="31">
        <f>I25/C25*100</f>
        <v>114.95406011207334</v>
      </c>
      <c r="S25" s="31">
        <f t="shared" si="11"/>
        <v>85.23610733742048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11977.373</v>
      </c>
      <c r="C26" s="30">
        <f t="shared" si="13"/>
        <v>981.5</v>
      </c>
      <c r="D26" s="30">
        <f>D27+D30+D31+D34+D37+D38+D41</f>
        <v>12958.873</v>
      </c>
      <c r="E26" s="30">
        <f>E27+E30+E31+E34+E37+E38+E41</f>
        <v>5868.0558</v>
      </c>
      <c r="F26" s="30">
        <f t="shared" si="13"/>
        <v>821.2866</v>
      </c>
      <c r="G26" s="30">
        <f>G27+G30+G31+G34+G37+G38+G41</f>
        <v>6689.3423999999995</v>
      </c>
      <c r="H26" s="30">
        <f>H27+H30+H31+H34+H37+H38+H41</f>
        <v>9915.4046</v>
      </c>
      <c r="I26" s="30">
        <f t="shared" si="13"/>
        <v>1125.8795999999998</v>
      </c>
      <c r="J26" s="30">
        <f t="shared" si="13"/>
        <v>11041.2842</v>
      </c>
      <c r="K26" s="24">
        <f t="shared" si="3"/>
        <v>168.97256839309537</v>
      </c>
      <c r="L26" s="24">
        <f t="shared" si="3"/>
        <v>137.0872969314244</v>
      </c>
      <c r="M26" s="24">
        <f t="shared" si="3"/>
        <v>165.05784185901445</v>
      </c>
      <c r="N26" s="24">
        <f t="shared" si="4"/>
        <v>4047.3487999999998</v>
      </c>
      <c r="O26" s="24">
        <f t="shared" si="4"/>
        <v>304.59299999999973</v>
      </c>
      <c r="P26" s="24">
        <f>J26-G26</f>
        <v>4351.9418000000005</v>
      </c>
      <c r="Q26" s="31">
        <f t="shared" si="10"/>
        <v>82.78446868107055</v>
      </c>
      <c r="R26" s="31">
        <f>I26/C26*100</f>
        <v>114.71009679062657</v>
      </c>
      <c r="S26" s="31">
        <f t="shared" si="11"/>
        <v>85.20250333497366</v>
      </c>
    </row>
    <row r="27" spans="1:19" s="35" customFormat="1" ht="52.5" customHeight="1">
      <c r="A27" s="12" t="s">
        <v>22</v>
      </c>
      <c r="B27" s="22">
        <f>B28+B29</f>
        <v>3817.3</v>
      </c>
      <c r="C27" s="22">
        <f>C28+C29</f>
        <v>649.1</v>
      </c>
      <c r="D27" s="26">
        <f aca="true" t="shared" si="14" ref="D27:D41">B27+C27</f>
        <v>4466.400000000001</v>
      </c>
      <c r="E27" s="22">
        <f>E28+E29</f>
        <v>3067.5777</v>
      </c>
      <c r="F27" s="22">
        <f>F28+F29</f>
        <v>401.688</v>
      </c>
      <c r="G27" s="26">
        <f aca="true" t="shared" si="15" ref="G27:G41">E27+F27</f>
        <v>3469.2657</v>
      </c>
      <c r="H27" s="22">
        <f>H28+H29</f>
        <v>3731.9549</v>
      </c>
      <c r="I27" s="22">
        <f>I28+I29</f>
        <v>586.7506999999999</v>
      </c>
      <c r="J27" s="26">
        <f aca="true" t="shared" si="16" ref="J27:J41">H27+I27</f>
        <v>4318.7056</v>
      </c>
      <c r="K27" s="21">
        <f t="shared" si="3"/>
        <v>121.65803982732044</v>
      </c>
      <c r="L27" s="21">
        <f t="shared" si="3"/>
        <v>146.07125430682518</v>
      </c>
      <c r="M27" s="21">
        <f t="shared" si="3"/>
        <v>124.48471732793485</v>
      </c>
      <c r="N27" s="21">
        <f t="shared" si="4"/>
        <v>664.3772000000004</v>
      </c>
      <c r="O27" s="21">
        <f t="shared" si="4"/>
        <v>185.06269999999995</v>
      </c>
      <c r="P27" s="21">
        <f>J27-G27</f>
        <v>849.4399000000003</v>
      </c>
      <c r="Q27" s="22">
        <f t="shared" si="10"/>
        <v>97.76425483980825</v>
      </c>
      <c r="R27" s="22">
        <f>I27/C27*100</f>
        <v>90.39450007702972</v>
      </c>
      <c r="S27" s="22">
        <f t="shared" si="11"/>
        <v>96.69321153501701</v>
      </c>
    </row>
    <row r="28" spans="1:19" s="35" customFormat="1" ht="12.75">
      <c r="A28" s="38" t="s">
        <v>41</v>
      </c>
      <c r="B28" s="22">
        <f>3623.3+58</f>
        <v>3681.3</v>
      </c>
      <c r="C28" s="22">
        <v>581.1</v>
      </c>
      <c r="D28" s="26">
        <f t="shared" si="14"/>
        <v>4262.400000000001</v>
      </c>
      <c r="E28" s="22">
        <f>2776.7771+211.1408</f>
        <v>2987.9179</v>
      </c>
      <c r="F28" s="22">
        <v>381.899</v>
      </c>
      <c r="G28" s="26">
        <f t="shared" si="15"/>
        <v>3369.8169</v>
      </c>
      <c r="H28" s="22">
        <f>3568.3285+49.0511</f>
        <v>3617.3796</v>
      </c>
      <c r="I28" s="22">
        <v>567.1935</v>
      </c>
      <c r="J28" s="26">
        <f t="shared" si="16"/>
        <v>4184.5731000000005</v>
      </c>
      <c r="K28" s="21">
        <f t="shared" si="3"/>
        <v>121.06690080072147</v>
      </c>
      <c r="L28" s="21">
        <f t="shared" si="3"/>
        <v>148.5192419985389</v>
      </c>
      <c r="M28" s="21">
        <f t="shared" si="3"/>
        <v>124.17805549019593</v>
      </c>
      <c r="N28" s="21">
        <f>H28-E28</f>
        <v>629.4617000000003</v>
      </c>
      <c r="O28" s="21">
        <f t="shared" si="4"/>
        <v>185.29449999999997</v>
      </c>
      <c r="P28" s="21">
        <f>J28-G28</f>
        <v>814.7562000000007</v>
      </c>
      <c r="Q28" s="22">
        <f t="shared" si="10"/>
        <v>98.26364599462146</v>
      </c>
      <c r="R28" s="22">
        <f aca="true" t="shared" si="17" ref="R28:R41">I28/C28*100</f>
        <v>97.60686628807433</v>
      </c>
      <c r="S28" s="22">
        <f t="shared" si="11"/>
        <v>98.17410613738738</v>
      </c>
    </row>
    <row r="29" spans="1:19" s="35" customFormat="1" ht="12.75">
      <c r="A29" s="38" t="s">
        <v>42</v>
      </c>
      <c r="B29" s="22">
        <v>136</v>
      </c>
      <c r="C29" s="22">
        <v>68</v>
      </c>
      <c r="D29" s="26">
        <f t="shared" si="14"/>
        <v>204</v>
      </c>
      <c r="E29" s="22">
        <v>79.6598</v>
      </c>
      <c r="F29" s="22">
        <v>19.789</v>
      </c>
      <c r="G29" s="26">
        <f t="shared" si="15"/>
        <v>99.4488</v>
      </c>
      <c r="H29" s="22">
        <v>114.5753</v>
      </c>
      <c r="I29" s="22">
        <v>19.5572</v>
      </c>
      <c r="J29" s="26">
        <f t="shared" si="16"/>
        <v>134.1325</v>
      </c>
      <c r="K29" s="21">
        <f t="shared" si="3"/>
        <v>143.83076532956395</v>
      </c>
      <c r="L29" s="21">
        <f t="shared" si="3"/>
        <v>98.82864217494568</v>
      </c>
      <c r="M29" s="21">
        <f t="shared" si="3"/>
        <v>134.87593616011452</v>
      </c>
      <c r="N29" s="21">
        <f>H29-E29</f>
        <v>34.915499999999994</v>
      </c>
      <c r="O29" s="21">
        <f t="shared" si="4"/>
        <v>-0.23179999999999978</v>
      </c>
      <c r="P29" s="21">
        <f>J29-G29</f>
        <v>34.68369999999999</v>
      </c>
      <c r="Q29" s="22">
        <f t="shared" si="10"/>
        <v>84.24654411764706</v>
      </c>
      <c r="R29" s="22">
        <f t="shared" si="17"/>
        <v>28.760588235294122</v>
      </c>
      <c r="S29" s="22">
        <f t="shared" si="11"/>
        <v>65.75122549019608</v>
      </c>
    </row>
    <row r="30" spans="1:19" s="35" customFormat="1" ht="23.25" customHeight="1">
      <c r="A30" s="12" t="s">
        <v>23</v>
      </c>
      <c r="B30" s="22">
        <v>75</v>
      </c>
      <c r="C30" s="22"/>
      <c r="D30" s="26">
        <f t="shared" si="14"/>
        <v>75</v>
      </c>
      <c r="E30" s="22">
        <v>50.0111</v>
      </c>
      <c r="F30" s="22"/>
      <c r="G30" s="26">
        <f t="shared" si="15"/>
        <v>50.0111</v>
      </c>
      <c r="H30" s="22">
        <v>63.0688</v>
      </c>
      <c r="I30" s="22"/>
      <c r="J30" s="26">
        <f t="shared" si="16"/>
        <v>63.0688</v>
      </c>
      <c r="K30" s="21">
        <f t="shared" si="3"/>
        <v>126.10960366798571</v>
      </c>
      <c r="L30" s="21" t="e">
        <f t="shared" si="3"/>
        <v>#DIV/0!</v>
      </c>
      <c r="M30" s="21">
        <f t="shared" si="3"/>
        <v>126.10960366798571</v>
      </c>
      <c r="N30" s="21">
        <f t="shared" si="4"/>
        <v>13.057700000000004</v>
      </c>
      <c r="O30" s="21">
        <f t="shared" si="4"/>
        <v>0</v>
      </c>
      <c r="P30" s="21">
        <f t="shared" si="4"/>
        <v>13.057700000000004</v>
      </c>
      <c r="Q30" s="22">
        <f t="shared" si="10"/>
        <v>84.09173333333334</v>
      </c>
      <c r="R30" s="22" t="e">
        <f t="shared" si="17"/>
        <v>#DIV/0!</v>
      </c>
      <c r="S30" s="22">
        <f t="shared" si="11"/>
        <v>84.09173333333334</v>
      </c>
    </row>
    <row r="31" spans="1:19" s="35" customFormat="1" ht="37.5" customHeight="1">
      <c r="A31" s="12" t="s">
        <v>33</v>
      </c>
      <c r="B31" s="22">
        <f>B32+B33</f>
        <v>2355.073</v>
      </c>
      <c r="C31" s="22">
        <f>C32+C33</f>
        <v>0</v>
      </c>
      <c r="D31" s="26">
        <f t="shared" si="14"/>
        <v>2355.073</v>
      </c>
      <c r="E31" s="22">
        <f>E32+E33</f>
        <v>305.3646</v>
      </c>
      <c r="F31" s="22">
        <f>F32+F33</f>
        <v>0</v>
      </c>
      <c r="G31" s="26">
        <f t="shared" si="15"/>
        <v>305.3646</v>
      </c>
      <c r="H31" s="22">
        <f>H32+H33</f>
        <v>230.717</v>
      </c>
      <c r="I31" s="22">
        <f>I32+I33</f>
        <v>0</v>
      </c>
      <c r="J31" s="26">
        <f t="shared" si="16"/>
        <v>230.717</v>
      </c>
      <c r="K31" s="21">
        <f t="shared" si="3"/>
        <v>75.55459932159786</v>
      </c>
      <c r="L31" s="21" t="e">
        <f t="shared" si="3"/>
        <v>#DIV/0!</v>
      </c>
      <c r="M31" s="21">
        <f t="shared" si="3"/>
        <v>75.55459932159786</v>
      </c>
      <c r="N31" s="21">
        <f>H31-E31</f>
        <v>-74.64759999999998</v>
      </c>
      <c r="O31" s="21">
        <f t="shared" si="4"/>
        <v>0</v>
      </c>
      <c r="P31" s="21">
        <f>J31-G31</f>
        <v>-74.64759999999998</v>
      </c>
      <c r="Q31" s="22">
        <f t="shared" si="10"/>
        <v>9.796596538621097</v>
      </c>
      <c r="R31" s="22" t="e">
        <f t="shared" si="17"/>
        <v>#DIV/0!</v>
      </c>
      <c r="S31" s="22">
        <f t="shared" si="11"/>
        <v>9.796596538621097</v>
      </c>
    </row>
    <row r="32" spans="1:19" s="35" customFormat="1" ht="12.75">
      <c r="A32" s="38" t="s">
        <v>37</v>
      </c>
      <c r="B32" s="22">
        <v>2144.433</v>
      </c>
      <c r="C32" s="22"/>
      <c r="D32" s="26">
        <f t="shared" si="14"/>
        <v>2144.433</v>
      </c>
      <c r="E32" s="22"/>
      <c r="F32" s="22"/>
      <c r="G32" s="26">
        <f t="shared" si="15"/>
        <v>0</v>
      </c>
      <c r="H32" s="22">
        <v>60.381</v>
      </c>
      <c r="I32" s="22"/>
      <c r="J32" s="26">
        <f t="shared" si="16"/>
        <v>60.381</v>
      </c>
      <c r="K32" s="21" t="e">
        <f t="shared" si="3"/>
        <v>#DIV/0!</v>
      </c>
      <c r="L32" s="21" t="e">
        <f t="shared" si="3"/>
        <v>#DIV/0!</v>
      </c>
      <c r="M32" s="21" t="e">
        <f t="shared" si="3"/>
        <v>#DIV/0!</v>
      </c>
      <c r="N32" s="21">
        <f>H32-E32</f>
        <v>60.381</v>
      </c>
      <c r="O32" s="21">
        <f t="shared" si="4"/>
        <v>0</v>
      </c>
      <c r="P32" s="21">
        <f t="shared" si="4"/>
        <v>60.381</v>
      </c>
      <c r="Q32" s="22">
        <f t="shared" si="10"/>
        <v>2.815709327360659</v>
      </c>
      <c r="R32" s="22" t="e">
        <f t="shared" si="17"/>
        <v>#DIV/0!</v>
      </c>
      <c r="S32" s="22">
        <f t="shared" si="11"/>
        <v>2.815709327360659</v>
      </c>
    </row>
    <row r="33" spans="1:19" s="35" customFormat="1" ht="12.75">
      <c r="A33" s="38" t="s">
        <v>38</v>
      </c>
      <c r="B33" s="22">
        <v>210.64</v>
      </c>
      <c r="C33" s="22"/>
      <c r="D33" s="26">
        <f t="shared" si="14"/>
        <v>210.64</v>
      </c>
      <c r="E33" s="22">
        <v>305.3646</v>
      </c>
      <c r="F33" s="22"/>
      <c r="G33" s="26">
        <f t="shared" si="15"/>
        <v>305.3646</v>
      </c>
      <c r="H33" s="22">
        <v>170.336</v>
      </c>
      <c r="I33" s="22"/>
      <c r="J33" s="26">
        <f t="shared" si="16"/>
        <v>170.336</v>
      </c>
      <c r="K33" s="21">
        <f t="shared" si="3"/>
        <v>55.78118747228723</v>
      </c>
      <c r="L33" s="21" t="e">
        <f t="shared" si="3"/>
        <v>#DIV/0!</v>
      </c>
      <c r="M33" s="21">
        <f t="shared" si="3"/>
        <v>55.78118747228723</v>
      </c>
      <c r="N33" s="21">
        <f>H33-E33</f>
        <v>-135.02859999999998</v>
      </c>
      <c r="O33" s="21">
        <f t="shared" si="4"/>
        <v>0</v>
      </c>
      <c r="P33" s="21">
        <f t="shared" si="4"/>
        <v>-135.02859999999998</v>
      </c>
      <c r="Q33" s="22">
        <f t="shared" si="10"/>
        <v>80.8659323965059</v>
      </c>
      <c r="R33" s="22" t="e">
        <f t="shared" si="17"/>
        <v>#DIV/0!</v>
      </c>
      <c r="S33" s="22">
        <f t="shared" si="11"/>
        <v>80.8659323965059</v>
      </c>
    </row>
    <row r="34" spans="1:19" s="35" customFormat="1" ht="28.5" customHeight="1">
      <c r="A34" s="12" t="s">
        <v>24</v>
      </c>
      <c r="B34" s="22">
        <f>B35+B36</f>
        <v>4950</v>
      </c>
      <c r="C34" s="22">
        <f>C35+C36</f>
        <v>296.4</v>
      </c>
      <c r="D34" s="26">
        <f t="shared" si="14"/>
        <v>5246.4</v>
      </c>
      <c r="E34" s="22">
        <f>E35+E36</f>
        <v>1589.1706</v>
      </c>
      <c r="F34" s="22">
        <f>F35+F36</f>
        <v>87.02550000000001</v>
      </c>
      <c r="G34" s="26">
        <f t="shared" si="15"/>
        <v>1676.1961</v>
      </c>
      <c r="H34" s="22">
        <f>H35+H36</f>
        <v>5081.884</v>
      </c>
      <c r="I34" s="22">
        <f>I35+I36</f>
        <v>360.2906</v>
      </c>
      <c r="J34" s="26">
        <f t="shared" si="16"/>
        <v>5442.1746</v>
      </c>
      <c r="K34" s="21">
        <f t="shared" si="3"/>
        <v>319.7821555470508</v>
      </c>
      <c r="L34" s="21">
        <f t="shared" si="3"/>
        <v>414.0057799150823</v>
      </c>
      <c r="M34" s="21">
        <f t="shared" si="3"/>
        <v>324.6740998860456</v>
      </c>
      <c r="N34" s="21">
        <f t="shared" si="4"/>
        <v>3492.7134</v>
      </c>
      <c r="O34" s="21">
        <f t="shared" si="4"/>
        <v>273.26509999999996</v>
      </c>
      <c r="P34" s="21">
        <f t="shared" si="4"/>
        <v>3765.9785</v>
      </c>
      <c r="Q34" s="22">
        <f t="shared" si="10"/>
        <v>102.66432323232324</v>
      </c>
      <c r="R34" s="22">
        <f t="shared" si="17"/>
        <v>121.55553306342782</v>
      </c>
      <c r="S34" s="22">
        <f t="shared" si="11"/>
        <v>103.73159881061301</v>
      </c>
    </row>
    <row r="35" spans="1:19" s="35" customFormat="1" ht="12.75">
      <c r="A35" s="38" t="s">
        <v>39</v>
      </c>
      <c r="B35" s="22">
        <v>4950</v>
      </c>
      <c r="C35" s="22"/>
      <c r="D35" s="26">
        <f t="shared" si="14"/>
        <v>4950</v>
      </c>
      <c r="E35" s="22">
        <v>1589.1706</v>
      </c>
      <c r="F35" s="22">
        <v>5.1255</v>
      </c>
      <c r="G35" s="26">
        <f t="shared" si="15"/>
        <v>1594.2961</v>
      </c>
      <c r="H35" s="22">
        <v>5081.884</v>
      </c>
      <c r="I35" s="22">
        <v>39.2606</v>
      </c>
      <c r="J35" s="26">
        <f t="shared" si="16"/>
        <v>5121.1446</v>
      </c>
      <c r="K35" s="21">
        <f t="shared" si="3"/>
        <v>319.7821555470508</v>
      </c>
      <c r="L35" s="21">
        <f t="shared" si="3"/>
        <v>765.9857574870745</v>
      </c>
      <c r="M35" s="21">
        <f t="shared" si="3"/>
        <v>321.216654798315</v>
      </c>
      <c r="N35" s="21">
        <f t="shared" si="4"/>
        <v>3492.7134</v>
      </c>
      <c r="O35" s="21">
        <f t="shared" si="4"/>
        <v>34.135099999999994</v>
      </c>
      <c r="P35" s="21">
        <f t="shared" si="4"/>
        <v>3526.8484999999996</v>
      </c>
      <c r="Q35" s="22">
        <f t="shared" si="10"/>
        <v>102.66432323232324</v>
      </c>
      <c r="R35" s="22" t="e">
        <f t="shared" si="17"/>
        <v>#DIV/0!</v>
      </c>
      <c r="S35" s="22">
        <f t="shared" si="11"/>
        <v>103.45746666666666</v>
      </c>
    </row>
    <row r="36" spans="1:19" s="35" customFormat="1" ht="12.75">
      <c r="A36" s="38" t="s">
        <v>40</v>
      </c>
      <c r="B36" s="22"/>
      <c r="C36" s="22">
        <v>296.4</v>
      </c>
      <c r="D36" s="26">
        <f t="shared" si="14"/>
        <v>296.4</v>
      </c>
      <c r="E36" s="22"/>
      <c r="F36" s="22">
        <v>81.9</v>
      </c>
      <c r="G36" s="26">
        <f t="shared" si="15"/>
        <v>81.9</v>
      </c>
      <c r="H36" s="22">
        <v>0</v>
      </c>
      <c r="I36" s="22">
        <v>321.03</v>
      </c>
      <c r="J36" s="26">
        <f t="shared" si="16"/>
        <v>321.03</v>
      </c>
      <c r="K36" s="21" t="e">
        <f t="shared" si="3"/>
        <v>#DIV/0!</v>
      </c>
      <c r="L36" s="21">
        <f t="shared" si="3"/>
        <v>391.9780219780219</v>
      </c>
      <c r="M36" s="21">
        <f t="shared" si="3"/>
        <v>391.9780219780219</v>
      </c>
      <c r="N36" s="21">
        <f t="shared" si="4"/>
        <v>0</v>
      </c>
      <c r="O36" s="21">
        <f t="shared" si="4"/>
        <v>239.12999999999997</v>
      </c>
      <c r="P36" s="21">
        <f t="shared" si="4"/>
        <v>239.12999999999997</v>
      </c>
      <c r="Q36" s="22" t="e">
        <f t="shared" si="10"/>
        <v>#DIV/0!</v>
      </c>
      <c r="R36" s="22">
        <f t="shared" si="17"/>
        <v>108.30971659919028</v>
      </c>
      <c r="S36" s="22">
        <f t="shared" si="11"/>
        <v>108.30971659919028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780</v>
      </c>
      <c r="C38" s="22">
        <v>36</v>
      </c>
      <c r="D38" s="26">
        <f t="shared" si="14"/>
        <v>816</v>
      </c>
      <c r="E38" s="22">
        <v>855.9267</v>
      </c>
      <c r="F38" s="22">
        <v>24.2231</v>
      </c>
      <c r="G38" s="26">
        <f>E38+F38</f>
        <v>880.1498</v>
      </c>
      <c r="H38" s="22">
        <v>807.2799</v>
      </c>
      <c r="I38" s="22">
        <v>46.7233</v>
      </c>
      <c r="J38" s="26">
        <f t="shared" si="16"/>
        <v>854.0032</v>
      </c>
      <c r="K38" s="21">
        <f t="shared" si="3"/>
        <v>94.31647593187594</v>
      </c>
      <c r="L38" s="21">
        <f t="shared" si="3"/>
        <v>192.88736784309194</v>
      </c>
      <c r="M38" s="21">
        <f t="shared" si="3"/>
        <v>97.02930114850903</v>
      </c>
      <c r="N38" s="21">
        <f t="shared" si="4"/>
        <v>-48.646799999999985</v>
      </c>
      <c r="O38" s="21">
        <f t="shared" si="4"/>
        <v>22.500200000000003</v>
      </c>
      <c r="P38" s="21">
        <f t="shared" si="4"/>
        <v>-26.146600000000035</v>
      </c>
      <c r="Q38" s="22">
        <f t="shared" si="10"/>
        <v>103.49742307692307</v>
      </c>
      <c r="R38" s="22">
        <f t="shared" si="17"/>
        <v>129.78694444444446</v>
      </c>
      <c r="S38" s="22">
        <f t="shared" si="11"/>
        <v>104.65725490196078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4.9639</v>
      </c>
      <c r="F39" s="22">
        <f t="shared" si="18"/>
        <v>323.0446</v>
      </c>
      <c r="G39" s="26">
        <f t="shared" si="18"/>
        <v>328.0085</v>
      </c>
      <c r="H39" s="22">
        <f t="shared" si="18"/>
        <v>2.4602</v>
      </c>
      <c r="I39" s="22">
        <f t="shared" si="18"/>
        <v>134.5095</v>
      </c>
      <c r="J39" s="26">
        <f t="shared" si="18"/>
        <v>136.96970000000002</v>
      </c>
      <c r="K39" s="21">
        <f t="shared" si="3"/>
        <v>49.56183645923568</v>
      </c>
      <c r="L39" s="21">
        <f t="shared" si="3"/>
        <v>41.638058645772134</v>
      </c>
      <c r="M39" s="21">
        <f t="shared" si="3"/>
        <v>41.75797273546265</v>
      </c>
      <c r="N39" s="21">
        <f t="shared" si="4"/>
        <v>-2.5037</v>
      </c>
      <c r="O39" s="21">
        <f t="shared" si="4"/>
        <v>-188.5351</v>
      </c>
      <c r="P39" s="21">
        <f t="shared" si="4"/>
        <v>-191.0388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4.9588</v>
      </c>
      <c r="F40" s="32">
        <v>14.6946</v>
      </c>
      <c r="G40" s="33">
        <f>E40+F40</f>
        <v>19.653399999999998</v>
      </c>
      <c r="H40" s="32">
        <v>1.9602</v>
      </c>
      <c r="I40" s="32">
        <v>2.3945</v>
      </c>
      <c r="J40" s="33">
        <f>H40+I40</f>
        <v>4.354699999999999</v>
      </c>
      <c r="K40" s="34">
        <f t="shared" si="3"/>
        <v>39.52972493345164</v>
      </c>
      <c r="L40" s="34">
        <f t="shared" si="3"/>
        <v>16.295101601949014</v>
      </c>
      <c r="M40" s="34">
        <f t="shared" si="3"/>
        <v>22.157489289385044</v>
      </c>
      <c r="N40" s="34">
        <f t="shared" si="4"/>
        <v>-2.9986</v>
      </c>
      <c r="O40" s="34">
        <f t="shared" si="4"/>
        <v>-12.3001</v>
      </c>
      <c r="P40" s="34">
        <f t="shared" si="4"/>
        <v>-15.298699999999998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>
        <v>0.0051</v>
      </c>
      <c r="F41" s="33">
        <v>308.35</v>
      </c>
      <c r="G41" s="33">
        <f t="shared" si="15"/>
        <v>308.35510000000005</v>
      </c>
      <c r="H41" s="33">
        <v>0.5</v>
      </c>
      <c r="I41" s="33">
        <v>132.115</v>
      </c>
      <c r="J41" s="33">
        <f t="shared" si="16"/>
        <v>132.615</v>
      </c>
      <c r="K41" s="34">
        <f t="shared" si="3"/>
        <v>9803.921568627451</v>
      </c>
      <c r="L41" s="34">
        <f t="shared" si="3"/>
        <v>42.8457921193449</v>
      </c>
      <c r="M41" s="34">
        <f t="shared" si="3"/>
        <v>43.00723419200785</v>
      </c>
      <c r="N41" s="34">
        <f t="shared" si="4"/>
        <v>0.4949</v>
      </c>
      <c r="O41" s="34">
        <f t="shared" si="4"/>
        <v>-176.235</v>
      </c>
      <c r="P41" s="34">
        <f t="shared" si="4"/>
        <v>-175.74010000000004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A3:A5"/>
    <mergeCell ref="B3:D3"/>
    <mergeCell ref="E3:G3"/>
    <mergeCell ref="G4:G5"/>
    <mergeCell ref="B4:B5"/>
    <mergeCell ref="I4:I5"/>
    <mergeCell ref="C4:C5"/>
    <mergeCell ref="D4:D5"/>
    <mergeCell ref="F4:F5"/>
    <mergeCell ref="K4:K5"/>
    <mergeCell ref="R4:R5"/>
    <mergeCell ref="N3:P4"/>
    <mergeCell ref="L4:L5"/>
    <mergeCell ref="Q4:Q5"/>
    <mergeCell ref="H3:J3"/>
    <mergeCell ref="K3:M3"/>
    <mergeCell ref="J4:J5"/>
    <mergeCell ref="E4:E5"/>
    <mergeCell ref="Q3:S3"/>
    <mergeCell ref="S4:S5"/>
    <mergeCell ref="H4:H5"/>
    <mergeCell ref="M4:M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2021-11-10T06:49:23Z</cp:lastPrinted>
  <dcterms:created xsi:type="dcterms:W3CDTF">2011-02-18T06:53:44Z</dcterms:created>
  <dcterms:modified xsi:type="dcterms:W3CDTF">2021-12-13T07:32:22Z</dcterms:modified>
  <cp:category/>
  <cp:version/>
  <cp:contentType/>
  <cp:contentStatus/>
</cp:coreProperties>
</file>