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февраль" sheetId="1" r:id="rId1"/>
  </sheets>
  <calcPr calcId="124519"/>
</workbook>
</file>

<file path=xl/calcChain.xml><?xml version="1.0" encoding="utf-8"?>
<calcChain xmlns="http://schemas.openxmlformats.org/spreadsheetml/2006/main">
  <c r="D9" i="1"/>
  <c r="G9"/>
  <c r="J9"/>
  <c r="M9" s="1"/>
  <c r="K9"/>
  <c r="L9"/>
  <c r="N9"/>
  <c r="O9"/>
  <c r="P9"/>
  <c r="Q9"/>
  <c r="R9"/>
  <c r="D10"/>
  <c r="G10"/>
  <c r="J10"/>
  <c r="M10" s="1"/>
  <c r="K10"/>
  <c r="L10"/>
  <c r="N10"/>
  <c r="O10"/>
  <c r="P10"/>
  <c r="Q10"/>
  <c r="R10"/>
  <c r="B11"/>
  <c r="B8" s="1"/>
  <c r="C11"/>
  <c r="C8" s="1"/>
  <c r="E11"/>
  <c r="E8" s="1"/>
  <c r="F11"/>
  <c r="O11" s="1"/>
  <c r="H11"/>
  <c r="K11" s="1"/>
  <c r="I11"/>
  <c r="I8" s="1"/>
  <c r="L11"/>
  <c r="N11"/>
  <c r="R11"/>
  <c r="D12"/>
  <c r="D11" s="1"/>
  <c r="G12"/>
  <c r="G11" s="1"/>
  <c r="J12"/>
  <c r="M12" s="1"/>
  <c r="K12"/>
  <c r="L12"/>
  <c r="N12"/>
  <c r="O12"/>
  <c r="P12"/>
  <c r="Q12"/>
  <c r="R12"/>
  <c r="D13"/>
  <c r="G13"/>
  <c r="J13"/>
  <c r="M13" s="1"/>
  <c r="K13"/>
  <c r="L13"/>
  <c r="N13"/>
  <c r="O13"/>
  <c r="P13"/>
  <c r="Q13"/>
  <c r="R13"/>
  <c r="D14"/>
  <c r="G14"/>
  <c r="J14"/>
  <c r="M14" s="1"/>
  <c r="K14"/>
  <c r="L14"/>
  <c r="N14"/>
  <c r="O14"/>
  <c r="P14"/>
  <c r="Q14"/>
  <c r="R14"/>
  <c r="D15"/>
  <c r="G15"/>
  <c r="J15"/>
  <c r="M15" s="1"/>
  <c r="K15"/>
  <c r="L15"/>
  <c r="N15"/>
  <c r="O15"/>
  <c r="P15"/>
  <c r="Q15"/>
  <c r="R15"/>
  <c r="D16"/>
  <c r="G16"/>
  <c r="J16"/>
  <c r="M16" s="1"/>
  <c r="K16"/>
  <c r="L16"/>
  <c r="N16"/>
  <c r="O16"/>
  <c r="P16"/>
  <c r="Q16"/>
  <c r="R16"/>
  <c r="B17"/>
  <c r="C17"/>
  <c r="E17"/>
  <c r="F17"/>
  <c r="O17" s="1"/>
  <c r="H17"/>
  <c r="K17" s="1"/>
  <c r="I17"/>
  <c r="L17"/>
  <c r="N17"/>
  <c r="R17"/>
  <c r="D18"/>
  <c r="D17" s="1"/>
  <c r="G18"/>
  <c r="G17" s="1"/>
  <c r="J18"/>
  <c r="M18" s="1"/>
  <c r="K18"/>
  <c r="L18"/>
  <c r="N18"/>
  <c r="O18"/>
  <c r="P18"/>
  <c r="Q18"/>
  <c r="R18"/>
  <c r="D19"/>
  <c r="G19"/>
  <c r="J19"/>
  <c r="M19" s="1"/>
  <c r="K19"/>
  <c r="L19"/>
  <c r="N19"/>
  <c r="O19"/>
  <c r="P19"/>
  <c r="Q19"/>
  <c r="R19"/>
  <c r="D20"/>
  <c r="G20"/>
  <c r="J20"/>
  <c r="M20" s="1"/>
  <c r="K20"/>
  <c r="L20"/>
  <c r="N20"/>
  <c r="O20"/>
  <c r="P20"/>
  <c r="Q20"/>
  <c r="R20"/>
  <c r="B21"/>
  <c r="C21"/>
  <c r="E21"/>
  <c r="F21"/>
  <c r="O21" s="1"/>
  <c r="H21"/>
  <c r="K21" s="1"/>
  <c r="I21"/>
  <c r="L21"/>
  <c r="N21"/>
  <c r="R21"/>
  <c r="D22"/>
  <c r="D21" s="1"/>
  <c r="G22"/>
  <c r="G21" s="1"/>
  <c r="J22"/>
  <c r="M22" s="1"/>
  <c r="K22"/>
  <c r="L22"/>
  <c r="N22"/>
  <c r="O22"/>
  <c r="P22"/>
  <c r="Q22"/>
  <c r="R22"/>
  <c r="D23"/>
  <c r="G23"/>
  <c r="J23"/>
  <c r="M23" s="1"/>
  <c r="K23"/>
  <c r="L23"/>
  <c r="N23"/>
  <c r="O23"/>
  <c r="P23"/>
  <c r="Q23"/>
  <c r="R23"/>
  <c r="D24"/>
  <c r="G24"/>
  <c r="J24"/>
  <c r="M24" s="1"/>
  <c r="K24"/>
  <c r="L24"/>
  <c r="N24"/>
  <c r="O24"/>
  <c r="P24"/>
  <c r="Q24"/>
  <c r="R24"/>
  <c r="D25"/>
  <c r="G25"/>
  <c r="J25"/>
  <c r="M25" s="1"/>
  <c r="K25"/>
  <c r="L25"/>
  <c r="N25"/>
  <c r="O25"/>
  <c r="P25"/>
  <c r="Q25"/>
  <c r="R25"/>
  <c r="B27"/>
  <c r="B26" s="1"/>
  <c r="C27"/>
  <c r="C26" s="1"/>
  <c r="E27"/>
  <c r="E26" s="1"/>
  <c r="F27"/>
  <c r="O27" s="1"/>
  <c r="H27"/>
  <c r="K27" s="1"/>
  <c r="I27"/>
  <c r="I26" s="1"/>
  <c r="L27"/>
  <c r="N27"/>
  <c r="R27"/>
  <c r="D28"/>
  <c r="D27" s="1"/>
  <c r="D26" s="1"/>
  <c r="G28"/>
  <c r="G27" s="1"/>
  <c r="G26" s="1"/>
  <c r="J28"/>
  <c r="M28" s="1"/>
  <c r="K28"/>
  <c r="L28"/>
  <c r="N28"/>
  <c r="O28"/>
  <c r="P28"/>
  <c r="Q28"/>
  <c r="R28"/>
  <c r="D29"/>
  <c r="G29"/>
  <c r="J29"/>
  <c r="M29" s="1"/>
  <c r="K29"/>
  <c r="L29"/>
  <c r="N29"/>
  <c r="O29"/>
  <c r="P29"/>
  <c r="Q29"/>
  <c r="R29"/>
  <c r="D30"/>
  <c r="G30"/>
  <c r="J30"/>
  <c r="M30" s="1"/>
  <c r="K30"/>
  <c r="L30"/>
  <c r="N30"/>
  <c r="O30"/>
  <c r="P30"/>
  <c r="Q30"/>
  <c r="R30"/>
  <c r="D31"/>
  <c r="G31"/>
  <c r="J31"/>
  <c r="M31" s="1"/>
  <c r="K31"/>
  <c r="L31"/>
  <c r="N31"/>
  <c r="O31"/>
  <c r="P31"/>
  <c r="Q31"/>
  <c r="R31"/>
  <c r="D32"/>
  <c r="G32"/>
  <c r="J32"/>
  <c r="M32" s="1"/>
  <c r="K32"/>
  <c r="L32"/>
  <c r="N32"/>
  <c r="O32"/>
  <c r="P32"/>
  <c r="Q32"/>
  <c r="R32"/>
  <c r="D33"/>
  <c r="G33"/>
  <c r="J33"/>
  <c r="M33" s="1"/>
  <c r="K33"/>
  <c r="L33"/>
  <c r="N33"/>
  <c r="O33"/>
  <c r="P33"/>
  <c r="Q33"/>
  <c r="R33"/>
  <c r="B34"/>
  <c r="C34"/>
  <c r="E34"/>
  <c r="F34"/>
  <c r="O34" s="1"/>
  <c r="H34"/>
  <c r="K34" s="1"/>
  <c r="I34"/>
  <c r="J34"/>
  <c r="L34"/>
  <c r="N34"/>
  <c r="R34"/>
  <c r="D35"/>
  <c r="D34" s="1"/>
  <c r="F35"/>
  <c r="G35"/>
  <c r="G34" s="1"/>
  <c r="P34" s="1"/>
  <c r="J35"/>
  <c r="K35"/>
  <c r="L35"/>
  <c r="M35"/>
  <c r="N35"/>
  <c r="O35"/>
  <c r="Q35"/>
  <c r="R35"/>
  <c r="S35"/>
  <c r="D36"/>
  <c r="G36"/>
  <c r="P36" s="1"/>
  <c r="J36"/>
  <c r="K36"/>
  <c r="L36"/>
  <c r="M36"/>
  <c r="N36"/>
  <c r="O36"/>
  <c r="Q36"/>
  <c r="R36"/>
  <c r="S36"/>
  <c r="R26" l="1"/>
  <c r="E6"/>
  <c r="E7"/>
  <c r="B6"/>
  <c r="B7"/>
  <c r="I6"/>
  <c r="I7"/>
  <c r="L8"/>
  <c r="R8"/>
  <c r="C6"/>
  <c r="C7"/>
  <c r="M34"/>
  <c r="D8"/>
  <c r="G8"/>
  <c r="J27"/>
  <c r="H26"/>
  <c r="F26"/>
  <c r="L26" s="1"/>
  <c r="J21"/>
  <c r="J17"/>
  <c r="J11"/>
  <c r="H8"/>
  <c r="F8"/>
  <c r="P35"/>
  <c r="S34"/>
  <c r="Q34"/>
  <c r="S33"/>
  <c r="S32"/>
  <c r="S31"/>
  <c r="S30"/>
  <c r="S29"/>
  <c r="S28"/>
  <c r="Q27"/>
  <c r="S25"/>
  <c r="S24"/>
  <c r="S23"/>
  <c r="S22"/>
  <c r="Q21"/>
  <c r="S20"/>
  <c r="S19"/>
  <c r="S18"/>
  <c r="Q17"/>
  <c r="S16"/>
  <c r="S15"/>
  <c r="S14"/>
  <c r="S13"/>
  <c r="S12"/>
  <c r="Q11"/>
  <c r="S10"/>
  <c r="S9"/>
  <c r="K8" l="1"/>
  <c r="Q8"/>
  <c r="H6"/>
  <c r="H7"/>
  <c r="N8"/>
  <c r="M11"/>
  <c r="S11"/>
  <c r="P11"/>
  <c r="M21"/>
  <c r="S21"/>
  <c r="P21"/>
  <c r="K26"/>
  <c r="Q26"/>
  <c r="N26"/>
  <c r="G6"/>
  <c r="G7"/>
  <c r="R7"/>
  <c r="O26"/>
  <c r="F6"/>
  <c r="F7"/>
  <c r="L7" s="1"/>
  <c r="M17"/>
  <c r="S17"/>
  <c r="P17"/>
  <c r="M27"/>
  <c r="S27"/>
  <c r="J26"/>
  <c r="P27"/>
  <c r="D6"/>
  <c r="D7"/>
  <c r="O6"/>
  <c r="L6"/>
  <c r="R6"/>
  <c r="J8"/>
  <c r="O8"/>
  <c r="M8" l="1"/>
  <c r="S8"/>
  <c r="J6"/>
  <c r="J7"/>
  <c r="P8"/>
  <c r="K6"/>
  <c r="Q6"/>
  <c r="N6"/>
  <c r="O7"/>
  <c r="M26"/>
  <c r="S26"/>
  <c r="P26"/>
  <c r="K7"/>
  <c r="Q7"/>
  <c r="N7"/>
  <c r="M6" l="1"/>
  <c r="S6"/>
  <c r="P6"/>
  <c r="M7"/>
  <c r="S7"/>
  <c r="P7"/>
</calcChain>
</file>

<file path=xl/sharedStrings.xml><?xml version="1.0" encoding="utf-8"?>
<sst xmlns="http://schemas.openxmlformats.org/spreadsheetml/2006/main" count="57" uniqueCount="43">
  <si>
    <t xml:space="preserve">   прочие неналоговые доходы</t>
  </si>
  <si>
    <t>в т.ч.невыясненные поступления</t>
  </si>
  <si>
    <t>ПРОЧИЕ НЕНАЛОГОВЫЕ ДОХОДЫ</t>
  </si>
  <si>
    <t>ШТРАФЫ, САНКЦИИ, ВОЗМЕЩЕНИЕ УЩЕРБА</t>
  </si>
  <si>
    <t>АДМИНИСТРАТИВНЫЕ ПЛАТЕЖИ И СБОРЫ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</si>
  <si>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</si>
  <si>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</si>
  <si>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</si>
  <si>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</si>
  <si>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Неналоговые доходы без невыясненных поступлений</t>
  </si>
  <si>
    <t xml:space="preserve">Неналоговые доходы </t>
  </si>
  <si>
    <t>ЗАДОЛЖЕННОСТЬ И ПЕРЕРАСЧЕТЫ ПО ОТМЕНЕННЫМ НАЛОГАМ, СБОРАМ И ИНЫМ ОБЯЗАТЕЛЬНЫМ ПЛАТЕЖАМ</t>
  </si>
  <si>
    <t>ГОСУДАРСТВЕННАЯ ПОШЛИНА, СБОРЫ</t>
  </si>
  <si>
    <t>Сборы за пользование объектами животного мира и за пользование объектами водных биологических ресурсов</t>
  </si>
  <si>
    <t>Налог на добычу полезных ископаемых</t>
  </si>
  <si>
    <t>НАЛОГИ, СБОРЫ И РЕГУЛЯРНЫЕ ПЛАТЕЖИ ЗА ПОЛЬЗОВАНИЕ ПРИРОДНЫМИ РЕСУРСАМИ</t>
  </si>
  <si>
    <t>Земельный налог</t>
  </si>
  <si>
    <t>Налог на имущество организаций</t>
  </si>
  <si>
    <t>Налог на имущество физических лиц</t>
  </si>
  <si>
    <t>НАЛОГИ НА ИМУЩЕСТВО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</si>
  <si>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</si>
  <si>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</si>
  <si>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Единый налог на вмененный доход для отдельных видов деятельности</t>
  </si>
  <si>
    <t>в т.ч. Минимальный налог</t>
  </si>
  <si>
    <t>Налог, взимаемый в связи с применением упрощенной системы налогообложения</t>
  </si>
  <si>
    <t>НАЛОГИ НА СОВОКУПНЫЙ ДОХОД</t>
  </si>
  <si>
    <t>Акцизы по пдакцизной продукции</t>
  </si>
  <si>
    <t>Налог на доходы физических лиц</t>
  </si>
  <si>
    <t xml:space="preserve">Налоговые доходы </t>
  </si>
  <si>
    <t>НАЛОГОВЫЕ И НЕНАЛОГОВЫЕ ДОХОДЫ без невыясненных  поступлений</t>
  </si>
  <si>
    <t>НАЛОГОВЫЕ И НЕНАЛОГОВЫЕ ДОХОДЫ</t>
  </si>
  <si>
    <t>КБ МО</t>
  </si>
  <si>
    <t>СП</t>
  </si>
  <si>
    <t>МР</t>
  </si>
  <si>
    <t xml:space="preserve">КБ МО </t>
  </si>
  <si>
    <t>% исполнения плана</t>
  </si>
  <si>
    <t>Отклонение фактического поступления по состоянию на 01.03.16 г. от фактического поступления на 01.03.15 г.,   (+,-)</t>
  </si>
  <si>
    <t>Темп роста КБ МО, %</t>
  </si>
  <si>
    <t>Фактическое поступление на 01.03.2016 г.</t>
  </si>
  <si>
    <t>Фактическое поступление на 01.03.2015 г.</t>
  </si>
  <si>
    <t>Годовой план на 01.03.2016 г.</t>
  </si>
  <si>
    <t>Приложение 2</t>
  </si>
  <si>
    <t>Анализ поступления налоговых и неналоговых  доходов в бюджет МО "ОНГУДАЙСКИЙ район" на 01.03. 2016года</t>
  </si>
</sst>
</file>

<file path=xl/styles.xml><?xml version="1.0" encoding="utf-8"?>
<styleSheet xmlns="http://schemas.openxmlformats.org/spreadsheetml/2006/main">
  <numFmts count="4">
    <numFmt numFmtId="164" formatCode="#,##0.00000"/>
    <numFmt numFmtId="165" formatCode="#,##0.00_р_."/>
    <numFmt numFmtId="166" formatCode="#,##0.00_ ;[Red]\-#,##0.00\ "/>
    <numFmt numFmtId="167" formatCode="#,##0.00000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6"/>
      <name val="Arial Cyr"/>
      <charset val="204"/>
    </font>
    <font>
      <b/>
      <sz val="10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165" fontId="3" fillId="0" borderId="1" xfId="1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166" fontId="3" fillId="0" borderId="1" xfId="1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right" vertical="top"/>
    </xf>
    <xf numFmtId="165" fontId="6" fillId="0" borderId="1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165" fontId="8" fillId="2" borderId="1" xfId="1" applyNumberFormat="1" applyFont="1" applyFill="1" applyBorder="1" applyAlignment="1">
      <alignment horizontal="right" vertical="top"/>
    </xf>
    <xf numFmtId="166" fontId="8" fillId="2" borderId="1" xfId="1" applyNumberFormat="1" applyFont="1" applyFill="1" applyBorder="1" applyAlignment="1">
      <alignment horizontal="right" vertical="top"/>
    </xf>
    <xf numFmtId="0" fontId="9" fillId="2" borderId="1" xfId="0" applyFont="1" applyFill="1" applyBorder="1" applyAlignment="1">
      <alignment vertical="top" wrapText="1"/>
    </xf>
    <xf numFmtId="165" fontId="10" fillId="0" borderId="1" xfId="1" applyNumberFormat="1" applyFont="1" applyFill="1" applyBorder="1" applyAlignment="1">
      <alignment horizontal="right" vertical="top"/>
    </xf>
    <xf numFmtId="166" fontId="10" fillId="0" borderId="1" xfId="1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165" fontId="1" fillId="0" borderId="0" xfId="0" applyNumberFormat="1" applyFont="1" applyAlignment="1">
      <alignment vertical="top"/>
    </xf>
    <xf numFmtId="165" fontId="11" fillId="3" borderId="1" xfId="1" applyNumberFormat="1" applyFont="1" applyFill="1" applyBorder="1" applyAlignment="1">
      <alignment horizontal="right" vertical="top"/>
    </xf>
    <xf numFmtId="166" fontId="11" fillId="3" borderId="1" xfId="1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horizontal="left" vertical="top" wrapText="1"/>
    </xf>
    <xf numFmtId="165" fontId="3" fillId="0" borderId="2" xfId="1" applyNumberFormat="1" applyFont="1" applyFill="1" applyBorder="1" applyAlignment="1">
      <alignment horizontal="right" vertical="top"/>
    </xf>
    <xf numFmtId="166" fontId="3" fillId="0" borderId="2" xfId="1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vertical="top" wrapText="1"/>
    </xf>
    <xf numFmtId="165" fontId="3" fillId="4" borderId="2" xfId="0" applyNumberFormat="1" applyFont="1" applyFill="1" applyBorder="1" applyAlignment="1">
      <alignment horizontal="right" vertical="top" wrapText="1"/>
    </xf>
    <xf numFmtId="166" fontId="3" fillId="4" borderId="2" xfId="0" applyNumberFormat="1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167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4" fontId="1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topLeftCell="E1" workbookViewId="0">
      <selection activeCell="T9" sqref="T9"/>
    </sheetView>
  </sheetViews>
  <sheetFormatPr defaultRowHeight="12.75"/>
  <cols>
    <col min="1" max="1" width="35.5703125" style="1" customWidth="1"/>
    <col min="2" max="2" width="10.85546875" style="1" customWidth="1"/>
    <col min="3" max="3" width="10.140625" style="1" bestFit="1" customWidth="1"/>
    <col min="4" max="4" width="10.5703125" style="1" customWidth="1"/>
    <col min="5" max="5" width="14.42578125" style="1" customWidth="1"/>
    <col min="6" max="6" width="11.5703125" style="1" customWidth="1"/>
    <col min="7" max="7" width="11.140625" style="1" customWidth="1"/>
    <col min="8" max="8" width="13.28515625" style="1" bestFit="1" customWidth="1"/>
    <col min="9" max="9" width="11.42578125" style="1" customWidth="1"/>
    <col min="10" max="10" width="10.28515625" style="1" customWidth="1"/>
    <col min="11" max="11" width="10.85546875" style="1" customWidth="1"/>
    <col min="12" max="13" width="10.140625" style="1" customWidth="1"/>
    <col min="14" max="14" width="10.7109375" style="1" customWidth="1"/>
    <col min="15" max="15" width="9.5703125" style="1" customWidth="1"/>
    <col min="16" max="16" width="9.85546875" style="1" customWidth="1"/>
    <col min="17" max="17" width="8.5703125" style="1" customWidth="1"/>
    <col min="18" max="18" width="9.140625" style="1"/>
    <col min="19" max="19" width="8.85546875" style="1" customWidth="1"/>
    <col min="20" max="16384" width="9.140625" style="1"/>
  </cols>
  <sheetData>
    <row r="1" spans="1:20" s="9" customFormat="1" ht="15.75">
      <c r="A1" s="41" t="s">
        <v>42</v>
      </c>
      <c r="Q1" s="9" t="s">
        <v>41</v>
      </c>
    </row>
    <row r="2" spans="1:20">
      <c r="B2" s="40"/>
      <c r="C2" s="40"/>
      <c r="D2" s="39"/>
      <c r="H2" s="2"/>
      <c r="I2" s="38"/>
      <c r="J2" s="38"/>
    </row>
    <row r="3" spans="1:20" ht="24.75" customHeight="1">
      <c r="A3" s="31"/>
      <c r="B3" s="28" t="s">
        <v>40</v>
      </c>
      <c r="C3" s="28"/>
      <c r="D3" s="28"/>
      <c r="E3" s="28" t="s">
        <v>39</v>
      </c>
      <c r="F3" s="28"/>
      <c r="G3" s="28"/>
      <c r="H3" s="28" t="s">
        <v>38</v>
      </c>
      <c r="I3" s="28"/>
      <c r="J3" s="28"/>
      <c r="K3" s="31" t="s">
        <v>37</v>
      </c>
      <c r="L3" s="33"/>
      <c r="M3" s="33"/>
      <c r="N3" s="28" t="s">
        <v>36</v>
      </c>
      <c r="O3" s="33"/>
      <c r="P3" s="33"/>
      <c r="Q3" s="37" t="s">
        <v>35</v>
      </c>
      <c r="R3" s="36"/>
      <c r="S3" s="35"/>
    </row>
    <row r="4" spans="1:20" ht="40.5" customHeight="1">
      <c r="A4" s="31"/>
      <c r="B4" s="34" t="s">
        <v>33</v>
      </c>
      <c r="C4" s="34" t="s">
        <v>32</v>
      </c>
      <c r="D4" s="31" t="s">
        <v>34</v>
      </c>
      <c r="E4" s="29" t="s">
        <v>33</v>
      </c>
      <c r="F4" s="29" t="s">
        <v>32</v>
      </c>
      <c r="G4" s="28" t="s">
        <v>34</v>
      </c>
      <c r="H4" s="29" t="s">
        <v>33</v>
      </c>
      <c r="I4" s="29" t="s">
        <v>32</v>
      </c>
      <c r="J4" s="28" t="s">
        <v>34</v>
      </c>
      <c r="K4" s="29" t="s">
        <v>33</v>
      </c>
      <c r="L4" s="29" t="s">
        <v>32</v>
      </c>
      <c r="M4" s="28" t="s">
        <v>34</v>
      </c>
      <c r="N4" s="33"/>
      <c r="O4" s="33"/>
      <c r="P4" s="33"/>
      <c r="Q4" s="32" t="s">
        <v>33</v>
      </c>
      <c r="R4" s="32" t="s">
        <v>32</v>
      </c>
      <c r="S4" s="32" t="s">
        <v>34</v>
      </c>
    </row>
    <row r="5" spans="1:20">
      <c r="A5" s="31"/>
      <c r="B5" s="30"/>
      <c r="C5" s="30"/>
      <c r="D5" s="30"/>
      <c r="E5" s="29"/>
      <c r="F5" s="29"/>
      <c r="G5" s="28"/>
      <c r="H5" s="29"/>
      <c r="I5" s="29"/>
      <c r="J5" s="28"/>
      <c r="K5" s="29"/>
      <c r="L5" s="29"/>
      <c r="M5" s="28"/>
      <c r="N5" s="27" t="s">
        <v>33</v>
      </c>
      <c r="O5" s="27" t="s">
        <v>32</v>
      </c>
      <c r="P5" s="27" t="s">
        <v>31</v>
      </c>
      <c r="Q5" s="26"/>
      <c r="R5" s="26"/>
      <c r="S5" s="26"/>
    </row>
    <row r="6" spans="1:20">
      <c r="A6" s="25" t="s">
        <v>30</v>
      </c>
      <c r="B6" s="23">
        <f>B8+B26</f>
        <v>92679.85</v>
      </c>
      <c r="C6" s="23">
        <f>C8+C26</f>
        <v>8098</v>
      </c>
      <c r="D6" s="23">
        <f>D8+D26</f>
        <v>100777.85</v>
      </c>
      <c r="E6" s="23">
        <f>E8+E26</f>
        <v>7272.8591400000005</v>
      </c>
      <c r="F6" s="23">
        <f>F8+F26</f>
        <v>2427.8741300000002</v>
      </c>
      <c r="G6" s="23">
        <f>G8+G26</f>
        <v>9700.7332699999988</v>
      </c>
      <c r="H6" s="23">
        <f>H8+H26</f>
        <v>7215.6363599999995</v>
      </c>
      <c r="I6" s="23">
        <f>I8+I26</f>
        <v>2150.1214499999996</v>
      </c>
      <c r="J6" s="23">
        <f>J8+J26</f>
        <v>9365.757810000001</v>
      </c>
      <c r="K6" s="23">
        <f>H6/E6*100</f>
        <v>99.213201041042012</v>
      </c>
      <c r="L6" s="23">
        <f>I6/F6*100</f>
        <v>88.559840208849678</v>
      </c>
      <c r="M6" s="23">
        <f>J6/G6*100</f>
        <v>96.546905778391761</v>
      </c>
      <c r="N6" s="24">
        <f>H6-E6</f>
        <v>-57.222780000000967</v>
      </c>
      <c r="O6" s="24">
        <f>I6-F6</f>
        <v>-277.75268000000051</v>
      </c>
      <c r="P6" s="24">
        <f>J6-G6</f>
        <v>-334.97545999999784</v>
      </c>
      <c r="Q6" s="23">
        <f>H6/B6*100</f>
        <v>7.7855503218876594</v>
      </c>
      <c r="R6" s="23">
        <f>I6/C6*100</f>
        <v>26.551265127191893</v>
      </c>
      <c r="S6" s="23">
        <f>J6/D6*100</f>
        <v>9.2934685647689452</v>
      </c>
    </row>
    <row r="7" spans="1:20" ht="22.5">
      <c r="A7" s="22" t="s">
        <v>29</v>
      </c>
      <c r="B7" s="20">
        <f>B8+B27</f>
        <v>92679.85</v>
      </c>
      <c r="C7" s="20">
        <f>C8+C27</f>
        <v>8098</v>
      </c>
      <c r="D7" s="20">
        <f>D8+D27</f>
        <v>100777.85</v>
      </c>
      <c r="E7" s="20">
        <f>E8+E27</f>
        <v>7272.8591400000005</v>
      </c>
      <c r="F7" s="20">
        <f>F8+F27</f>
        <v>2428.07413</v>
      </c>
      <c r="G7" s="20">
        <f>G8+G27</f>
        <v>9700.9332699999977</v>
      </c>
      <c r="H7" s="20">
        <f>H8+H27</f>
        <v>7215.6363599999995</v>
      </c>
      <c r="I7" s="20">
        <f>I8+I27</f>
        <v>2111.4105699999996</v>
      </c>
      <c r="J7" s="20">
        <f>J8+J27</f>
        <v>9327.0469300000004</v>
      </c>
      <c r="K7" s="20">
        <f>H7/E7*100</f>
        <v>99.213201041042012</v>
      </c>
      <c r="L7" s="20">
        <f>I7/F7*100</f>
        <v>86.958241674441766</v>
      </c>
      <c r="M7" s="20">
        <f>J7/G7*100</f>
        <v>96.145872468206377</v>
      </c>
      <c r="N7" s="21">
        <f>H7-E7</f>
        <v>-57.222780000000967</v>
      </c>
      <c r="O7" s="21">
        <f>I7-F7</f>
        <v>-316.66356000000042</v>
      </c>
      <c r="P7" s="21">
        <f>J7-G7</f>
        <v>-373.88633999999729</v>
      </c>
      <c r="Q7" s="20">
        <f>H7/B7*100</f>
        <v>7.7855503218876594</v>
      </c>
      <c r="R7" s="20">
        <f>I7/C7*100</f>
        <v>26.073234996295376</v>
      </c>
      <c r="S7" s="20">
        <f>J7/D7*100</f>
        <v>9.2550564732230356</v>
      </c>
    </row>
    <row r="8" spans="1:20" s="9" customFormat="1">
      <c r="A8" s="19" t="s">
        <v>28</v>
      </c>
      <c r="B8" s="17">
        <f>B9+B10+B11+B17+B21+B24+B25</f>
        <v>87548.53</v>
      </c>
      <c r="C8" s="17">
        <f>C9+C10+C11+C17+C21+C24+C25</f>
        <v>7981.86</v>
      </c>
      <c r="D8" s="17">
        <f>D9+D10+D11+D17+D21+D24+D25</f>
        <v>95530.39</v>
      </c>
      <c r="E8" s="17">
        <f>E9+E10+E11+E17+E21+E24+E25</f>
        <v>6606.4037100000005</v>
      </c>
      <c r="F8" s="17">
        <f>F9+F10+F11+F17+F21+F24+F25</f>
        <v>2414.8361300000001</v>
      </c>
      <c r="G8" s="17">
        <f>G9+G10+G11+G17+G21+G24+G25</f>
        <v>9021.2398399999984</v>
      </c>
      <c r="H8" s="17">
        <f>H9+H10+H11+H17+H21+H24+H25</f>
        <v>6680.9565399999992</v>
      </c>
      <c r="I8" s="17">
        <f>I9+I10+I11+I17+I21+I24+I25</f>
        <v>2067.8445699999997</v>
      </c>
      <c r="J8" s="17">
        <f>J9+J10+J11+J17+J21+J24+J25</f>
        <v>8748.8011100000003</v>
      </c>
      <c r="K8" s="17">
        <f>H8/E8*100</f>
        <v>101.12849340235066</v>
      </c>
      <c r="L8" s="17">
        <f>I8/F8*100</f>
        <v>85.630844441606044</v>
      </c>
      <c r="M8" s="17">
        <f>J8/G8*100</f>
        <v>96.980030075333872</v>
      </c>
      <c r="N8" s="18">
        <f>H8-E8</f>
        <v>74.552829999998721</v>
      </c>
      <c r="O8" s="18">
        <f>I8-F8</f>
        <v>-346.99156000000039</v>
      </c>
      <c r="P8" s="18">
        <f>J8-G8</f>
        <v>-272.43872999999803</v>
      </c>
      <c r="Q8" s="17">
        <f>H8/B8*100</f>
        <v>7.6311464510026603</v>
      </c>
      <c r="R8" s="17">
        <f>I8/C8*100</f>
        <v>25.906800795804486</v>
      </c>
      <c r="S8" s="17">
        <f>J8/D8*100</f>
        <v>9.1581339822856371</v>
      </c>
    </row>
    <row r="9" spans="1:20">
      <c r="A9" s="6" t="s">
        <v>27</v>
      </c>
      <c r="B9" s="4">
        <v>37733</v>
      </c>
      <c r="C9" s="4">
        <v>1399.59</v>
      </c>
      <c r="D9" s="3">
        <f>B9+C9</f>
        <v>39132.589999999997</v>
      </c>
      <c r="E9" s="4">
        <v>4054.5155300000001</v>
      </c>
      <c r="F9" s="4">
        <v>153.00059999999999</v>
      </c>
      <c r="G9" s="3">
        <f>E9+F9</f>
        <v>4207.51613</v>
      </c>
      <c r="H9" s="4">
        <v>3722.92274</v>
      </c>
      <c r="I9" s="4">
        <v>140.48766000000001</v>
      </c>
      <c r="J9" s="3">
        <f>H9+I9</f>
        <v>3863.4103999999998</v>
      </c>
      <c r="K9" s="4">
        <f>H9/E9*100</f>
        <v>91.821642128473982</v>
      </c>
      <c r="L9" s="4">
        <f>I9/F9*100</f>
        <v>91.821639915137595</v>
      </c>
      <c r="M9" s="3">
        <f>J9/G9*100</f>
        <v>91.821642047989002</v>
      </c>
      <c r="N9" s="7">
        <f>H9-E9</f>
        <v>-331.59279000000015</v>
      </c>
      <c r="O9" s="7">
        <f>I9-F9</f>
        <v>-12.512939999999986</v>
      </c>
      <c r="P9" s="5">
        <f>J9-G9</f>
        <v>-344.10573000000022</v>
      </c>
      <c r="Q9" s="4">
        <f>H9/B9*100</f>
        <v>9.8664901810086665</v>
      </c>
      <c r="R9" s="4">
        <f>I9/C9*100</f>
        <v>10.03777249051508</v>
      </c>
      <c r="S9" s="3">
        <f>J9/D9*100</f>
        <v>9.8726161493527513</v>
      </c>
      <c r="T9" s="16"/>
    </row>
    <row r="10" spans="1:20">
      <c r="A10" s="6" t="s">
        <v>26</v>
      </c>
      <c r="B10" s="4">
        <v>4150.2</v>
      </c>
      <c r="C10" s="4"/>
      <c r="D10" s="3">
        <f>B10+C10</f>
        <v>4150.2</v>
      </c>
      <c r="E10" s="4">
        <v>416.82697999999999</v>
      </c>
      <c r="F10" s="4"/>
      <c r="G10" s="3">
        <f>E10+F10</f>
        <v>416.82697999999999</v>
      </c>
      <c r="H10" s="4">
        <v>355.89562999999998</v>
      </c>
      <c r="I10" s="4"/>
      <c r="J10" s="3">
        <f>H10+I10</f>
        <v>355.89562999999998</v>
      </c>
      <c r="K10" s="4">
        <f>H10/E10*100</f>
        <v>85.382100266158389</v>
      </c>
      <c r="L10" s="4" t="e">
        <f>I10/F10*100</f>
        <v>#DIV/0!</v>
      </c>
      <c r="M10" s="3">
        <f>J10/G10*100</f>
        <v>85.382100266158389</v>
      </c>
      <c r="N10" s="7">
        <f>H10-E10</f>
        <v>-60.931350000000009</v>
      </c>
      <c r="O10" s="7">
        <f>I10-F10</f>
        <v>0</v>
      </c>
      <c r="P10" s="5">
        <f>J10-G10</f>
        <v>-60.931350000000009</v>
      </c>
      <c r="Q10" s="4">
        <f>H10/B10*100</f>
        <v>8.5753850416847381</v>
      </c>
      <c r="R10" s="4" t="e">
        <f>I10/C10*100</f>
        <v>#DIV/0!</v>
      </c>
      <c r="S10" s="3">
        <f>J10/D10*100</f>
        <v>8.5753850416847381</v>
      </c>
    </row>
    <row r="11" spans="1:20">
      <c r="A11" s="6" t="s">
        <v>25</v>
      </c>
      <c r="B11" s="13">
        <f>B12+B14+B15+B16</f>
        <v>18751.859999999997</v>
      </c>
      <c r="C11" s="13">
        <f>C12+C14+C15+C16</f>
        <v>362.77</v>
      </c>
      <c r="D11" s="13">
        <f>D12+D14+D15+D16</f>
        <v>19114.629999999997</v>
      </c>
      <c r="E11" s="13">
        <f>E12+E14+E15+E16</f>
        <v>1866.1414200000002</v>
      </c>
      <c r="F11" s="13">
        <f>F12+F14+F15+F16</f>
        <v>17.848299999999998</v>
      </c>
      <c r="G11" s="13">
        <f>G12+G14+G15+G16</f>
        <v>1883.98972</v>
      </c>
      <c r="H11" s="13">
        <f>H12+H14+H15+H16</f>
        <v>2095.4293400000001</v>
      </c>
      <c r="I11" s="13">
        <f>I12+I14+I15+I16</f>
        <v>26.33221</v>
      </c>
      <c r="J11" s="13">
        <f>J12+J14+J15+J16</f>
        <v>2121.7615500000002</v>
      </c>
      <c r="K11" s="13">
        <f>H11/E11*100</f>
        <v>112.28673869743484</v>
      </c>
      <c r="L11" s="13">
        <f>I11/F11*100</f>
        <v>147.53343455679254</v>
      </c>
      <c r="M11" s="13">
        <f>J11/G11*100</f>
        <v>112.62065432076776</v>
      </c>
      <c r="N11" s="14">
        <f>H11-E11</f>
        <v>229.28791999999999</v>
      </c>
      <c r="O11" s="14">
        <f>I11-F11</f>
        <v>8.4839100000000016</v>
      </c>
      <c r="P11" s="14">
        <f>J11-G11</f>
        <v>237.77183000000014</v>
      </c>
      <c r="Q11" s="13">
        <f>H11/B11*100</f>
        <v>11.174514634814896</v>
      </c>
      <c r="R11" s="13">
        <f>I11/C11*100</f>
        <v>7.2586514871681791</v>
      </c>
      <c r="S11" s="13">
        <f>J11/D11*100</f>
        <v>11.10019681259852</v>
      </c>
    </row>
    <row r="12" spans="1:20" ht="23.25" customHeight="1">
      <c r="A12" s="6" t="s">
        <v>24</v>
      </c>
      <c r="B12" s="4">
        <v>7839.44</v>
      </c>
      <c r="C12" s="4"/>
      <c r="D12" s="3">
        <f>B12+C12</f>
        <v>7839.44</v>
      </c>
      <c r="E12" s="4">
        <v>226.64723000000001</v>
      </c>
      <c r="F12" s="4"/>
      <c r="G12" s="3">
        <f>E12+F12</f>
        <v>226.64723000000001</v>
      </c>
      <c r="H12" s="4">
        <v>458.33371</v>
      </c>
      <c r="I12" s="4"/>
      <c r="J12" s="3">
        <f>H12+I12</f>
        <v>458.33371</v>
      </c>
      <c r="K12" s="4">
        <f>H12/E12*100</f>
        <v>202.22338918503436</v>
      </c>
      <c r="L12" s="4" t="e">
        <f>I12/F12*100</f>
        <v>#DIV/0!</v>
      </c>
      <c r="M12" s="3">
        <f>J12/G12*100</f>
        <v>202.22338918503436</v>
      </c>
      <c r="N12" s="7">
        <f>H12-E12</f>
        <v>231.68647999999999</v>
      </c>
      <c r="O12" s="7">
        <f>I12-F12</f>
        <v>0</v>
      </c>
      <c r="P12" s="5">
        <f>J12-G12</f>
        <v>231.68647999999999</v>
      </c>
      <c r="Q12" s="4">
        <f>H12/B12*100</f>
        <v>5.8465108477136125</v>
      </c>
      <c r="R12" s="4" t="e">
        <f>I12/C12*100</f>
        <v>#DIV/0!</v>
      </c>
      <c r="S12" s="3">
        <f>J12/D12*100</f>
        <v>5.8465108477136125</v>
      </c>
    </row>
    <row r="13" spans="1:20">
      <c r="A13" s="6" t="s">
        <v>23</v>
      </c>
      <c r="B13" s="4">
        <v>1182</v>
      </c>
      <c r="C13" s="4"/>
      <c r="D13" s="3">
        <f>B13+C13</f>
        <v>1182</v>
      </c>
      <c r="E13" s="4">
        <v>-39.722720000000002</v>
      </c>
      <c r="F13" s="4"/>
      <c r="G13" s="3">
        <f>E13+F13</f>
        <v>-39.722720000000002</v>
      </c>
      <c r="H13" s="4">
        <v>20.48066</v>
      </c>
      <c r="I13" s="4"/>
      <c r="J13" s="3">
        <f>H13+I13</f>
        <v>20.48066</v>
      </c>
      <c r="K13" s="4">
        <f>H13/E13*100</f>
        <v>-51.559057385798354</v>
      </c>
      <c r="L13" s="4" t="e">
        <f>I13/F13*100</f>
        <v>#DIV/0!</v>
      </c>
      <c r="M13" s="3">
        <f>J13/G13*100</f>
        <v>-51.559057385798354</v>
      </c>
      <c r="N13" s="7">
        <f>H13-E13</f>
        <v>60.203380000000003</v>
      </c>
      <c r="O13" s="7">
        <f>I13-F13</f>
        <v>0</v>
      </c>
      <c r="P13" s="5">
        <f>J13-G13</f>
        <v>60.203380000000003</v>
      </c>
      <c r="Q13" s="4">
        <f>H13/B13*100</f>
        <v>1.7327123519458545</v>
      </c>
      <c r="R13" s="4" t="e">
        <f>I13/C13*100</f>
        <v>#DIV/0!</v>
      </c>
      <c r="S13" s="3">
        <f>J13/D13*100</f>
        <v>1.7327123519458545</v>
      </c>
    </row>
    <row r="14" spans="1:20" ht="22.5">
      <c r="A14" s="6" t="s">
        <v>22</v>
      </c>
      <c r="B14" s="4">
        <v>9869.7999999999993</v>
      </c>
      <c r="C14" s="4"/>
      <c r="D14" s="3">
        <f>B14+C14</f>
        <v>9869.7999999999993</v>
      </c>
      <c r="E14" s="4">
        <v>1597.8805600000001</v>
      </c>
      <c r="F14" s="4"/>
      <c r="G14" s="3">
        <f>E14+F14</f>
        <v>1597.8805600000001</v>
      </c>
      <c r="H14" s="4">
        <v>1575.6537900000001</v>
      </c>
      <c r="I14" s="4"/>
      <c r="J14" s="3">
        <f>H14+I14</f>
        <v>1575.6537900000001</v>
      </c>
      <c r="K14" s="4">
        <f>H14/E14*100</f>
        <v>98.608984266007965</v>
      </c>
      <c r="L14" s="4" t="e">
        <f>I14/F14*100</f>
        <v>#DIV/0!</v>
      </c>
      <c r="M14" s="3">
        <f>J14/G14*100</f>
        <v>98.608984266007965</v>
      </c>
      <c r="N14" s="7">
        <f>H14-E14</f>
        <v>-22.226769999999988</v>
      </c>
      <c r="O14" s="7">
        <f>I14-F14</f>
        <v>0</v>
      </c>
      <c r="P14" s="5">
        <f>J14-G14</f>
        <v>-22.226769999999988</v>
      </c>
      <c r="Q14" s="4">
        <f>H14/B14*100</f>
        <v>15.964394313967864</v>
      </c>
      <c r="R14" s="4" t="e">
        <f>I14/C14*100</f>
        <v>#DIV/0!</v>
      </c>
      <c r="S14" s="3">
        <f>J14/D14*100</f>
        <v>15.964394313967864</v>
      </c>
    </row>
    <row r="15" spans="1:20">
      <c r="A15" s="6" t="s">
        <v>21</v>
      </c>
      <c r="B15" s="4">
        <v>1042.6199999999999</v>
      </c>
      <c r="C15" s="4">
        <v>362.77</v>
      </c>
      <c r="D15" s="3">
        <f>B15+C15</f>
        <v>1405.3899999999999</v>
      </c>
      <c r="E15" s="4">
        <v>41.613630000000001</v>
      </c>
      <c r="F15" s="4">
        <v>17.848299999999998</v>
      </c>
      <c r="G15" s="3">
        <f>E15+F15</f>
        <v>59.461929999999995</v>
      </c>
      <c r="H15" s="4">
        <v>61.441839999999999</v>
      </c>
      <c r="I15" s="4">
        <v>26.33221</v>
      </c>
      <c r="J15" s="3">
        <f>H15+I15</f>
        <v>87.774050000000003</v>
      </c>
      <c r="K15" s="4">
        <f>H15/E15*100</f>
        <v>147.64835463765118</v>
      </c>
      <c r="L15" s="4">
        <f>I15/F15*100</f>
        <v>147.53343455679254</v>
      </c>
      <c r="M15" s="3">
        <f>J15/G15*100</f>
        <v>147.61385982594243</v>
      </c>
      <c r="N15" s="7">
        <f>H15-E15</f>
        <v>19.828209999999999</v>
      </c>
      <c r="O15" s="7">
        <f>I15-F15</f>
        <v>8.4839100000000016</v>
      </c>
      <c r="P15" s="5">
        <f>J15-G15</f>
        <v>28.312120000000007</v>
      </c>
      <c r="Q15" s="4">
        <f>H15/B15*100</f>
        <v>5.8930233450346252</v>
      </c>
      <c r="R15" s="4">
        <f>I15/C15*100</f>
        <v>7.2586514871681791</v>
      </c>
      <c r="S15" s="3">
        <f>J15/D15*100</f>
        <v>6.2455297106141368</v>
      </c>
    </row>
    <row r="16" spans="1:20" ht="25.5">
      <c r="A16" s="15" t="s">
        <v>20</v>
      </c>
      <c r="B16" s="4"/>
      <c r="C16" s="4"/>
      <c r="D16" s="3">
        <f>B16+C16</f>
        <v>0</v>
      </c>
      <c r="E16" s="4"/>
      <c r="F16" s="4"/>
      <c r="G16" s="3">
        <f>E16+F16</f>
        <v>0</v>
      </c>
      <c r="H16" s="4"/>
      <c r="I16" s="4"/>
      <c r="J16" s="3">
        <f>H16+I16</f>
        <v>0</v>
      </c>
      <c r="K16" s="4" t="e">
        <f>H16/E16*100</f>
        <v>#DIV/0!</v>
      </c>
      <c r="L16" s="4" t="e">
        <f>I16/F16*100</f>
        <v>#DIV/0!</v>
      </c>
      <c r="M16" s="3" t="e">
        <f>J16/G16*100</f>
        <v>#DIV/0!</v>
      </c>
      <c r="N16" s="7">
        <f>H16-E16</f>
        <v>0</v>
      </c>
      <c r="O16" s="7">
        <f>I16-F16</f>
        <v>0</v>
      </c>
      <c r="P16" s="5">
        <f>J16-G16</f>
        <v>0</v>
      </c>
      <c r="Q16" s="4" t="e">
        <f>H16/B16*100</f>
        <v>#DIV/0!</v>
      </c>
      <c r="R16" s="4" t="e">
        <f>I16/C16*100</f>
        <v>#DIV/0!</v>
      </c>
      <c r="S16" s="3" t="e">
        <f>J16/D16*100</f>
        <v>#DIV/0!</v>
      </c>
    </row>
    <row r="17" spans="1:19">
      <c r="A17" s="6" t="s">
        <v>19</v>
      </c>
      <c r="B17" s="13">
        <f>B18+B19+B20</f>
        <v>24520.47</v>
      </c>
      <c r="C17" s="13">
        <f>C18+C19+C20</f>
        <v>6123.17</v>
      </c>
      <c r="D17" s="13">
        <f>D18+D19+D20</f>
        <v>30643.64</v>
      </c>
      <c r="E17" s="13">
        <f>E18+E19+E20</f>
        <v>108.89447</v>
      </c>
      <c r="F17" s="13">
        <f>F18+F19+F20</f>
        <v>2236.5872300000001</v>
      </c>
      <c r="G17" s="13">
        <f>G18+G19+G20</f>
        <v>2345.4817000000003</v>
      </c>
      <c r="H17" s="13">
        <f>H18+H19+H20</f>
        <v>206.74727999999999</v>
      </c>
      <c r="I17" s="13">
        <f>I18+I19+I20</f>
        <v>1901.0246999999999</v>
      </c>
      <c r="J17" s="13">
        <f>J18+J19+J20</f>
        <v>2107.77198</v>
      </c>
      <c r="K17" s="13">
        <f>H17/E17*100</f>
        <v>189.86021971547316</v>
      </c>
      <c r="L17" s="13">
        <f>I17/F17*100</f>
        <v>84.996671468968373</v>
      </c>
      <c r="M17" s="13">
        <f>J17/G17*100</f>
        <v>89.86520679312909</v>
      </c>
      <c r="N17" s="14">
        <f>H17-E17</f>
        <v>97.852809999999991</v>
      </c>
      <c r="O17" s="14">
        <f>I17-F17</f>
        <v>-335.56253000000015</v>
      </c>
      <c r="P17" s="14">
        <f>J17-G17</f>
        <v>-237.70972000000029</v>
      </c>
      <c r="Q17" s="13">
        <f>H17/B17*100</f>
        <v>0.84316197854282549</v>
      </c>
      <c r="R17" s="13">
        <f>I17/C17*100</f>
        <v>31.046413867326887</v>
      </c>
      <c r="S17" s="13">
        <f>J17/D17*100</f>
        <v>6.878334231834077</v>
      </c>
    </row>
    <row r="18" spans="1:19">
      <c r="A18" s="6" t="s">
        <v>18</v>
      </c>
      <c r="B18" s="4"/>
      <c r="C18" s="4">
        <v>924.76</v>
      </c>
      <c r="D18" s="3">
        <f>B18+C18</f>
        <v>924.76</v>
      </c>
      <c r="E18" s="4"/>
      <c r="F18" s="4">
        <v>36.208260000000003</v>
      </c>
      <c r="G18" s="3">
        <f>E18+F18</f>
        <v>36.208260000000003</v>
      </c>
      <c r="H18" s="4"/>
      <c r="I18" s="4">
        <v>16.395250000000001</v>
      </c>
      <c r="J18" s="3">
        <f>H18+I18</f>
        <v>16.395250000000001</v>
      </c>
      <c r="K18" s="4" t="e">
        <f>H18/E18*100</f>
        <v>#DIV/0!</v>
      </c>
      <c r="L18" s="4">
        <f>I18/F18*100</f>
        <v>45.280413916603557</v>
      </c>
      <c r="M18" s="3">
        <f>J18/G18*100</f>
        <v>45.280413916603557</v>
      </c>
      <c r="N18" s="7">
        <f>H18-E18</f>
        <v>0</v>
      </c>
      <c r="O18" s="7">
        <f>I18-F18</f>
        <v>-19.813010000000002</v>
      </c>
      <c r="P18" s="5">
        <f>J18-G18</f>
        <v>-19.813010000000002</v>
      </c>
      <c r="Q18" s="4" t="e">
        <f>H18/B18*100</f>
        <v>#DIV/0!</v>
      </c>
      <c r="R18" s="4">
        <f>I18/C18*100</f>
        <v>1.7729194601842642</v>
      </c>
      <c r="S18" s="3">
        <f>J18/D18*100</f>
        <v>1.7729194601842642</v>
      </c>
    </row>
    <row r="19" spans="1:19">
      <c r="A19" s="6" t="s">
        <v>17</v>
      </c>
      <c r="B19" s="4">
        <v>24520.47</v>
      </c>
      <c r="C19" s="4"/>
      <c r="D19" s="3">
        <f>B19+C19</f>
        <v>24520.47</v>
      </c>
      <c r="E19" s="4">
        <v>108.89447</v>
      </c>
      <c r="F19" s="4"/>
      <c r="G19" s="3">
        <f>E19+F19</f>
        <v>108.89447</v>
      </c>
      <c r="H19" s="4">
        <v>206.74727999999999</v>
      </c>
      <c r="I19" s="4"/>
      <c r="J19" s="3">
        <f>H19+I19</f>
        <v>206.74727999999999</v>
      </c>
      <c r="K19" s="4">
        <f>H19/E19*100</f>
        <v>189.86021971547316</v>
      </c>
      <c r="L19" s="4" t="e">
        <f>I19/F19*100</f>
        <v>#DIV/0!</v>
      </c>
      <c r="M19" s="3">
        <f>J19/G19*100</f>
        <v>189.86021971547316</v>
      </c>
      <c r="N19" s="7">
        <f>H19-E19</f>
        <v>97.852809999999991</v>
      </c>
      <c r="O19" s="7">
        <f>I19-F19</f>
        <v>0</v>
      </c>
      <c r="P19" s="5">
        <f>J19-G19</f>
        <v>97.852809999999991</v>
      </c>
      <c r="Q19" s="4">
        <f>H19/B19*100</f>
        <v>0.84316197854282549</v>
      </c>
      <c r="R19" s="4" t="e">
        <f>I19/C19*100</f>
        <v>#DIV/0!</v>
      </c>
      <c r="S19" s="3">
        <f>J19/D19*100</f>
        <v>0.84316197854282549</v>
      </c>
    </row>
    <row r="20" spans="1:19">
      <c r="A20" s="6" t="s">
        <v>16</v>
      </c>
      <c r="B20" s="4"/>
      <c r="C20" s="4">
        <v>5198.41</v>
      </c>
      <c r="D20" s="3">
        <f>B20+C20</f>
        <v>5198.41</v>
      </c>
      <c r="E20" s="4"/>
      <c r="F20" s="4">
        <v>2200.3789700000002</v>
      </c>
      <c r="G20" s="3">
        <f>E20+F20</f>
        <v>2200.3789700000002</v>
      </c>
      <c r="H20" s="4"/>
      <c r="I20" s="4">
        <v>1884.6294499999999</v>
      </c>
      <c r="J20" s="3">
        <f>H20+I20</f>
        <v>1884.6294499999999</v>
      </c>
      <c r="K20" s="4" t="e">
        <f>H20/E20*100</f>
        <v>#DIV/0!</v>
      </c>
      <c r="L20" s="4">
        <f>I20/F20*100</f>
        <v>85.650220970799396</v>
      </c>
      <c r="M20" s="3">
        <f>J20/G20*100</f>
        <v>85.650220970799396</v>
      </c>
      <c r="N20" s="7">
        <f>H20-E20</f>
        <v>0</v>
      </c>
      <c r="O20" s="7">
        <f>I20-F20</f>
        <v>-315.7495200000003</v>
      </c>
      <c r="P20" s="5">
        <f>J20-G20</f>
        <v>-315.7495200000003</v>
      </c>
      <c r="Q20" s="4" t="e">
        <f>H20/B20*100</f>
        <v>#DIV/0!</v>
      </c>
      <c r="R20" s="4">
        <f>I20/C20*100</f>
        <v>36.253959383734639</v>
      </c>
      <c r="S20" s="3">
        <f>J20/D20*100</f>
        <v>36.253959383734639</v>
      </c>
    </row>
    <row r="21" spans="1:19" ht="33.75">
      <c r="A21" s="6" t="s">
        <v>15</v>
      </c>
      <c r="B21" s="13">
        <f>B22+B23</f>
        <v>27</v>
      </c>
      <c r="C21" s="13">
        <f>C22+C23</f>
        <v>0</v>
      </c>
      <c r="D21" s="3">
        <f>D22+D23</f>
        <v>27</v>
      </c>
      <c r="E21" s="13">
        <f>E22+E23</f>
        <v>18.098669999999998</v>
      </c>
      <c r="F21" s="13">
        <f>F22+F23</f>
        <v>0</v>
      </c>
      <c r="G21" s="3">
        <f>G22+G23</f>
        <v>18.098669999999998</v>
      </c>
      <c r="H21" s="13">
        <f>H22+H23</f>
        <v>12.125400000000001</v>
      </c>
      <c r="I21" s="13">
        <f>I22+I23</f>
        <v>0</v>
      </c>
      <c r="J21" s="3">
        <f>J22+J23</f>
        <v>12.125400000000001</v>
      </c>
      <c r="K21" s="13">
        <f>H21/E21*100</f>
        <v>66.996083137600721</v>
      </c>
      <c r="L21" s="13" t="e">
        <f>I21/F21*100</f>
        <v>#DIV/0!</v>
      </c>
      <c r="M21" s="3">
        <f>J21/G21*100</f>
        <v>66.996083137600721</v>
      </c>
      <c r="N21" s="14">
        <f>H21-E21</f>
        <v>-5.9732699999999976</v>
      </c>
      <c r="O21" s="14">
        <f>I21-F21</f>
        <v>0</v>
      </c>
      <c r="P21" s="5">
        <f>J21-G21</f>
        <v>-5.9732699999999976</v>
      </c>
      <c r="Q21" s="13">
        <f>H21/B21*100</f>
        <v>44.908888888888896</v>
      </c>
      <c r="R21" s="13" t="e">
        <f>I21/C21*100</f>
        <v>#DIV/0!</v>
      </c>
      <c r="S21" s="3">
        <f>J21/D21*100</f>
        <v>44.908888888888896</v>
      </c>
    </row>
    <row r="22" spans="1:19">
      <c r="A22" s="6" t="s">
        <v>14</v>
      </c>
      <c r="B22" s="4">
        <v>27</v>
      </c>
      <c r="C22" s="4"/>
      <c r="D22" s="3">
        <f>B22+C22</f>
        <v>27</v>
      </c>
      <c r="E22" s="4">
        <v>18.098669999999998</v>
      </c>
      <c r="F22" s="4"/>
      <c r="G22" s="3">
        <f>E22+F22</f>
        <v>18.098669999999998</v>
      </c>
      <c r="H22" s="4">
        <v>12.125400000000001</v>
      </c>
      <c r="I22" s="4"/>
      <c r="J22" s="3">
        <f>H22+I22</f>
        <v>12.125400000000001</v>
      </c>
      <c r="K22" s="4">
        <f>H22/E22*100</f>
        <v>66.996083137600721</v>
      </c>
      <c r="L22" s="4" t="e">
        <f>I22/F22*100</f>
        <v>#DIV/0!</v>
      </c>
      <c r="M22" s="3">
        <f>J22/G22*100</f>
        <v>66.996083137600721</v>
      </c>
      <c r="N22" s="7">
        <f>H22-E22</f>
        <v>-5.9732699999999976</v>
      </c>
      <c r="O22" s="7">
        <f>I22-F22</f>
        <v>0</v>
      </c>
      <c r="P22" s="5">
        <f>J22-G22</f>
        <v>-5.9732699999999976</v>
      </c>
      <c r="Q22" s="4">
        <f>H22/B22*100</f>
        <v>44.908888888888896</v>
      </c>
      <c r="R22" s="4" t="e">
        <f>I22/C22*100</f>
        <v>#DIV/0!</v>
      </c>
      <c r="S22" s="3">
        <f>J22/D22*100</f>
        <v>44.908888888888896</v>
      </c>
    </row>
    <row r="23" spans="1:19" ht="33.75">
      <c r="A23" s="6" t="s">
        <v>13</v>
      </c>
      <c r="B23" s="4"/>
      <c r="C23" s="4"/>
      <c r="D23" s="3">
        <f>B23+C23</f>
        <v>0</v>
      </c>
      <c r="E23" s="4"/>
      <c r="F23" s="4"/>
      <c r="G23" s="3">
        <f>E23+F23</f>
        <v>0</v>
      </c>
      <c r="H23" s="4"/>
      <c r="I23" s="4"/>
      <c r="J23" s="3">
        <f>H23+I23</f>
        <v>0</v>
      </c>
      <c r="K23" s="4" t="e">
        <f>H23/E23*100</f>
        <v>#DIV/0!</v>
      </c>
      <c r="L23" s="4" t="e">
        <f>I23/F23*100</f>
        <v>#DIV/0!</v>
      </c>
      <c r="M23" s="3" t="e">
        <f>J23/G23*100</f>
        <v>#DIV/0!</v>
      </c>
      <c r="N23" s="7">
        <f>H23-E23</f>
        <v>0</v>
      </c>
      <c r="O23" s="7">
        <f>I23-F23</f>
        <v>0</v>
      </c>
      <c r="P23" s="5">
        <f>J23-G23</f>
        <v>0</v>
      </c>
      <c r="Q23" s="4" t="e">
        <f>H23/B23*100</f>
        <v>#DIV/0!</v>
      </c>
      <c r="R23" s="4" t="e">
        <f>I23/C23*100</f>
        <v>#DIV/0!</v>
      </c>
      <c r="S23" s="3" t="e">
        <f>J23/D23*100</f>
        <v>#DIV/0!</v>
      </c>
    </row>
    <row r="24" spans="1:19">
      <c r="A24" s="6" t="s">
        <v>12</v>
      </c>
      <c r="B24" s="4">
        <v>2366</v>
      </c>
      <c r="C24" s="4">
        <v>96.33</v>
      </c>
      <c r="D24" s="3">
        <f>B24+C24</f>
        <v>2462.33</v>
      </c>
      <c r="E24" s="4">
        <v>141.92663999999999</v>
      </c>
      <c r="F24" s="4">
        <v>7.4</v>
      </c>
      <c r="G24" s="3">
        <f>E24+F24</f>
        <v>149.32664</v>
      </c>
      <c r="H24" s="4">
        <v>287.83614999999998</v>
      </c>
      <c r="I24" s="4">
        <v>0</v>
      </c>
      <c r="J24" s="3">
        <f>H24+I24</f>
        <v>287.83614999999998</v>
      </c>
      <c r="K24" s="4">
        <f>H24/E24*100</f>
        <v>202.80628781178783</v>
      </c>
      <c r="L24" s="4">
        <f>I24/F24*100</f>
        <v>0</v>
      </c>
      <c r="M24" s="3">
        <f>J24/G24*100</f>
        <v>192.75606147704119</v>
      </c>
      <c r="N24" s="7">
        <f>H24-E24</f>
        <v>145.90950999999998</v>
      </c>
      <c r="O24" s="7">
        <f>I24-F24</f>
        <v>-7.4</v>
      </c>
      <c r="P24" s="5">
        <f>J24-G24</f>
        <v>138.50950999999998</v>
      </c>
      <c r="Q24" s="4">
        <f>H24/B24*100</f>
        <v>12.165517751479289</v>
      </c>
      <c r="R24" s="4">
        <f>I24/C24*100</f>
        <v>0</v>
      </c>
      <c r="S24" s="3">
        <f>J24/D24*100</f>
        <v>11.689584661682227</v>
      </c>
    </row>
    <row r="25" spans="1:19" ht="33.75">
      <c r="A25" s="6" t="s">
        <v>11</v>
      </c>
      <c r="B25" s="4"/>
      <c r="C25" s="4"/>
      <c r="D25" s="3">
        <f>B25+C25</f>
        <v>0</v>
      </c>
      <c r="E25" s="4"/>
      <c r="F25" s="4"/>
      <c r="G25" s="3">
        <f>E25+F25</f>
        <v>0</v>
      </c>
      <c r="H25" s="4"/>
      <c r="I25" s="4">
        <v>0</v>
      </c>
      <c r="J25" s="3">
        <f>H25+I25</f>
        <v>0</v>
      </c>
      <c r="K25" s="4" t="e">
        <f>H25/E25*100</f>
        <v>#DIV/0!</v>
      </c>
      <c r="L25" s="4" t="e">
        <f>I25/F25*100</f>
        <v>#DIV/0!</v>
      </c>
      <c r="M25" s="3" t="e">
        <f>J25/G25*100</f>
        <v>#DIV/0!</v>
      </c>
      <c r="N25" s="7">
        <f>H25-E25</f>
        <v>0</v>
      </c>
      <c r="O25" s="7">
        <f>I25-F25</f>
        <v>0</v>
      </c>
      <c r="P25" s="5">
        <f>J25-G25</f>
        <v>0</v>
      </c>
      <c r="Q25" s="4" t="e">
        <f>H25/B25*100</f>
        <v>#DIV/0!</v>
      </c>
      <c r="R25" s="4" t="e">
        <f>I25/C25*100</f>
        <v>#DIV/0!</v>
      </c>
      <c r="S25" s="3" t="e">
        <f>J25/D25*100</f>
        <v>#DIV/0!</v>
      </c>
    </row>
    <row r="26" spans="1:19" s="9" customFormat="1">
      <c r="A26" s="12" t="s">
        <v>10</v>
      </c>
      <c r="B26" s="10">
        <f>B27+B35</f>
        <v>5131.32</v>
      </c>
      <c r="C26" s="10">
        <f>C27+C35</f>
        <v>116.14</v>
      </c>
      <c r="D26" s="10">
        <f>D27+D35</f>
        <v>5247.46</v>
      </c>
      <c r="E26" s="10">
        <f>E27+E35</f>
        <v>666.45542999999998</v>
      </c>
      <c r="F26" s="10">
        <f>F27+F35</f>
        <v>13.038</v>
      </c>
      <c r="G26" s="10">
        <f>G27+G35</f>
        <v>679.49342999999999</v>
      </c>
      <c r="H26" s="10">
        <f>H27+H35</f>
        <v>534.67981999999995</v>
      </c>
      <c r="I26" s="10">
        <f>I27+I35</f>
        <v>82.276880000000006</v>
      </c>
      <c r="J26" s="10">
        <f>J27+J35</f>
        <v>616.95669999999996</v>
      </c>
      <c r="K26" s="10">
        <f>H26/E26*100</f>
        <v>80.227393450751833</v>
      </c>
      <c r="L26" s="10">
        <f>I26/F26*100</f>
        <v>631.05445620493947</v>
      </c>
      <c r="M26" s="10">
        <f>J26/G26*100</f>
        <v>90.796565906457687</v>
      </c>
      <c r="N26" s="11">
        <f>H26-E26</f>
        <v>-131.77561000000003</v>
      </c>
      <c r="O26" s="11">
        <f>I26-F26</f>
        <v>69.238880000000009</v>
      </c>
      <c r="P26" s="11">
        <f>J26-G26</f>
        <v>-62.536730000000034</v>
      </c>
      <c r="Q26" s="10">
        <f>H26/B26*100</f>
        <v>10.419927426081397</v>
      </c>
      <c r="R26" s="10">
        <f>I26/C26*100</f>
        <v>70.842844842431546</v>
      </c>
      <c r="S26" s="10">
        <f>J26/D26*100</f>
        <v>11.757244457318397</v>
      </c>
    </row>
    <row r="27" spans="1:19" s="9" customFormat="1" ht="24" customHeight="1">
      <c r="A27" s="12" t="s">
        <v>9</v>
      </c>
      <c r="B27" s="10">
        <f>B28+B29+B30+B31+B32+B33+B36</f>
        <v>5131.32</v>
      </c>
      <c r="C27" s="10">
        <f>C28+C29+C30+C31+C32+C33+C36</f>
        <v>116.14</v>
      </c>
      <c r="D27" s="10">
        <f>D28+D29+D30+D31+D32+D33+D36</f>
        <v>5247.46</v>
      </c>
      <c r="E27" s="10">
        <f>E28+E29+E30+E31+E32+E33+E36</f>
        <v>666.45542999999998</v>
      </c>
      <c r="F27" s="10">
        <f>F28+F29+F30+F31+F32+F33+F36</f>
        <v>13.238</v>
      </c>
      <c r="G27" s="10">
        <f>G28+G29+G30+G31+G32+G33+G36</f>
        <v>679.69343000000003</v>
      </c>
      <c r="H27" s="10">
        <f>H28+H29+H30+H31+H32+H33+H36</f>
        <v>534.67981999999995</v>
      </c>
      <c r="I27" s="10">
        <f>I28+I29+I30+I31+I32+I33+I36</f>
        <v>43.566000000000003</v>
      </c>
      <c r="J27" s="10">
        <f>J28+J29+J30+J31+J32+J33+J36</f>
        <v>578.24581999999998</v>
      </c>
      <c r="K27" s="10">
        <f>H27/E27*100</f>
        <v>80.227393450751833</v>
      </c>
      <c r="L27" s="10">
        <f>I27/F27*100</f>
        <v>329.09805106511561</v>
      </c>
      <c r="M27" s="10">
        <f>J27/G27*100</f>
        <v>85.074504839630421</v>
      </c>
      <c r="N27" s="11">
        <f>H27-E27</f>
        <v>-131.77561000000003</v>
      </c>
      <c r="O27" s="11">
        <f>I27-F27</f>
        <v>30.328000000000003</v>
      </c>
      <c r="P27" s="11">
        <f>J27-G27</f>
        <v>-101.44761000000005</v>
      </c>
      <c r="Q27" s="10">
        <f>H27/B27*100</f>
        <v>10.419927426081397</v>
      </c>
      <c r="R27" s="10">
        <f>I27/C27*100</f>
        <v>37.511623902187019</v>
      </c>
      <c r="S27" s="10">
        <f>J27/D27*100</f>
        <v>11.019537452405544</v>
      </c>
    </row>
    <row r="28" spans="1:19" ht="45">
      <c r="A28" s="6" t="s">
        <v>8</v>
      </c>
      <c r="B28" s="4">
        <v>1911.83</v>
      </c>
      <c r="C28" s="4">
        <v>116.14</v>
      </c>
      <c r="D28" s="3">
        <f>B28+C28</f>
        <v>2027.97</v>
      </c>
      <c r="E28" s="4">
        <v>215.03908000000001</v>
      </c>
      <c r="F28" s="4">
        <v>7.1280000000000001</v>
      </c>
      <c r="G28" s="3">
        <f>E28+F28</f>
        <v>222.16708</v>
      </c>
      <c r="H28" s="4">
        <v>115.3069</v>
      </c>
      <c r="I28" s="4">
        <v>23.565999999999999</v>
      </c>
      <c r="J28" s="3">
        <f>H28+I28</f>
        <v>138.87289999999999</v>
      </c>
      <c r="K28" s="4">
        <f>H28/E28*100</f>
        <v>53.621369659877637</v>
      </c>
      <c r="L28" s="4">
        <f>I28/F28*100</f>
        <v>330.61167227833892</v>
      </c>
      <c r="M28" s="3">
        <f>J28/G28*100</f>
        <v>62.50831581348595</v>
      </c>
      <c r="N28" s="7">
        <f>H28-E28</f>
        <v>-99.732180000000014</v>
      </c>
      <c r="O28" s="7">
        <f>I28-F28</f>
        <v>16.437999999999999</v>
      </c>
      <c r="P28" s="5">
        <f>J28-G28</f>
        <v>-83.294180000000011</v>
      </c>
      <c r="Q28" s="4">
        <f>H28/B28*100</f>
        <v>6.0312318563889047</v>
      </c>
      <c r="R28" s="4">
        <f>I28/C28*100</f>
        <v>20.291028069571208</v>
      </c>
      <c r="S28" s="3">
        <f>J28/D28*100</f>
        <v>6.8478774340843307</v>
      </c>
    </row>
    <row r="29" spans="1:19" ht="22.5">
      <c r="A29" s="6" t="s">
        <v>7</v>
      </c>
      <c r="B29" s="4">
        <v>55</v>
      </c>
      <c r="C29" s="4"/>
      <c r="D29" s="3">
        <f>B29+C29</f>
        <v>55</v>
      </c>
      <c r="E29" s="4">
        <v>28.25957</v>
      </c>
      <c r="F29" s="4"/>
      <c r="G29" s="3">
        <f>E29+F29</f>
        <v>28.25957</v>
      </c>
      <c r="H29" s="4">
        <v>31.92304</v>
      </c>
      <c r="I29" s="4"/>
      <c r="J29" s="3">
        <f>H29+I29</f>
        <v>31.92304</v>
      </c>
      <c r="K29" s="4">
        <f>H29/E29*100</f>
        <v>112.96364382048276</v>
      </c>
      <c r="L29" s="4" t="e">
        <f>I29/F29*100</f>
        <v>#DIV/0!</v>
      </c>
      <c r="M29" s="3">
        <f>J29/G29*100</f>
        <v>112.96364382048276</v>
      </c>
      <c r="N29" s="7">
        <f>H29-E29</f>
        <v>3.6634700000000002</v>
      </c>
      <c r="O29" s="7">
        <f>I29-F29</f>
        <v>0</v>
      </c>
      <c r="P29" s="5">
        <f>J29-G29</f>
        <v>3.6634700000000002</v>
      </c>
      <c r="Q29" s="4">
        <f>H29/B29*100</f>
        <v>58.04189090909091</v>
      </c>
      <c r="R29" s="4" t="e">
        <f>I29/C29*100</f>
        <v>#DIV/0!</v>
      </c>
      <c r="S29" s="3">
        <f>J29/D29*100</f>
        <v>58.04189090909091</v>
      </c>
    </row>
    <row r="30" spans="1:19" ht="33.75">
      <c r="A30" s="6" t="s">
        <v>6</v>
      </c>
      <c r="B30" s="4"/>
      <c r="C30" s="4">
        <v>0</v>
      </c>
      <c r="D30" s="3">
        <f>B30+C30</f>
        <v>0</v>
      </c>
      <c r="E30" s="4"/>
      <c r="F30" s="4">
        <v>6.11</v>
      </c>
      <c r="G30" s="3">
        <f>E30+F30</f>
        <v>6.11</v>
      </c>
      <c r="H30" s="4">
        <v>56.938000000000002</v>
      </c>
      <c r="I30" s="4">
        <v>0</v>
      </c>
      <c r="J30" s="3">
        <f>H30+I30</f>
        <v>56.938000000000002</v>
      </c>
      <c r="K30" s="4" t="e">
        <f>H30/E30*100</f>
        <v>#DIV/0!</v>
      </c>
      <c r="L30" s="4">
        <f>I30/F30*100</f>
        <v>0</v>
      </c>
      <c r="M30" s="3">
        <f>J30/G30*100</f>
        <v>931.8821603927986</v>
      </c>
      <c r="N30" s="7">
        <f>H30-E30</f>
        <v>56.938000000000002</v>
      </c>
      <c r="O30" s="7">
        <f>I30-F30</f>
        <v>-6.11</v>
      </c>
      <c r="P30" s="5">
        <f>J30-G30</f>
        <v>50.828000000000003</v>
      </c>
      <c r="Q30" s="4" t="e">
        <f>H30/B30*100</f>
        <v>#DIV/0!</v>
      </c>
      <c r="R30" s="4" t="e">
        <f>I30/C30*100</f>
        <v>#DIV/0!</v>
      </c>
      <c r="S30" s="3" t="e">
        <f>J30/D30*100</f>
        <v>#DIV/0!</v>
      </c>
    </row>
    <row r="31" spans="1:19" ht="22.5">
      <c r="A31" s="6" t="s">
        <v>5</v>
      </c>
      <c r="B31" s="4">
        <v>1325</v>
      </c>
      <c r="C31" s="4">
        <v>0</v>
      </c>
      <c r="D31" s="3">
        <f>B31+C31</f>
        <v>1325</v>
      </c>
      <c r="E31" s="4">
        <v>113.01657</v>
      </c>
      <c r="F31" s="4"/>
      <c r="G31" s="3">
        <f>E31+F31</f>
        <v>113.01657</v>
      </c>
      <c r="H31" s="4">
        <v>58.556199999999997</v>
      </c>
      <c r="I31" s="4">
        <v>0</v>
      </c>
      <c r="J31" s="3">
        <f>H31+I31</f>
        <v>58.556199999999997</v>
      </c>
      <c r="K31" s="4">
        <f>H31/E31*100</f>
        <v>51.812048445639427</v>
      </c>
      <c r="L31" s="4" t="e">
        <f>I31/F31*100</f>
        <v>#DIV/0!</v>
      </c>
      <c r="M31" s="3">
        <f>J31/G31*100</f>
        <v>51.812048445639427</v>
      </c>
      <c r="N31" s="7">
        <f>H31-E31</f>
        <v>-54.460370000000005</v>
      </c>
      <c r="O31" s="7">
        <f>I31-F31</f>
        <v>0</v>
      </c>
      <c r="P31" s="5">
        <f>J31-G31</f>
        <v>-54.460370000000005</v>
      </c>
      <c r="Q31" s="4">
        <f>H31/B31*100</f>
        <v>4.419335849056603</v>
      </c>
      <c r="R31" s="4" t="e">
        <f>I31/C31*100</f>
        <v>#DIV/0!</v>
      </c>
      <c r="S31" s="3">
        <f>J31/D31*100</f>
        <v>4.419335849056603</v>
      </c>
    </row>
    <row r="32" spans="1:19" ht="22.5">
      <c r="A32" s="6" t="s">
        <v>4</v>
      </c>
      <c r="B32" s="4"/>
      <c r="C32" s="4"/>
      <c r="D32" s="3">
        <f>B32+C32</f>
        <v>0</v>
      </c>
      <c r="E32" s="4"/>
      <c r="F32" s="4"/>
      <c r="G32" s="3">
        <f>E32+F32</f>
        <v>0</v>
      </c>
      <c r="H32" s="4"/>
      <c r="I32" s="4"/>
      <c r="J32" s="3">
        <f>H32+I32</f>
        <v>0</v>
      </c>
      <c r="K32" s="4" t="e">
        <f>H32/E32*100</f>
        <v>#DIV/0!</v>
      </c>
      <c r="L32" s="4" t="e">
        <f>I32/F32*100</f>
        <v>#DIV/0!</v>
      </c>
      <c r="M32" s="3" t="e">
        <f>J32/G32*100</f>
        <v>#DIV/0!</v>
      </c>
      <c r="N32" s="7">
        <f>H32-E32</f>
        <v>0</v>
      </c>
      <c r="O32" s="7">
        <f>I32-F32</f>
        <v>0</v>
      </c>
      <c r="P32" s="5">
        <f>J32-G32</f>
        <v>0</v>
      </c>
      <c r="Q32" s="4" t="e">
        <f>H32/B32*100</f>
        <v>#DIV/0!</v>
      </c>
      <c r="R32" s="4" t="e">
        <f>I32/C32*100</f>
        <v>#DIV/0!</v>
      </c>
      <c r="S32" s="3" t="e">
        <f>J32/D32*100</f>
        <v>#DIV/0!</v>
      </c>
    </row>
    <row r="33" spans="1:19" ht="22.5">
      <c r="A33" s="6" t="s">
        <v>3</v>
      </c>
      <c r="B33" s="4">
        <v>1839.49</v>
      </c>
      <c r="C33" s="4"/>
      <c r="D33" s="3">
        <f>B33+C33</f>
        <v>1839.49</v>
      </c>
      <c r="E33" s="4">
        <v>242.50647000000001</v>
      </c>
      <c r="F33" s="4"/>
      <c r="G33" s="3">
        <f>E33+F33</f>
        <v>242.50647000000001</v>
      </c>
      <c r="H33" s="4">
        <v>186.95568</v>
      </c>
      <c r="I33" s="4">
        <v>0</v>
      </c>
      <c r="J33" s="3">
        <f>H33+I33</f>
        <v>186.95568</v>
      </c>
      <c r="K33" s="4">
        <f>H33/E33*100</f>
        <v>77.093068898326706</v>
      </c>
      <c r="L33" s="4" t="e">
        <f>I33/F33*100</f>
        <v>#DIV/0!</v>
      </c>
      <c r="M33" s="3">
        <f>J33/G33*100</f>
        <v>77.093068898326706</v>
      </c>
      <c r="N33" s="7">
        <f>H33-E33</f>
        <v>-55.550790000000006</v>
      </c>
      <c r="O33" s="7">
        <f>I33-F33</f>
        <v>0</v>
      </c>
      <c r="P33" s="5">
        <f>J33-G33</f>
        <v>-55.550790000000006</v>
      </c>
      <c r="Q33" s="4">
        <f>H33/B33*100</f>
        <v>10.163451826321426</v>
      </c>
      <c r="R33" s="4" t="e">
        <f>I33/C33*100</f>
        <v>#DIV/0!</v>
      </c>
      <c r="S33" s="3">
        <f>J33/D33*100</f>
        <v>10.163451826321426</v>
      </c>
    </row>
    <row r="34" spans="1:19">
      <c r="A34" s="6" t="s">
        <v>2</v>
      </c>
      <c r="B34" s="4">
        <f>B35+B36</f>
        <v>0</v>
      </c>
      <c r="C34" s="4">
        <f>C35+C36</f>
        <v>0</v>
      </c>
      <c r="D34" s="3">
        <f>D35+D36</f>
        <v>0</v>
      </c>
      <c r="E34" s="4">
        <f>E35+E36</f>
        <v>67.633740000000003</v>
      </c>
      <c r="F34" s="4">
        <f>F35+F36</f>
        <v>-0.2</v>
      </c>
      <c r="G34" s="3">
        <f>G35+G36</f>
        <v>67.43374</v>
      </c>
      <c r="H34" s="4">
        <f>H35+H36</f>
        <v>85</v>
      </c>
      <c r="I34" s="4">
        <f>I35+I36</f>
        <v>58.710880000000003</v>
      </c>
      <c r="J34" s="3">
        <f>H34+I34</f>
        <v>143.71088</v>
      </c>
      <c r="K34" s="8">
        <f>H34/E34*100</f>
        <v>125.67691805894512</v>
      </c>
      <c r="L34" s="4">
        <f>I34/F34*100</f>
        <v>-29355.439999999999</v>
      </c>
      <c r="M34" s="3">
        <f>J34/G34*100</f>
        <v>213.1142066271276</v>
      </c>
      <c r="N34" s="7">
        <f>H34-E34</f>
        <v>17.366259999999997</v>
      </c>
      <c r="O34" s="7">
        <f>I34-F34</f>
        <v>58.910880000000006</v>
      </c>
      <c r="P34" s="5">
        <f>J34-G34</f>
        <v>76.277140000000003</v>
      </c>
      <c r="Q34" s="4" t="e">
        <f>H34/B34*100</f>
        <v>#DIV/0!</v>
      </c>
      <c r="R34" s="4" t="e">
        <f>I34/C34*100</f>
        <v>#DIV/0!</v>
      </c>
      <c r="S34" s="3" t="e">
        <f>J34/D34*100</f>
        <v>#DIV/0!</v>
      </c>
    </row>
    <row r="35" spans="1:19">
      <c r="A35" s="6" t="s">
        <v>1</v>
      </c>
      <c r="B35" s="4"/>
      <c r="C35" s="4"/>
      <c r="D35" s="3">
        <f>B35+C35</f>
        <v>0</v>
      </c>
      <c r="E35" s="4">
        <v>0</v>
      </c>
      <c r="F35" s="4">
        <f>-200/1000</f>
        <v>-0.2</v>
      </c>
      <c r="G35" s="3">
        <f>E35+F35</f>
        <v>-0.2</v>
      </c>
      <c r="H35" s="4">
        <v>0</v>
      </c>
      <c r="I35" s="4">
        <v>38.710880000000003</v>
      </c>
      <c r="J35" s="3">
        <f>H35+I35</f>
        <v>38.710880000000003</v>
      </c>
      <c r="K35" s="8" t="e">
        <f>H35/E35*100</f>
        <v>#DIV/0!</v>
      </c>
      <c r="L35" s="4">
        <f>I35/F35*100</f>
        <v>-19355.440000000002</v>
      </c>
      <c r="M35" s="3">
        <f>J35/G35*100</f>
        <v>-19355.440000000002</v>
      </c>
      <c r="N35" s="7">
        <f>H35-E35</f>
        <v>0</v>
      </c>
      <c r="O35" s="7">
        <f>I35-F35</f>
        <v>38.910880000000006</v>
      </c>
      <c r="P35" s="5">
        <f>J35-G35</f>
        <v>38.910880000000006</v>
      </c>
      <c r="Q35" s="4" t="e">
        <f>H35/B35*100</f>
        <v>#DIV/0!</v>
      </c>
      <c r="R35" s="4" t="e">
        <f>I35/C35*100</f>
        <v>#DIV/0!</v>
      </c>
      <c r="S35" s="3" t="e">
        <f>J35/D35*100</f>
        <v>#DIV/0!</v>
      </c>
    </row>
    <row r="36" spans="1:19">
      <c r="A36" s="6" t="s">
        <v>0</v>
      </c>
      <c r="B36" s="3"/>
      <c r="C36" s="3"/>
      <c r="D36" s="4">
        <f>B36+C36</f>
        <v>0</v>
      </c>
      <c r="E36" s="3">
        <v>67.633740000000003</v>
      </c>
      <c r="F36" s="3">
        <v>0</v>
      </c>
      <c r="G36" s="3">
        <f>E36+F36</f>
        <v>67.633740000000003</v>
      </c>
      <c r="H36" s="4">
        <v>85</v>
      </c>
      <c r="I36" s="3">
        <v>20</v>
      </c>
      <c r="J36" s="3">
        <f>H36+I36</f>
        <v>105</v>
      </c>
      <c r="K36" s="3">
        <f>H36/E36*100</f>
        <v>125.67691805894512</v>
      </c>
      <c r="L36" s="3" t="e">
        <f>I36/F36*100</f>
        <v>#DIV/0!</v>
      </c>
      <c r="M36" s="3">
        <f>J36/G36*100</f>
        <v>155.24795760222634</v>
      </c>
      <c r="N36" s="5">
        <f>H36-E36</f>
        <v>17.366259999999997</v>
      </c>
      <c r="O36" s="5">
        <f>I36-F36</f>
        <v>20</v>
      </c>
      <c r="P36" s="5">
        <f>J36-G36</f>
        <v>37.366259999999997</v>
      </c>
      <c r="Q36" s="4" t="e">
        <f>H36/B36*100</f>
        <v>#DIV/0!</v>
      </c>
      <c r="R36" s="4" t="e">
        <f>I36/C36*100</f>
        <v>#DIV/0!</v>
      </c>
      <c r="S36" s="3" t="e">
        <f>J36/D36*100</f>
        <v>#DIV/0!</v>
      </c>
    </row>
    <row r="37" spans="1:19">
      <c r="E37" s="2"/>
    </row>
  </sheetData>
  <mergeCells count="22">
    <mergeCell ref="J4:J5"/>
    <mergeCell ref="N3:P4"/>
    <mergeCell ref="Q4:Q5"/>
    <mergeCell ref="R4:R5"/>
    <mergeCell ref="S4:S5"/>
    <mergeCell ref="Q3:S3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J3"/>
    <mergeCell ref="K3:M3"/>
    <mergeCell ref="K4:K5"/>
    <mergeCell ref="L4:L5"/>
    <mergeCell ref="M4:M5"/>
    <mergeCell ref="H4:H5"/>
    <mergeCell ref="I4:I5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2016-03-14T09:06:48Z</dcterms:created>
  <dcterms:modified xsi:type="dcterms:W3CDTF">2016-03-14T09:07:52Z</dcterms:modified>
</cp:coreProperties>
</file>