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480" yWindow="570" windowWidth="18195" windowHeight="10770"/>
  </bookViews>
  <sheets>
    <sheet name="январь" sheetId="1" r:id="rId1"/>
  </sheets>
  <calcPr calcId="124519"/>
</workbook>
</file>

<file path=xl/calcChain.xml><?xml version="1.0" encoding="utf-8"?>
<calcChain xmlns="http://schemas.openxmlformats.org/spreadsheetml/2006/main">
  <c r="J35" i="1"/>
  <c r="R36" l="1"/>
  <c r="Q36"/>
  <c r="O36"/>
  <c r="N36"/>
  <c r="L36"/>
  <c r="K36"/>
  <c r="J36"/>
  <c r="S36" s="1"/>
  <c r="G36"/>
  <c r="D36"/>
  <c r="R35"/>
  <c r="Q35"/>
  <c r="O35"/>
  <c r="N35"/>
  <c r="L35"/>
  <c r="K35"/>
  <c r="S35"/>
  <c r="G35"/>
  <c r="G34" s="1"/>
  <c r="D35"/>
  <c r="J34"/>
  <c r="S34" s="1"/>
  <c r="I34"/>
  <c r="H34"/>
  <c r="Q34" s="1"/>
  <c r="F34"/>
  <c r="L34" s="1"/>
  <c r="E34"/>
  <c r="D34"/>
  <c r="C34"/>
  <c r="B34"/>
  <c r="R33"/>
  <c r="Q33"/>
  <c r="O33"/>
  <c r="N33"/>
  <c r="L33"/>
  <c r="K33"/>
  <c r="J33"/>
  <c r="G33"/>
  <c r="D33"/>
  <c r="R32"/>
  <c r="Q32"/>
  <c r="O32"/>
  <c r="N32"/>
  <c r="L32"/>
  <c r="K32"/>
  <c r="J32"/>
  <c r="S32" s="1"/>
  <c r="G32"/>
  <c r="D32"/>
  <c r="R31"/>
  <c r="O31"/>
  <c r="N31"/>
  <c r="L31"/>
  <c r="J31"/>
  <c r="Q31"/>
  <c r="G31"/>
  <c r="D31"/>
  <c r="R30"/>
  <c r="Q30"/>
  <c r="O30"/>
  <c r="N30"/>
  <c r="L30"/>
  <c r="K30"/>
  <c r="J30"/>
  <c r="G30"/>
  <c r="D30"/>
  <c r="R29"/>
  <c r="Q29"/>
  <c r="O29"/>
  <c r="N29"/>
  <c r="L29"/>
  <c r="K29"/>
  <c r="J29"/>
  <c r="G29"/>
  <c r="D29"/>
  <c r="R28"/>
  <c r="O28"/>
  <c r="L28"/>
  <c r="N28"/>
  <c r="G28"/>
  <c r="D28"/>
  <c r="I27"/>
  <c r="H27"/>
  <c r="F27"/>
  <c r="E27"/>
  <c r="E26" s="1"/>
  <c r="D27"/>
  <c r="D26" s="1"/>
  <c r="C27"/>
  <c r="B27"/>
  <c r="B26" s="1"/>
  <c r="H26"/>
  <c r="F26"/>
  <c r="C26"/>
  <c r="R25"/>
  <c r="Q25"/>
  <c r="N25"/>
  <c r="L25"/>
  <c r="K25"/>
  <c r="J25"/>
  <c r="S25" s="1"/>
  <c r="O25"/>
  <c r="G25"/>
  <c r="D25"/>
  <c r="R24"/>
  <c r="Q24"/>
  <c r="O24"/>
  <c r="N24"/>
  <c r="L24"/>
  <c r="K24"/>
  <c r="J24"/>
  <c r="G24"/>
  <c r="D24"/>
  <c r="S24" s="1"/>
  <c r="R23"/>
  <c r="Q23"/>
  <c r="O23"/>
  <c r="L23"/>
  <c r="K23"/>
  <c r="J23"/>
  <c r="G23"/>
  <c r="N23"/>
  <c r="D23"/>
  <c r="S23" s="1"/>
  <c r="R22"/>
  <c r="Q22"/>
  <c r="O22"/>
  <c r="N22"/>
  <c r="L22"/>
  <c r="K22"/>
  <c r="J22"/>
  <c r="G22"/>
  <c r="D22"/>
  <c r="R21"/>
  <c r="J21"/>
  <c r="I21"/>
  <c r="O21" s="1"/>
  <c r="H21"/>
  <c r="F21"/>
  <c r="L21" s="1"/>
  <c r="E21"/>
  <c r="D21"/>
  <c r="C21"/>
  <c r="B21"/>
  <c r="R20"/>
  <c r="Q20"/>
  <c r="O20"/>
  <c r="N20"/>
  <c r="L20"/>
  <c r="K20"/>
  <c r="J20"/>
  <c r="J17" s="1"/>
  <c r="G20"/>
  <c r="D20"/>
  <c r="D17" s="1"/>
  <c r="R19"/>
  <c r="Q19"/>
  <c r="O19"/>
  <c r="N19"/>
  <c r="L19"/>
  <c r="K19"/>
  <c r="J19"/>
  <c r="G19"/>
  <c r="G17" s="1"/>
  <c r="D19"/>
  <c r="R18"/>
  <c r="Q18"/>
  <c r="O18"/>
  <c r="N18"/>
  <c r="L18"/>
  <c r="K18"/>
  <c r="J18"/>
  <c r="G18"/>
  <c r="D18"/>
  <c r="I17"/>
  <c r="H17"/>
  <c r="Q17" s="1"/>
  <c r="F17"/>
  <c r="E17"/>
  <c r="C17"/>
  <c r="B17"/>
  <c r="R16"/>
  <c r="Q16"/>
  <c r="O16"/>
  <c r="N16"/>
  <c r="L16"/>
  <c r="K16"/>
  <c r="J16"/>
  <c r="S16" s="1"/>
  <c r="G16"/>
  <c r="D16"/>
  <c r="R15"/>
  <c r="Q15"/>
  <c r="O15"/>
  <c r="N15"/>
  <c r="L15"/>
  <c r="K15"/>
  <c r="J15"/>
  <c r="P15" s="1"/>
  <c r="G15"/>
  <c r="D15"/>
  <c r="R14"/>
  <c r="Q14"/>
  <c r="O14"/>
  <c r="N14"/>
  <c r="L14"/>
  <c r="K14"/>
  <c r="J14"/>
  <c r="G14"/>
  <c r="P14" s="1"/>
  <c r="D14"/>
  <c r="R13"/>
  <c r="Q13"/>
  <c r="O13"/>
  <c r="N13"/>
  <c r="L13"/>
  <c r="K13"/>
  <c r="J13"/>
  <c r="G13"/>
  <c r="D13"/>
  <c r="R12"/>
  <c r="Q12"/>
  <c r="O12"/>
  <c r="N12"/>
  <c r="L12"/>
  <c r="K12"/>
  <c r="J12"/>
  <c r="G12"/>
  <c r="G11" s="1"/>
  <c r="D12"/>
  <c r="D11" s="1"/>
  <c r="J11"/>
  <c r="I11"/>
  <c r="H11"/>
  <c r="F11"/>
  <c r="L11" s="1"/>
  <c r="E11"/>
  <c r="E8" s="1"/>
  <c r="C11"/>
  <c r="C8" s="1"/>
  <c r="B11"/>
  <c r="R10"/>
  <c r="Q10"/>
  <c r="O10"/>
  <c r="N10"/>
  <c r="L10"/>
  <c r="K10"/>
  <c r="J10"/>
  <c r="G10"/>
  <c r="D10"/>
  <c r="R9"/>
  <c r="Q9"/>
  <c r="O9"/>
  <c r="N9"/>
  <c r="L9"/>
  <c r="K9"/>
  <c r="J9"/>
  <c r="G9"/>
  <c r="D9"/>
  <c r="I8"/>
  <c r="B8"/>
  <c r="I7"/>
  <c r="O34" l="1"/>
  <c r="E7"/>
  <c r="P30"/>
  <c r="P29"/>
  <c r="O27"/>
  <c r="G27"/>
  <c r="G26" s="1"/>
  <c r="P24"/>
  <c r="P23"/>
  <c r="G21"/>
  <c r="G8" s="1"/>
  <c r="O17"/>
  <c r="F8"/>
  <c r="F7" s="1"/>
  <c r="O7" s="1"/>
  <c r="P13"/>
  <c r="P11"/>
  <c r="P12"/>
  <c r="P10"/>
  <c r="P9"/>
  <c r="E6"/>
  <c r="S29"/>
  <c r="H8"/>
  <c r="K8" s="1"/>
  <c r="S33"/>
  <c r="S31"/>
  <c r="B7"/>
  <c r="Q26"/>
  <c r="Q27"/>
  <c r="Q21"/>
  <c r="S21"/>
  <c r="S22"/>
  <c r="S19"/>
  <c r="L27"/>
  <c r="R34"/>
  <c r="M30"/>
  <c r="S30"/>
  <c r="I26"/>
  <c r="O26" s="1"/>
  <c r="R27"/>
  <c r="M24"/>
  <c r="R17"/>
  <c r="L17"/>
  <c r="R8"/>
  <c r="S20"/>
  <c r="D8"/>
  <c r="D7" s="1"/>
  <c r="S17"/>
  <c r="S18"/>
  <c r="R11"/>
  <c r="C6"/>
  <c r="C7"/>
  <c r="R7" s="1"/>
  <c r="Q8"/>
  <c r="B6"/>
  <c r="D6"/>
  <c r="J8"/>
  <c r="O11"/>
  <c r="S12"/>
  <c r="M12"/>
  <c r="S13"/>
  <c r="M13"/>
  <c r="S14"/>
  <c r="M14"/>
  <c r="S15"/>
  <c r="M15"/>
  <c r="S9"/>
  <c r="M9"/>
  <c r="S10"/>
  <c r="M10"/>
  <c r="Q11"/>
  <c r="K11"/>
  <c r="S11"/>
  <c r="M11"/>
  <c r="N11"/>
  <c r="P16"/>
  <c r="N17"/>
  <c r="P17"/>
  <c r="P18"/>
  <c r="P19"/>
  <c r="P20"/>
  <c r="N21"/>
  <c r="P22"/>
  <c r="M23"/>
  <c r="P25"/>
  <c r="N26"/>
  <c r="N27"/>
  <c r="K28"/>
  <c r="Q28"/>
  <c r="M29"/>
  <c r="P31"/>
  <c r="P32"/>
  <c r="P33"/>
  <c r="N34"/>
  <c r="P34"/>
  <c r="P35"/>
  <c r="P36"/>
  <c r="M16"/>
  <c r="K17"/>
  <c r="M17"/>
  <c r="M18"/>
  <c r="M19"/>
  <c r="M20"/>
  <c r="K21"/>
  <c r="M21"/>
  <c r="M22"/>
  <c r="M25"/>
  <c r="K26"/>
  <c r="K27"/>
  <c r="J28"/>
  <c r="K31"/>
  <c r="M31"/>
  <c r="M32"/>
  <c r="M33"/>
  <c r="K34"/>
  <c r="M34"/>
  <c r="M35"/>
  <c r="M36"/>
  <c r="F6" l="1"/>
  <c r="L8"/>
  <c r="P21"/>
  <c r="O8"/>
  <c r="G7"/>
  <c r="G6"/>
  <c r="H6"/>
  <c r="K6" s="1"/>
  <c r="N8"/>
  <c r="H7"/>
  <c r="K7" s="1"/>
  <c r="R26"/>
  <c r="L26"/>
  <c r="I6"/>
  <c r="P28"/>
  <c r="S28"/>
  <c r="M28"/>
  <c r="J27"/>
  <c r="J7" s="1"/>
  <c r="S8"/>
  <c r="M8"/>
  <c r="P8"/>
  <c r="L7"/>
  <c r="Q7"/>
  <c r="N6" l="1"/>
  <c r="Q6"/>
  <c r="N7"/>
  <c r="L6"/>
  <c r="O6"/>
  <c r="R6"/>
  <c r="S7"/>
  <c r="M7"/>
  <c r="P7"/>
  <c r="S27"/>
  <c r="M27"/>
  <c r="P27"/>
  <c r="J26"/>
  <c r="S26" l="1"/>
  <c r="M26"/>
  <c r="P26"/>
  <c r="J6"/>
  <c r="S6" l="1"/>
  <c r="M6"/>
  <c r="P6"/>
</calcChain>
</file>

<file path=xl/sharedStrings.xml><?xml version="1.0" encoding="utf-8"?>
<sst xmlns="http://schemas.openxmlformats.org/spreadsheetml/2006/main" count="57" uniqueCount="43">
  <si>
    <t>Приложение 2</t>
  </si>
  <si>
    <t>Темп роста КБ МО, %</t>
  </si>
  <si>
    <t>% исполнения плана</t>
  </si>
  <si>
    <t>МР</t>
  </si>
  <si>
    <t>СП</t>
  </si>
  <si>
    <t xml:space="preserve">КБ МО </t>
  </si>
  <si>
    <t>КБ МО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</si>
  <si>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</si>
  <si>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</si>
  <si>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</si>
  <si>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</si>
  <si>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Акцизы по пдакцизной продукции</t>
  </si>
  <si>
    <t>НАЛОГИ НА СОВОКУПНЫЙ ДОХОД</t>
  </si>
  <si>
    <t>Налог, взимаемый в связи с применением упрощенной системы налогообложения</t>
  </si>
  <si>
    <t>в т.ч. Минимальный налог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</si>
  <si>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</si>
  <si>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</si>
  <si>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</si>
  <si>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</si>
  <si>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</si>
  <si>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</si>
  <si>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</si>
  <si>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</si>
  <si>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</si>
  <si>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</si>
  <si>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</si>
  <si>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</si>
  <si>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</si>
  <si>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</si>
  <si>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</si>
  <si>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</si>
  <si>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</si>
  <si>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</si>
  <si>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</si>
  <si>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</si>
  <si>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</si>
  <si>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</si>
  <si>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</si>
  <si>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Анализ поступления налоговых и неналоговых  доходов в бюджет МО "ОНГУДАЙСКИЙ район" на 01.02. 2016года</t>
  </si>
  <si>
    <t>Годовой план на 01.02.2016 г.</t>
  </si>
  <si>
    <t>Фактическое поступление на 01.02.2015 г.</t>
  </si>
  <si>
    <t>Фактическое поступление на 01.02.2016 г.</t>
  </si>
  <si>
    <t>Отклонение фактического поступления по состоянию на 01.02.16 г. от фактического поступления на 01.02.15 г.,   (+,-)</t>
  </si>
</sst>
</file>

<file path=xl/styles.xml><?xml version="1.0" encoding="utf-8"?>
<styleSheet xmlns="http://schemas.openxmlformats.org/spreadsheetml/2006/main">
  <numFmts count="4">
    <numFmt numFmtId="164" formatCode="#,##0.00000"/>
    <numFmt numFmtId="165" formatCode="#,##0.000000"/>
    <numFmt numFmtId="166" formatCode="#,##0.00_р_."/>
    <numFmt numFmtId="167" formatCode="#,##0.00_ ;[Red]\-#,##0.00\ "/>
  </numFmts>
  <fonts count="15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49" fontId="4" fillId="0" borderId="1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  <xf numFmtId="166" fontId="7" fillId="2" borderId="6" xfId="0" applyNumberFormat="1" applyFont="1" applyFill="1" applyBorder="1" applyAlignment="1">
      <alignment horizontal="right" vertical="top" wrapText="1"/>
    </xf>
    <xf numFmtId="167" fontId="7" fillId="2" borderId="6" xfId="0" applyNumberFormat="1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left" vertical="top" wrapText="1"/>
    </xf>
    <xf numFmtId="166" fontId="7" fillId="0" borderId="6" xfId="1" applyNumberFormat="1" applyFont="1" applyFill="1" applyBorder="1" applyAlignment="1">
      <alignment horizontal="right" vertical="top"/>
    </xf>
    <xf numFmtId="167" fontId="7" fillId="0" borderId="6" xfId="1" applyNumberFormat="1" applyFont="1" applyFill="1" applyBorder="1" applyAlignment="1">
      <alignment horizontal="right" vertical="top"/>
    </xf>
    <xf numFmtId="0" fontId="9" fillId="3" borderId="1" xfId="0" applyFont="1" applyFill="1" applyBorder="1" applyAlignment="1">
      <alignment horizontal="left" vertical="top" wrapText="1"/>
    </xf>
    <xf numFmtId="166" fontId="10" fillId="3" borderId="1" xfId="1" applyNumberFormat="1" applyFont="1" applyFill="1" applyBorder="1" applyAlignment="1">
      <alignment horizontal="right" vertical="top"/>
    </xf>
    <xf numFmtId="167" fontId="10" fillId="3" borderId="1" xfId="1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 wrapText="1"/>
    </xf>
    <xf numFmtId="166" fontId="11" fillId="0" borderId="1" xfId="0" applyNumberFormat="1" applyFont="1" applyFill="1" applyBorder="1" applyAlignment="1">
      <alignment horizontal="right" vertical="top"/>
    </xf>
    <xf numFmtId="166" fontId="7" fillId="0" borderId="1" xfId="1" applyNumberFormat="1" applyFont="1" applyFill="1" applyBorder="1" applyAlignment="1">
      <alignment horizontal="right" vertical="top"/>
    </xf>
    <xf numFmtId="167" fontId="11" fillId="0" borderId="1" xfId="0" applyNumberFormat="1" applyFont="1" applyFill="1" applyBorder="1" applyAlignment="1">
      <alignment horizontal="right" vertical="top"/>
    </xf>
    <xf numFmtId="167" fontId="7" fillId="0" borderId="1" xfId="1" applyNumberFormat="1" applyFont="1" applyFill="1" applyBorder="1" applyAlignment="1">
      <alignment horizontal="right" vertical="top"/>
    </xf>
    <xf numFmtId="166" fontId="12" fillId="0" borderId="1" xfId="1" applyNumberFormat="1" applyFont="1" applyFill="1" applyBorder="1" applyAlignment="1">
      <alignment horizontal="right" vertical="top"/>
    </xf>
    <xf numFmtId="167" fontId="12" fillId="0" borderId="1" xfId="1" applyNumberFormat="1" applyFont="1" applyFill="1" applyBorder="1" applyAlignment="1">
      <alignment horizontal="right" vertical="top"/>
    </xf>
    <xf numFmtId="4" fontId="12" fillId="0" borderId="5" xfId="0" applyNumberFormat="1" applyFont="1" applyBorder="1" applyAlignment="1">
      <alignment horizontal="right"/>
    </xf>
    <xf numFmtId="0" fontId="7" fillId="0" borderId="1" xfId="0" applyFont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166" fontId="13" fillId="4" borderId="1" xfId="1" applyNumberFormat="1" applyFont="1" applyFill="1" applyBorder="1" applyAlignment="1">
      <alignment horizontal="right" vertical="top"/>
    </xf>
    <xf numFmtId="167" fontId="13" fillId="4" borderId="1" xfId="1" applyNumberFormat="1" applyFont="1" applyFill="1" applyBorder="1" applyAlignment="1">
      <alignment horizontal="right" vertical="top"/>
    </xf>
    <xf numFmtId="166" fontId="7" fillId="5" borderId="6" xfId="0" applyNumberFormat="1" applyFont="1" applyFill="1" applyBorder="1" applyAlignment="1">
      <alignment horizontal="right" vertical="top" wrapText="1"/>
    </xf>
    <xf numFmtId="166" fontId="14" fillId="0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7"/>
  <sheetViews>
    <sheetView tabSelected="1" workbookViewId="0"/>
  </sheetViews>
  <sheetFormatPr defaultRowHeight="12.75"/>
  <cols>
    <col min="1" max="1" width="35.5703125" style="3" customWidth="1"/>
    <col min="2" max="2" width="10.85546875" style="3" customWidth="1"/>
    <col min="3" max="3" width="10.140625" style="3" bestFit="1" customWidth="1"/>
    <col min="4" max="4" width="10.5703125" style="3" customWidth="1"/>
    <col min="5" max="5" width="14.42578125" style="3" customWidth="1"/>
    <col min="6" max="6" width="11.5703125" style="3" customWidth="1"/>
    <col min="7" max="7" width="11.140625" style="3" customWidth="1"/>
    <col min="8" max="8" width="13.28515625" style="3" bestFit="1" customWidth="1"/>
    <col min="9" max="9" width="11.42578125" style="3" customWidth="1"/>
    <col min="10" max="10" width="10.28515625" style="3" customWidth="1"/>
    <col min="11" max="11" width="10.85546875" style="3" customWidth="1"/>
    <col min="12" max="13" width="10.140625" style="3" customWidth="1"/>
    <col min="14" max="14" width="10.7109375" style="3" customWidth="1"/>
    <col min="15" max="15" width="9.5703125" style="3" customWidth="1"/>
    <col min="16" max="16" width="9.85546875" style="3" customWidth="1"/>
    <col min="17" max="17" width="8.5703125" style="3" customWidth="1"/>
    <col min="18" max="18" width="9.140625" style="3"/>
    <col min="19" max="19" width="8.85546875" style="3" customWidth="1"/>
    <col min="20" max="16384" width="9.140625" style="3"/>
  </cols>
  <sheetData>
    <row r="1" spans="1:19" s="2" customFormat="1" ht="15.75">
      <c r="A1" s="1" t="s">
        <v>38</v>
      </c>
      <c r="Q1" s="2" t="s">
        <v>0</v>
      </c>
    </row>
    <row r="2" spans="1:19">
      <c r="B2" s="4"/>
      <c r="C2" s="4"/>
      <c r="D2" s="5"/>
      <c r="H2" s="6"/>
      <c r="I2" s="7"/>
      <c r="J2" s="7"/>
    </row>
    <row r="3" spans="1:19" ht="24.75" customHeight="1">
      <c r="A3" s="32"/>
      <c r="B3" s="33" t="s">
        <v>39</v>
      </c>
      <c r="C3" s="33"/>
      <c r="D3" s="33"/>
      <c r="E3" s="33" t="s">
        <v>40</v>
      </c>
      <c r="F3" s="33"/>
      <c r="G3" s="33"/>
      <c r="H3" s="33" t="s">
        <v>41</v>
      </c>
      <c r="I3" s="33"/>
      <c r="J3" s="33"/>
      <c r="K3" s="32" t="s">
        <v>1</v>
      </c>
      <c r="L3" s="34"/>
      <c r="M3" s="34"/>
      <c r="N3" s="33" t="s">
        <v>42</v>
      </c>
      <c r="O3" s="34"/>
      <c r="P3" s="34"/>
      <c r="Q3" s="38" t="s">
        <v>2</v>
      </c>
      <c r="R3" s="39"/>
      <c r="S3" s="40"/>
    </row>
    <row r="4" spans="1:19" ht="40.5" customHeight="1">
      <c r="A4" s="32"/>
      <c r="B4" s="41" t="s">
        <v>3</v>
      </c>
      <c r="C4" s="41" t="s">
        <v>4</v>
      </c>
      <c r="D4" s="32" t="s">
        <v>5</v>
      </c>
      <c r="E4" s="35" t="s">
        <v>3</v>
      </c>
      <c r="F4" s="35" t="s">
        <v>4</v>
      </c>
      <c r="G4" s="33" t="s">
        <v>5</v>
      </c>
      <c r="H4" s="35" t="s">
        <v>3</v>
      </c>
      <c r="I4" s="35" t="s">
        <v>4</v>
      </c>
      <c r="J4" s="33" t="s">
        <v>5</v>
      </c>
      <c r="K4" s="35" t="s">
        <v>3</v>
      </c>
      <c r="L4" s="35" t="s">
        <v>4</v>
      </c>
      <c r="M4" s="33" t="s">
        <v>5</v>
      </c>
      <c r="N4" s="34"/>
      <c r="O4" s="34"/>
      <c r="P4" s="34"/>
      <c r="Q4" s="36" t="s">
        <v>3</v>
      </c>
      <c r="R4" s="36" t="s">
        <v>4</v>
      </c>
      <c r="S4" s="36" t="s">
        <v>5</v>
      </c>
    </row>
    <row r="5" spans="1:19">
      <c r="A5" s="32"/>
      <c r="B5" s="42"/>
      <c r="C5" s="42"/>
      <c r="D5" s="42"/>
      <c r="E5" s="35"/>
      <c r="F5" s="35"/>
      <c r="G5" s="33"/>
      <c r="H5" s="35"/>
      <c r="I5" s="35"/>
      <c r="J5" s="33"/>
      <c r="K5" s="35"/>
      <c r="L5" s="35"/>
      <c r="M5" s="33"/>
      <c r="N5" s="8" t="s">
        <v>3</v>
      </c>
      <c r="O5" s="8" t="s">
        <v>4</v>
      </c>
      <c r="P5" s="8" t="s">
        <v>6</v>
      </c>
      <c r="Q5" s="37"/>
      <c r="R5" s="37"/>
      <c r="S5" s="37"/>
    </row>
    <row r="6" spans="1:19">
      <c r="A6" s="9" t="s">
        <v>7</v>
      </c>
      <c r="B6" s="10">
        <f t="shared" ref="B6:J6" si="0">B8+B26</f>
        <v>92679.85</v>
      </c>
      <c r="C6" s="10">
        <f t="shared" si="0"/>
        <v>8098</v>
      </c>
      <c r="D6" s="10">
        <f t="shared" si="0"/>
        <v>100777.85</v>
      </c>
      <c r="E6" s="10">
        <f t="shared" si="0"/>
        <v>3269.5816800000002</v>
      </c>
      <c r="F6" s="10">
        <f t="shared" si="0"/>
        <v>269.41632000000004</v>
      </c>
      <c r="G6" s="10">
        <f t="shared" si="0"/>
        <v>3538.9980000000005</v>
      </c>
      <c r="H6" s="10">
        <f t="shared" si="0"/>
        <v>11441.27039</v>
      </c>
      <c r="I6" s="10">
        <f t="shared" si="0"/>
        <v>158.41650999999999</v>
      </c>
      <c r="J6" s="10">
        <f t="shared" si="0"/>
        <v>3078.0869000000002</v>
      </c>
      <c r="K6" s="10">
        <f t="shared" ref="K6:M36" si="1">H6/E6*100</f>
        <v>349.93071009622241</v>
      </c>
      <c r="L6" s="10">
        <f t="shared" si="1"/>
        <v>58.799893785202009</v>
      </c>
      <c r="M6" s="10">
        <f t="shared" si="1"/>
        <v>86.976226039121812</v>
      </c>
      <c r="N6" s="11">
        <f t="shared" ref="N6:P36" si="2">H6-E6</f>
        <v>8171.6887099999994</v>
      </c>
      <c r="O6" s="11">
        <f t="shared" si="2"/>
        <v>-110.99981000000005</v>
      </c>
      <c r="P6" s="11">
        <f t="shared" si="2"/>
        <v>-460.91110000000026</v>
      </c>
      <c r="Q6" s="10">
        <f t="shared" ref="Q6:S36" si="3">H6/B6*100</f>
        <v>12.344938398152348</v>
      </c>
      <c r="R6" s="10">
        <f t="shared" si="3"/>
        <v>1.9562424055322301</v>
      </c>
      <c r="S6" s="10">
        <f t="shared" si="3"/>
        <v>3.0543288034027318</v>
      </c>
    </row>
    <row r="7" spans="1:19" ht="22.5">
      <c r="A7" s="12" t="s">
        <v>8</v>
      </c>
      <c r="B7" s="13">
        <f t="shared" ref="B7:J7" si="4">B8+B27</f>
        <v>92679.85</v>
      </c>
      <c r="C7" s="13">
        <f t="shared" si="4"/>
        <v>8098</v>
      </c>
      <c r="D7" s="13">
        <f t="shared" si="4"/>
        <v>100777.85</v>
      </c>
      <c r="E7" s="13">
        <f t="shared" si="4"/>
        <v>3269.40868</v>
      </c>
      <c r="F7" s="13">
        <f t="shared" si="4"/>
        <v>269.41632000000004</v>
      </c>
      <c r="G7" s="13">
        <f>G8+G27</f>
        <v>3538.8250000000007</v>
      </c>
      <c r="H7" s="13">
        <f t="shared" si="4"/>
        <v>2914.8843899999997</v>
      </c>
      <c r="I7" s="13">
        <f t="shared" si="4"/>
        <v>158.41650999999999</v>
      </c>
      <c r="J7" s="13">
        <f t="shared" si="4"/>
        <v>3073.3009000000002</v>
      </c>
      <c r="K7" s="13">
        <f t="shared" si="1"/>
        <v>89.156317710638717</v>
      </c>
      <c r="L7" s="13">
        <f t="shared" si="1"/>
        <v>58.799893785202009</v>
      </c>
      <c r="M7" s="13">
        <f t="shared" si="1"/>
        <v>86.845235353542478</v>
      </c>
      <c r="N7" s="14">
        <f t="shared" si="2"/>
        <v>-354.52429000000029</v>
      </c>
      <c r="O7" s="14">
        <f t="shared" si="2"/>
        <v>-110.99981000000005</v>
      </c>
      <c r="P7" s="14">
        <f t="shared" si="2"/>
        <v>-465.52410000000054</v>
      </c>
      <c r="Q7" s="13">
        <f t="shared" si="3"/>
        <v>3.1451112512590385</v>
      </c>
      <c r="R7" s="13">
        <f t="shared" si="3"/>
        <v>1.9562424055322301</v>
      </c>
      <c r="S7" s="13">
        <f t="shared" si="3"/>
        <v>3.0495797439615946</v>
      </c>
    </row>
    <row r="8" spans="1:19" s="2" customFormat="1">
      <c r="A8" s="15" t="s">
        <v>9</v>
      </c>
      <c r="B8" s="16">
        <f t="shared" ref="B8:J8" si="5">B9+B10+B11+B17+B21+B24+B25</f>
        <v>87548.53</v>
      </c>
      <c r="C8" s="16">
        <f t="shared" si="5"/>
        <v>7981.86</v>
      </c>
      <c r="D8" s="16">
        <f t="shared" si="5"/>
        <v>95530.39</v>
      </c>
      <c r="E8" s="16">
        <f>E9+E10+E11+E17+E21+E24+E25</f>
        <v>3043.1226000000001</v>
      </c>
      <c r="F8" s="16">
        <f>F9+F10+F11+F17+F21+F24+F25</f>
        <v>260.85232000000002</v>
      </c>
      <c r="G8" s="16">
        <f>G9+G10+G11+G17+G21+G24+G25</f>
        <v>3303.9749200000006</v>
      </c>
      <c r="H8" s="16">
        <f t="shared" si="5"/>
        <v>2771.2507499999997</v>
      </c>
      <c r="I8" s="16">
        <f t="shared" si="5"/>
        <v>155.63351</v>
      </c>
      <c r="J8" s="16">
        <f t="shared" si="5"/>
        <v>2926.8842600000003</v>
      </c>
      <c r="K8" s="16">
        <f t="shared" si="1"/>
        <v>91.066023761251017</v>
      </c>
      <c r="L8" s="16">
        <f t="shared" si="1"/>
        <v>59.663456318885721</v>
      </c>
      <c r="M8" s="16">
        <f t="shared" si="1"/>
        <v>88.586757795364861</v>
      </c>
      <c r="N8" s="17">
        <f t="shared" si="2"/>
        <v>-271.87185000000045</v>
      </c>
      <c r="O8" s="17">
        <f t="shared" si="2"/>
        <v>-105.21881000000002</v>
      </c>
      <c r="P8" s="17">
        <f t="shared" si="2"/>
        <v>-377.0906600000003</v>
      </c>
      <c r="Q8" s="16">
        <f t="shared" si="3"/>
        <v>3.1653880996060124</v>
      </c>
      <c r="R8" s="16">
        <f t="shared" si="3"/>
        <v>1.9498401375118082</v>
      </c>
      <c r="S8" s="16">
        <f t="shared" si="3"/>
        <v>3.0638253020844992</v>
      </c>
    </row>
    <row r="9" spans="1:19">
      <c r="A9" s="18" t="s">
        <v>10</v>
      </c>
      <c r="B9" s="19">
        <v>37733</v>
      </c>
      <c r="C9" s="19">
        <v>1399.59</v>
      </c>
      <c r="D9" s="20">
        <f>B9+C9</f>
        <v>39132.589999999997</v>
      </c>
      <c r="E9" s="19">
        <v>1173.1947500000001</v>
      </c>
      <c r="F9" s="19">
        <v>44.271509999999999</v>
      </c>
      <c r="G9" s="20">
        <f>E9+F9</f>
        <v>1217.4662600000001</v>
      </c>
      <c r="H9" s="19">
        <v>685.10715000000005</v>
      </c>
      <c r="I9" s="19">
        <v>25.853100000000001</v>
      </c>
      <c r="J9" s="20">
        <f>H9+I9</f>
        <v>710.96025000000009</v>
      </c>
      <c r="K9" s="19">
        <f t="shared" si="1"/>
        <v>58.396711202466598</v>
      </c>
      <c r="L9" s="19">
        <f t="shared" si="1"/>
        <v>58.396698011881689</v>
      </c>
      <c r="M9" s="20">
        <f t="shared" si="1"/>
        <v>58.396710722808862</v>
      </c>
      <c r="N9" s="21">
        <f t="shared" si="2"/>
        <v>-488.08760000000007</v>
      </c>
      <c r="O9" s="21">
        <f t="shared" si="2"/>
        <v>-18.418409999999998</v>
      </c>
      <c r="P9" s="22">
        <f t="shared" si="2"/>
        <v>-506.50601000000006</v>
      </c>
      <c r="Q9" s="19">
        <f t="shared" si="3"/>
        <v>1.8156710306628152</v>
      </c>
      <c r="R9" s="19">
        <f t="shared" si="3"/>
        <v>1.8471909630677557</v>
      </c>
      <c r="S9" s="20">
        <f t="shared" si="3"/>
        <v>1.8167983514507986</v>
      </c>
    </row>
    <row r="10" spans="1:19">
      <c r="A10" s="18" t="s">
        <v>11</v>
      </c>
      <c r="B10" s="19">
        <v>4150.2</v>
      </c>
      <c r="C10" s="19"/>
      <c r="D10" s="20">
        <f>B10+C10</f>
        <v>4150.2</v>
      </c>
      <c r="E10" s="19">
        <v>308.47097000000002</v>
      </c>
      <c r="F10" s="19">
        <v>0</v>
      </c>
      <c r="G10" s="20">
        <f>E10+F10</f>
        <v>308.47097000000002</v>
      </c>
      <c r="H10" s="19">
        <v>354.75108999999998</v>
      </c>
      <c r="I10" s="19"/>
      <c r="J10" s="20">
        <f>H10+I10</f>
        <v>354.75108999999998</v>
      </c>
      <c r="K10" s="19">
        <f t="shared" si="1"/>
        <v>115.0030714397533</v>
      </c>
      <c r="L10" s="19" t="e">
        <f t="shared" si="1"/>
        <v>#DIV/0!</v>
      </c>
      <c r="M10" s="20">
        <f t="shared" si="1"/>
        <v>115.0030714397533</v>
      </c>
      <c r="N10" s="21">
        <f t="shared" si="2"/>
        <v>46.280119999999954</v>
      </c>
      <c r="O10" s="21">
        <f t="shared" si="2"/>
        <v>0</v>
      </c>
      <c r="P10" s="22">
        <f t="shared" si="2"/>
        <v>46.280119999999954</v>
      </c>
      <c r="Q10" s="19">
        <f t="shared" si="3"/>
        <v>8.5478070936340416</v>
      </c>
      <c r="R10" s="19" t="e">
        <f t="shared" si="3"/>
        <v>#DIV/0!</v>
      </c>
      <c r="S10" s="20">
        <f t="shared" si="3"/>
        <v>8.5478070936340416</v>
      </c>
    </row>
    <row r="11" spans="1:19">
      <c r="A11" s="18" t="s">
        <v>12</v>
      </c>
      <c r="B11" s="23">
        <f t="shared" ref="B11:J11" si="6">B12+B14+B15+B16</f>
        <v>18751.859999999997</v>
      </c>
      <c r="C11" s="23">
        <f t="shared" si="6"/>
        <v>362.77</v>
      </c>
      <c r="D11" s="23">
        <f t="shared" si="6"/>
        <v>19114.629999999997</v>
      </c>
      <c r="E11" s="23">
        <f t="shared" si="6"/>
        <v>1446.28169</v>
      </c>
      <c r="F11" s="23">
        <f t="shared" si="6"/>
        <v>5.4135</v>
      </c>
      <c r="G11" s="23">
        <f t="shared" si="6"/>
        <v>1451.6951900000001</v>
      </c>
      <c r="H11" s="23">
        <f t="shared" si="6"/>
        <v>1581.0673099999999</v>
      </c>
      <c r="I11" s="23">
        <f t="shared" si="6"/>
        <v>1.1327400000000001</v>
      </c>
      <c r="J11" s="23">
        <f t="shared" si="6"/>
        <v>1582.2000499999999</v>
      </c>
      <c r="K11" s="23">
        <f t="shared" si="1"/>
        <v>109.31945836913692</v>
      </c>
      <c r="L11" s="23">
        <f t="shared" si="1"/>
        <v>20.92435577722361</v>
      </c>
      <c r="M11" s="23">
        <f t="shared" si="1"/>
        <v>108.98982519877329</v>
      </c>
      <c r="N11" s="24">
        <f t="shared" si="2"/>
        <v>134.78561999999988</v>
      </c>
      <c r="O11" s="24">
        <f t="shared" si="2"/>
        <v>-4.2807599999999999</v>
      </c>
      <c r="P11" s="24">
        <f t="shared" si="2"/>
        <v>130.50485999999978</v>
      </c>
      <c r="Q11" s="23">
        <f t="shared" si="3"/>
        <v>8.431522579626769</v>
      </c>
      <c r="R11" s="23">
        <f t="shared" si="3"/>
        <v>0.31224742950078566</v>
      </c>
      <c r="S11" s="23">
        <f t="shared" si="3"/>
        <v>8.2774296442044655</v>
      </c>
    </row>
    <row r="12" spans="1:19" ht="23.25" customHeight="1">
      <c r="A12" s="18" t="s">
        <v>13</v>
      </c>
      <c r="B12" s="19">
        <v>7839.44</v>
      </c>
      <c r="C12" s="19"/>
      <c r="D12" s="20">
        <f>B12+C12</f>
        <v>7839.44</v>
      </c>
      <c r="E12" s="19">
        <v>134.91</v>
      </c>
      <c r="F12" s="19"/>
      <c r="G12" s="20">
        <f>E12+F12</f>
        <v>134.91</v>
      </c>
      <c r="H12" s="19">
        <v>216.15656000000001</v>
      </c>
      <c r="I12" s="19"/>
      <c r="J12" s="20">
        <f>H12+I12</f>
        <v>216.15656000000001</v>
      </c>
      <c r="K12" s="19">
        <f t="shared" si="1"/>
        <v>160.2227855607442</v>
      </c>
      <c r="L12" s="19" t="e">
        <f t="shared" si="1"/>
        <v>#DIV/0!</v>
      </c>
      <c r="M12" s="20">
        <f t="shared" si="1"/>
        <v>160.2227855607442</v>
      </c>
      <c r="N12" s="21">
        <f t="shared" si="2"/>
        <v>81.246560000000017</v>
      </c>
      <c r="O12" s="21">
        <f t="shared" si="2"/>
        <v>0</v>
      </c>
      <c r="P12" s="22">
        <f t="shared" si="2"/>
        <v>81.246560000000017</v>
      </c>
      <c r="Q12" s="19">
        <f t="shared" si="3"/>
        <v>2.7572959293010726</v>
      </c>
      <c r="R12" s="19" t="e">
        <f t="shared" si="3"/>
        <v>#DIV/0!</v>
      </c>
      <c r="S12" s="20">
        <f t="shared" si="3"/>
        <v>2.7572959293010726</v>
      </c>
    </row>
    <row r="13" spans="1:19">
      <c r="A13" s="18" t="s">
        <v>14</v>
      </c>
      <c r="B13" s="19">
        <v>1182</v>
      </c>
      <c r="C13" s="19"/>
      <c r="D13" s="20">
        <f>B13+C13</f>
        <v>1182</v>
      </c>
      <c r="E13" s="25">
        <v>0</v>
      </c>
      <c r="F13" s="19"/>
      <c r="G13" s="20">
        <f>E13+F13</f>
        <v>0</v>
      </c>
      <c r="H13" s="19">
        <v>14.72508</v>
      </c>
      <c r="I13" s="19"/>
      <c r="J13" s="20">
        <f>H13+I13</f>
        <v>14.72508</v>
      </c>
      <c r="K13" s="19" t="e">
        <f t="shared" si="1"/>
        <v>#DIV/0!</v>
      </c>
      <c r="L13" s="19" t="e">
        <f t="shared" si="1"/>
        <v>#DIV/0!</v>
      </c>
      <c r="M13" s="20" t="e">
        <f t="shared" si="1"/>
        <v>#DIV/0!</v>
      </c>
      <c r="N13" s="21">
        <f t="shared" si="2"/>
        <v>14.72508</v>
      </c>
      <c r="O13" s="21">
        <f t="shared" si="2"/>
        <v>0</v>
      </c>
      <c r="P13" s="22">
        <f t="shared" si="2"/>
        <v>14.72508</v>
      </c>
      <c r="Q13" s="19">
        <f t="shared" si="3"/>
        <v>1.2457766497461931</v>
      </c>
      <c r="R13" s="19" t="e">
        <f t="shared" si="3"/>
        <v>#DIV/0!</v>
      </c>
      <c r="S13" s="20">
        <f t="shared" si="3"/>
        <v>1.2457766497461931</v>
      </c>
    </row>
    <row r="14" spans="1:19" ht="22.5">
      <c r="A14" s="18" t="s">
        <v>15</v>
      </c>
      <c r="B14" s="19">
        <v>9869.7999999999993</v>
      </c>
      <c r="C14" s="19"/>
      <c r="D14" s="20">
        <f>B14+C14</f>
        <v>9869.7999999999993</v>
      </c>
      <c r="E14" s="19">
        <v>1298.77919</v>
      </c>
      <c r="F14" s="19"/>
      <c r="G14" s="20">
        <f>E14+F14</f>
        <v>1298.77919</v>
      </c>
      <c r="H14" s="19">
        <v>1362.2676799999999</v>
      </c>
      <c r="I14" s="19"/>
      <c r="J14" s="20">
        <f>H14+I14</f>
        <v>1362.2676799999999</v>
      </c>
      <c r="K14" s="19">
        <f t="shared" si="1"/>
        <v>104.88832054662041</v>
      </c>
      <c r="L14" s="19" t="e">
        <f t="shared" si="1"/>
        <v>#DIV/0!</v>
      </c>
      <c r="M14" s="20">
        <f t="shared" si="1"/>
        <v>104.88832054662041</v>
      </c>
      <c r="N14" s="21">
        <f t="shared" si="2"/>
        <v>63.488489999999956</v>
      </c>
      <c r="O14" s="21">
        <f t="shared" si="2"/>
        <v>0</v>
      </c>
      <c r="P14" s="22">
        <f t="shared" si="2"/>
        <v>63.488489999999956</v>
      </c>
      <c r="Q14" s="19">
        <f t="shared" si="3"/>
        <v>13.802383837565099</v>
      </c>
      <c r="R14" s="19" t="e">
        <f t="shared" si="3"/>
        <v>#DIV/0!</v>
      </c>
      <c r="S14" s="20">
        <f t="shared" si="3"/>
        <v>13.802383837565099</v>
      </c>
    </row>
    <row r="15" spans="1:19">
      <c r="A15" s="18" t="s">
        <v>16</v>
      </c>
      <c r="B15" s="19">
        <v>1042.6199999999999</v>
      </c>
      <c r="C15" s="19">
        <v>362.77</v>
      </c>
      <c r="D15" s="20">
        <f>B15+C15</f>
        <v>1405.3899999999999</v>
      </c>
      <c r="E15" s="19">
        <v>12.592499999999999</v>
      </c>
      <c r="F15" s="19">
        <v>5.4135</v>
      </c>
      <c r="G15" s="20">
        <f>E15+F15</f>
        <v>18.006</v>
      </c>
      <c r="H15" s="19">
        <v>2.6430699999999998</v>
      </c>
      <c r="I15" s="19">
        <v>1.1327400000000001</v>
      </c>
      <c r="J15" s="20">
        <f>H15+I15</f>
        <v>3.7758099999999999</v>
      </c>
      <c r="K15" s="19">
        <f t="shared" si="1"/>
        <v>20.989239626761961</v>
      </c>
      <c r="L15" s="19">
        <f t="shared" si="1"/>
        <v>20.92435577722361</v>
      </c>
      <c r="M15" s="20">
        <f t="shared" si="1"/>
        <v>20.96973231145174</v>
      </c>
      <c r="N15" s="21">
        <f t="shared" si="2"/>
        <v>-9.9494299999999996</v>
      </c>
      <c r="O15" s="21">
        <f t="shared" si="2"/>
        <v>-4.2807599999999999</v>
      </c>
      <c r="P15" s="22">
        <f t="shared" si="2"/>
        <v>-14.23019</v>
      </c>
      <c r="Q15" s="19">
        <f t="shared" si="3"/>
        <v>0.25350271431585814</v>
      </c>
      <c r="R15" s="19">
        <f t="shared" si="3"/>
        <v>0.31224742950078566</v>
      </c>
      <c r="S15" s="20">
        <f t="shared" si="3"/>
        <v>0.26866634884267004</v>
      </c>
    </row>
    <row r="16" spans="1:19" ht="25.5">
      <c r="A16" s="26" t="s">
        <v>17</v>
      </c>
      <c r="B16" s="19"/>
      <c r="C16" s="19"/>
      <c r="D16" s="20">
        <f>B16+C16</f>
        <v>0</v>
      </c>
      <c r="E16" s="19"/>
      <c r="F16" s="19"/>
      <c r="G16" s="20">
        <f>E16+F16</f>
        <v>0</v>
      </c>
      <c r="H16" s="19"/>
      <c r="I16" s="19"/>
      <c r="J16" s="20">
        <f>H16+I16</f>
        <v>0</v>
      </c>
      <c r="K16" s="19" t="e">
        <f t="shared" si="1"/>
        <v>#DIV/0!</v>
      </c>
      <c r="L16" s="19" t="e">
        <f t="shared" si="1"/>
        <v>#DIV/0!</v>
      </c>
      <c r="M16" s="20" t="e">
        <f t="shared" si="1"/>
        <v>#DIV/0!</v>
      </c>
      <c r="N16" s="21">
        <f t="shared" si="2"/>
        <v>0</v>
      </c>
      <c r="O16" s="21">
        <f t="shared" si="2"/>
        <v>0</v>
      </c>
      <c r="P16" s="22">
        <f t="shared" si="2"/>
        <v>0</v>
      </c>
      <c r="Q16" s="19" t="e">
        <f t="shared" si="3"/>
        <v>#DIV/0!</v>
      </c>
      <c r="R16" s="19" t="e">
        <f t="shared" si="3"/>
        <v>#DIV/0!</v>
      </c>
      <c r="S16" s="20" t="e">
        <f t="shared" si="3"/>
        <v>#DIV/0!</v>
      </c>
    </row>
    <row r="17" spans="1:19">
      <c r="A17" s="18" t="s">
        <v>18</v>
      </c>
      <c r="B17" s="23">
        <f t="shared" ref="B17:J17" si="7">B18+B19+B20</f>
        <v>24520.47</v>
      </c>
      <c r="C17" s="23">
        <f t="shared" si="7"/>
        <v>6123.17</v>
      </c>
      <c r="D17" s="23">
        <f t="shared" si="7"/>
        <v>30643.64</v>
      </c>
      <c r="E17" s="23">
        <f t="shared" si="7"/>
        <v>21.892499999999998</v>
      </c>
      <c r="F17" s="23">
        <f>F18+F19+F20</f>
        <v>210.66731000000001</v>
      </c>
      <c r="G17" s="23">
        <f t="shared" si="7"/>
        <v>232.55981</v>
      </c>
      <c r="H17" s="23">
        <f t="shared" si="7"/>
        <v>36.311999999999998</v>
      </c>
      <c r="I17" s="23">
        <f t="shared" si="7"/>
        <v>128.64767000000001</v>
      </c>
      <c r="J17" s="23">
        <f t="shared" si="7"/>
        <v>164.95966999999999</v>
      </c>
      <c r="K17" s="23">
        <f t="shared" si="1"/>
        <v>165.86502226789997</v>
      </c>
      <c r="L17" s="23">
        <f t="shared" si="1"/>
        <v>61.066745476552576</v>
      </c>
      <c r="M17" s="23">
        <f t="shared" si="1"/>
        <v>70.932148594376642</v>
      </c>
      <c r="N17" s="24">
        <f t="shared" si="2"/>
        <v>14.419499999999999</v>
      </c>
      <c r="O17" s="24">
        <f t="shared" si="2"/>
        <v>-82.01964000000001</v>
      </c>
      <c r="P17" s="24">
        <f t="shared" si="2"/>
        <v>-67.60014000000001</v>
      </c>
      <c r="Q17" s="23">
        <f t="shared" si="3"/>
        <v>0.14808851543220827</v>
      </c>
      <c r="R17" s="23">
        <f t="shared" si="3"/>
        <v>2.1009978491532979</v>
      </c>
      <c r="S17" s="23">
        <f t="shared" si="3"/>
        <v>0.53831617262179032</v>
      </c>
    </row>
    <row r="18" spans="1:19">
      <c r="A18" s="18" t="s">
        <v>19</v>
      </c>
      <c r="B18" s="19"/>
      <c r="C18" s="19">
        <v>924.76</v>
      </c>
      <c r="D18" s="20">
        <f>B18+C18</f>
        <v>924.76</v>
      </c>
      <c r="E18" s="19"/>
      <c r="F18" s="19">
        <v>22.700600000000001</v>
      </c>
      <c r="G18" s="20">
        <f>E18+F18</f>
        <v>22.700600000000001</v>
      </c>
      <c r="H18" s="19"/>
      <c r="I18" s="19">
        <v>13.11971</v>
      </c>
      <c r="J18" s="20">
        <f>H18+I18</f>
        <v>13.11971</v>
      </c>
      <c r="K18" s="19" t="e">
        <f t="shared" si="1"/>
        <v>#DIV/0!</v>
      </c>
      <c r="L18" s="19">
        <f t="shared" si="1"/>
        <v>57.794551685858522</v>
      </c>
      <c r="M18" s="20">
        <f t="shared" si="1"/>
        <v>57.794551685858522</v>
      </c>
      <c r="N18" s="21">
        <f t="shared" si="2"/>
        <v>0</v>
      </c>
      <c r="O18" s="21">
        <f t="shared" si="2"/>
        <v>-9.5808900000000019</v>
      </c>
      <c r="P18" s="22">
        <f t="shared" si="2"/>
        <v>-9.5808900000000019</v>
      </c>
      <c r="Q18" s="19" t="e">
        <f t="shared" si="3"/>
        <v>#DIV/0!</v>
      </c>
      <c r="R18" s="19">
        <f t="shared" si="3"/>
        <v>1.4187151260867683</v>
      </c>
      <c r="S18" s="20">
        <f t="shared" si="3"/>
        <v>1.4187151260867683</v>
      </c>
    </row>
    <row r="19" spans="1:19">
      <c r="A19" s="18" t="s">
        <v>20</v>
      </c>
      <c r="B19" s="19">
        <v>24520.47</v>
      </c>
      <c r="C19" s="19"/>
      <c r="D19" s="20">
        <f>B19+C19</f>
        <v>24520.47</v>
      </c>
      <c r="E19" s="19">
        <v>21.892499999999998</v>
      </c>
      <c r="F19" s="19"/>
      <c r="G19" s="20">
        <f>E19+F19</f>
        <v>21.892499999999998</v>
      </c>
      <c r="H19" s="19">
        <v>36.311999999999998</v>
      </c>
      <c r="I19" s="19"/>
      <c r="J19" s="20">
        <f>H19+I19</f>
        <v>36.311999999999998</v>
      </c>
      <c r="K19" s="19">
        <f t="shared" si="1"/>
        <v>165.86502226789997</v>
      </c>
      <c r="L19" s="19" t="e">
        <f t="shared" si="1"/>
        <v>#DIV/0!</v>
      </c>
      <c r="M19" s="20">
        <f t="shared" si="1"/>
        <v>165.86502226789997</v>
      </c>
      <c r="N19" s="21">
        <f t="shared" si="2"/>
        <v>14.419499999999999</v>
      </c>
      <c r="O19" s="21">
        <f t="shared" si="2"/>
        <v>0</v>
      </c>
      <c r="P19" s="22">
        <f t="shared" si="2"/>
        <v>14.419499999999999</v>
      </c>
      <c r="Q19" s="19">
        <f t="shared" si="3"/>
        <v>0.14808851543220827</v>
      </c>
      <c r="R19" s="19" t="e">
        <f t="shared" si="3"/>
        <v>#DIV/0!</v>
      </c>
      <c r="S19" s="20">
        <f t="shared" si="3"/>
        <v>0.14808851543220827</v>
      </c>
    </row>
    <row r="20" spans="1:19">
      <c r="A20" s="18" t="s">
        <v>21</v>
      </c>
      <c r="B20" s="19"/>
      <c r="C20" s="19">
        <v>5198.41</v>
      </c>
      <c r="D20" s="20">
        <f>B20+C20</f>
        <v>5198.41</v>
      </c>
      <c r="E20" s="19"/>
      <c r="F20" s="19">
        <v>187.96671000000001</v>
      </c>
      <c r="G20" s="20">
        <f>E20+F20</f>
        <v>187.96671000000001</v>
      </c>
      <c r="H20" s="19"/>
      <c r="I20" s="19">
        <v>115.52795999999999</v>
      </c>
      <c r="J20" s="20">
        <f>H20+I20</f>
        <v>115.52795999999999</v>
      </c>
      <c r="K20" s="19" t="e">
        <f t="shared" si="1"/>
        <v>#DIV/0!</v>
      </c>
      <c r="L20" s="19">
        <f t="shared" si="1"/>
        <v>61.461925891026127</v>
      </c>
      <c r="M20" s="20">
        <f t="shared" si="1"/>
        <v>61.461925891026127</v>
      </c>
      <c r="N20" s="21">
        <f t="shared" si="2"/>
        <v>0</v>
      </c>
      <c r="O20" s="21">
        <f t="shared" si="2"/>
        <v>-72.438750000000013</v>
      </c>
      <c r="P20" s="22">
        <f t="shared" si="2"/>
        <v>-72.438750000000013</v>
      </c>
      <c r="Q20" s="19" t="e">
        <f t="shared" si="3"/>
        <v>#DIV/0!</v>
      </c>
      <c r="R20" s="19">
        <f t="shared" si="3"/>
        <v>2.2223710711544489</v>
      </c>
      <c r="S20" s="20">
        <f t="shared" si="3"/>
        <v>2.2223710711544489</v>
      </c>
    </row>
    <row r="21" spans="1:19" ht="33.75">
      <c r="A21" s="18" t="s">
        <v>22</v>
      </c>
      <c r="B21" s="23">
        <f t="shared" ref="B21:J21" si="8">B22+B23</f>
        <v>27</v>
      </c>
      <c r="C21" s="23">
        <f t="shared" si="8"/>
        <v>0</v>
      </c>
      <c r="D21" s="20">
        <f t="shared" si="8"/>
        <v>27</v>
      </c>
      <c r="E21" s="23">
        <f>E22+E23</f>
        <v>18</v>
      </c>
      <c r="F21" s="23">
        <f>F22+F23</f>
        <v>0</v>
      </c>
      <c r="G21" s="20">
        <f>G22+G23</f>
        <v>18</v>
      </c>
      <c r="H21" s="23">
        <f t="shared" si="8"/>
        <v>12.125400000000001</v>
      </c>
      <c r="I21" s="23">
        <f t="shared" si="8"/>
        <v>0</v>
      </c>
      <c r="J21" s="20">
        <f t="shared" si="8"/>
        <v>12.125400000000001</v>
      </c>
      <c r="K21" s="23">
        <f t="shared" si="1"/>
        <v>67.363333333333344</v>
      </c>
      <c r="L21" s="23" t="e">
        <f t="shared" si="1"/>
        <v>#DIV/0!</v>
      </c>
      <c r="M21" s="20">
        <f t="shared" si="1"/>
        <v>67.363333333333344</v>
      </c>
      <c r="N21" s="24">
        <f t="shared" si="2"/>
        <v>-5.8745999999999992</v>
      </c>
      <c r="O21" s="24">
        <f t="shared" si="2"/>
        <v>0</v>
      </c>
      <c r="P21" s="22">
        <f t="shared" si="2"/>
        <v>-5.8745999999999992</v>
      </c>
      <c r="Q21" s="23">
        <f t="shared" si="3"/>
        <v>44.908888888888896</v>
      </c>
      <c r="R21" s="23" t="e">
        <f t="shared" si="3"/>
        <v>#DIV/0!</v>
      </c>
      <c r="S21" s="20">
        <f t="shared" si="3"/>
        <v>44.908888888888896</v>
      </c>
    </row>
    <row r="22" spans="1:19">
      <c r="A22" s="18" t="s">
        <v>23</v>
      </c>
      <c r="B22" s="19">
        <v>27</v>
      </c>
      <c r="C22" s="19"/>
      <c r="D22" s="20">
        <f>B22+C22</f>
        <v>27</v>
      </c>
      <c r="E22" s="19">
        <v>18</v>
      </c>
      <c r="F22" s="19"/>
      <c r="G22" s="20">
        <f>E22+F22</f>
        <v>18</v>
      </c>
      <c r="H22" s="19">
        <v>12.125400000000001</v>
      </c>
      <c r="I22" s="19"/>
      <c r="J22" s="20">
        <f>H22+I22</f>
        <v>12.125400000000001</v>
      </c>
      <c r="K22" s="19">
        <f t="shared" si="1"/>
        <v>67.363333333333344</v>
      </c>
      <c r="L22" s="19" t="e">
        <f t="shared" si="1"/>
        <v>#DIV/0!</v>
      </c>
      <c r="M22" s="20">
        <f t="shared" si="1"/>
        <v>67.363333333333344</v>
      </c>
      <c r="N22" s="21">
        <f t="shared" si="2"/>
        <v>-5.8745999999999992</v>
      </c>
      <c r="O22" s="21">
        <f t="shared" si="2"/>
        <v>0</v>
      </c>
      <c r="P22" s="22">
        <f t="shared" si="2"/>
        <v>-5.8745999999999992</v>
      </c>
      <c r="Q22" s="19">
        <f t="shared" si="3"/>
        <v>44.908888888888896</v>
      </c>
      <c r="R22" s="19" t="e">
        <f t="shared" si="3"/>
        <v>#DIV/0!</v>
      </c>
      <c r="S22" s="20">
        <f t="shared" si="3"/>
        <v>44.908888888888896</v>
      </c>
    </row>
    <row r="23" spans="1:19" ht="33.75">
      <c r="A23" s="18" t="s">
        <v>24</v>
      </c>
      <c r="B23" s="19"/>
      <c r="C23" s="19"/>
      <c r="D23" s="20">
        <f>B23+C23</f>
        <v>0</v>
      </c>
      <c r="E23" s="19">
        <v>0</v>
      </c>
      <c r="F23" s="19"/>
      <c r="G23" s="20">
        <f>E23+F23</f>
        <v>0</v>
      </c>
      <c r="H23" s="19"/>
      <c r="I23" s="19"/>
      <c r="J23" s="20">
        <f>H23+I23</f>
        <v>0</v>
      </c>
      <c r="K23" s="19" t="e">
        <f t="shared" si="1"/>
        <v>#DIV/0!</v>
      </c>
      <c r="L23" s="19" t="e">
        <f t="shared" si="1"/>
        <v>#DIV/0!</v>
      </c>
      <c r="M23" s="20" t="e">
        <f t="shared" si="1"/>
        <v>#DIV/0!</v>
      </c>
      <c r="N23" s="21">
        <f t="shared" si="2"/>
        <v>0</v>
      </c>
      <c r="O23" s="21">
        <f t="shared" si="2"/>
        <v>0</v>
      </c>
      <c r="P23" s="22">
        <f t="shared" si="2"/>
        <v>0</v>
      </c>
      <c r="Q23" s="19" t="e">
        <f t="shared" si="3"/>
        <v>#DIV/0!</v>
      </c>
      <c r="R23" s="19" t="e">
        <f t="shared" si="3"/>
        <v>#DIV/0!</v>
      </c>
      <c r="S23" s="20" t="e">
        <f t="shared" si="3"/>
        <v>#DIV/0!</v>
      </c>
    </row>
    <row r="24" spans="1:19">
      <c r="A24" s="18" t="s">
        <v>25</v>
      </c>
      <c r="B24" s="19">
        <v>2366</v>
      </c>
      <c r="C24" s="19">
        <v>96.33</v>
      </c>
      <c r="D24" s="20">
        <f>B24+C24</f>
        <v>2462.33</v>
      </c>
      <c r="E24" s="19">
        <v>75.282690000000002</v>
      </c>
      <c r="F24" s="19">
        <v>0.5</v>
      </c>
      <c r="G24" s="20">
        <f>E24+F24</f>
        <v>75.782690000000002</v>
      </c>
      <c r="H24" s="19">
        <v>101.8878</v>
      </c>
      <c r="I24" s="19">
        <v>0</v>
      </c>
      <c r="J24" s="20">
        <f>H24+I24</f>
        <v>101.8878</v>
      </c>
      <c r="K24" s="19">
        <f t="shared" si="1"/>
        <v>135.34027543383479</v>
      </c>
      <c r="L24" s="19">
        <f t="shared" si="1"/>
        <v>0</v>
      </c>
      <c r="M24" s="20">
        <f t="shared" si="1"/>
        <v>134.44732563597307</v>
      </c>
      <c r="N24" s="21">
        <f t="shared" si="2"/>
        <v>26.605109999999996</v>
      </c>
      <c r="O24" s="21">
        <f t="shared" si="2"/>
        <v>-0.5</v>
      </c>
      <c r="P24" s="22">
        <f t="shared" si="2"/>
        <v>26.105109999999996</v>
      </c>
      <c r="Q24" s="19">
        <f t="shared" si="3"/>
        <v>4.3063313609467455</v>
      </c>
      <c r="R24" s="19">
        <f t="shared" si="3"/>
        <v>0</v>
      </c>
      <c r="S24" s="20">
        <f t="shared" si="3"/>
        <v>4.1378612939776547</v>
      </c>
    </row>
    <row r="25" spans="1:19" ht="33.75">
      <c r="A25" s="18" t="s">
        <v>26</v>
      </c>
      <c r="B25" s="19"/>
      <c r="C25" s="19"/>
      <c r="D25" s="20">
        <f>B25+C25</f>
        <v>0</v>
      </c>
      <c r="E25" s="19">
        <v>0</v>
      </c>
      <c r="F25" s="19"/>
      <c r="G25" s="20">
        <f>E25+F25</f>
        <v>0</v>
      </c>
      <c r="H25" s="19"/>
      <c r="I25" s="19">
        <v>0</v>
      </c>
      <c r="J25" s="20">
        <f>H25+I25</f>
        <v>0</v>
      </c>
      <c r="K25" s="19" t="e">
        <f t="shared" si="1"/>
        <v>#DIV/0!</v>
      </c>
      <c r="L25" s="19" t="e">
        <f t="shared" si="1"/>
        <v>#DIV/0!</v>
      </c>
      <c r="M25" s="20" t="e">
        <f t="shared" si="1"/>
        <v>#DIV/0!</v>
      </c>
      <c r="N25" s="21">
        <f t="shared" si="2"/>
        <v>0</v>
      </c>
      <c r="O25" s="21">
        <f t="shared" si="2"/>
        <v>0</v>
      </c>
      <c r="P25" s="22">
        <f t="shared" si="2"/>
        <v>0</v>
      </c>
      <c r="Q25" s="19" t="e">
        <f t="shared" si="3"/>
        <v>#DIV/0!</v>
      </c>
      <c r="R25" s="19" t="e">
        <f t="shared" si="3"/>
        <v>#DIV/0!</v>
      </c>
      <c r="S25" s="20" t="e">
        <f t="shared" si="3"/>
        <v>#DIV/0!</v>
      </c>
    </row>
    <row r="26" spans="1:19" s="2" customFormat="1">
      <c r="A26" s="27" t="s">
        <v>27</v>
      </c>
      <c r="B26" s="28">
        <f t="shared" ref="B26:J26" si="9">B27+B35</f>
        <v>5131.32</v>
      </c>
      <c r="C26" s="28">
        <f t="shared" si="9"/>
        <v>116.14</v>
      </c>
      <c r="D26" s="28">
        <f t="shared" si="9"/>
        <v>5247.46</v>
      </c>
      <c r="E26" s="28">
        <f t="shared" si="9"/>
        <v>226.45908</v>
      </c>
      <c r="F26" s="28">
        <f t="shared" si="9"/>
        <v>8.5640000000000001</v>
      </c>
      <c r="G26" s="28">
        <f t="shared" si="9"/>
        <v>235.02307999999999</v>
      </c>
      <c r="H26" s="28">
        <f t="shared" si="9"/>
        <v>8670.0196400000004</v>
      </c>
      <c r="I26" s="28">
        <f t="shared" si="9"/>
        <v>2.7829999999999999</v>
      </c>
      <c r="J26" s="28">
        <f t="shared" si="9"/>
        <v>151.20264000000006</v>
      </c>
      <c r="K26" s="28">
        <f t="shared" si="1"/>
        <v>3828.5149087420123</v>
      </c>
      <c r="L26" s="28">
        <f t="shared" si="1"/>
        <v>32.496496964035501</v>
      </c>
      <c r="M26" s="28">
        <f t="shared" si="1"/>
        <v>64.335230395244608</v>
      </c>
      <c r="N26" s="29">
        <f t="shared" si="2"/>
        <v>8443.5605599999999</v>
      </c>
      <c r="O26" s="29">
        <f t="shared" si="2"/>
        <v>-5.7810000000000006</v>
      </c>
      <c r="P26" s="29">
        <f t="shared" si="2"/>
        <v>-83.820439999999934</v>
      </c>
      <c r="Q26" s="28">
        <f t="shared" si="3"/>
        <v>168.96275500261143</v>
      </c>
      <c r="R26" s="28">
        <f t="shared" si="3"/>
        <v>2.3962459101084894</v>
      </c>
      <c r="S26" s="28">
        <f t="shared" si="3"/>
        <v>2.8814443559360159</v>
      </c>
    </row>
    <row r="27" spans="1:19" s="2" customFormat="1" ht="24" customHeight="1">
      <c r="A27" s="27" t="s">
        <v>28</v>
      </c>
      <c r="B27" s="28">
        <f t="shared" ref="B27:J27" si="10">B28+B29+B30+B31+B32+B33+B36</f>
        <v>5131.32</v>
      </c>
      <c r="C27" s="28">
        <f t="shared" si="10"/>
        <v>116.14</v>
      </c>
      <c r="D27" s="28">
        <f t="shared" si="10"/>
        <v>5247.46</v>
      </c>
      <c r="E27" s="28">
        <f t="shared" si="10"/>
        <v>226.28608</v>
      </c>
      <c r="F27" s="28">
        <f t="shared" si="10"/>
        <v>8.5640000000000001</v>
      </c>
      <c r="G27" s="28">
        <f t="shared" si="10"/>
        <v>234.85007999999999</v>
      </c>
      <c r="H27" s="28">
        <f t="shared" si="10"/>
        <v>143.63363999999999</v>
      </c>
      <c r="I27" s="28">
        <f t="shared" si="10"/>
        <v>2.7829999999999999</v>
      </c>
      <c r="J27" s="28">
        <f t="shared" si="10"/>
        <v>146.41664</v>
      </c>
      <c r="K27" s="28">
        <f t="shared" si="1"/>
        <v>63.474359536388626</v>
      </c>
      <c r="L27" s="28">
        <f t="shared" si="1"/>
        <v>32.496496964035501</v>
      </c>
      <c r="M27" s="28">
        <f t="shared" si="1"/>
        <v>62.344726474012703</v>
      </c>
      <c r="N27" s="29">
        <f t="shared" si="2"/>
        <v>-82.652440000000013</v>
      </c>
      <c r="O27" s="29">
        <f t="shared" si="2"/>
        <v>-5.7810000000000006</v>
      </c>
      <c r="P27" s="29">
        <f t="shared" si="2"/>
        <v>-88.43343999999999</v>
      </c>
      <c r="Q27" s="28">
        <f t="shared" si="3"/>
        <v>2.7991557727836112</v>
      </c>
      <c r="R27" s="28">
        <f t="shared" si="3"/>
        <v>2.3962459101084894</v>
      </c>
      <c r="S27" s="28">
        <f t="shared" si="3"/>
        <v>2.790238324827631</v>
      </c>
    </row>
    <row r="28" spans="1:19" ht="45">
      <c r="A28" s="18" t="s">
        <v>29</v>
      </c>
      <c r="B28" s="19">
        <v>1911.83</v>
      </c>
      <c r="C28" s="19">
        <v>116.14</v>
      </c>
      <c r="D28" s="20">
        <f t="shared" ref="D28:D33" si="11">B28+C28</f>
        <v>2027.97</v>
      </c>
      <c r="E28" s="19">
        <v>54.561</v>
      </c>
      <c r="F28" s="19">
        <v>3.5640000000000001</v>
      </c>
      <c r="G28" s="20">
        <f t="shared" ref="G28:G36" si="12">E28+F28</f>
        <v>58.125</v>
      </c>
      <c r="H28" s="19">
        <v>36.634639999999997</v>
      </c>
      <c r="I28" s="19">
        <v>2.7829999999999999</v>
      </c>
      <c r="J28" s="20">
        <f t="shared" ref="J28:J33" si="13">H28+I28</f>
        <v>39.417639999999999</v>
      </c>
      <c r="K28" s="19">
        <f t="shared" si="1"/>
        <v>67.144370521068154</v>
      </c>
      <c r="L28" s="19">
        <f t="shared" si="1"/>
        <v>78.086419753086417</v>
      </c>
      <c r="M28" s="20">
        <f t="shared" si="1"/>
        <v>67.815294623655902</v>
      </c>
      <c r="N28" s="21">
        <f t="shared" si="2"/>
        <v>-17.926360000000003</v>
      </c>
      <c r="O28" s="21">
        <f t="shared" si="2"/>
        <v>-0.78100000000000014</v>
      </c>
      <c r="P28" s="22">
        <f t="shared" si="2"/>
        <v>-18.707360000000001</v>
      </c>
      <c r="Q28" s="19">
        <f t="shared" si="3"/>
        <v>1.9162080310487855</v>
      </c>
      <c r="R28" s="19">
        <f t="shared" si="3"/>
        <v>2.3962459101084894</v>
      </c>
      <c r="S28" s="20">
        <f t="shared" si="3"/>
        <v>1.9436993643890195</v>
      </c>
    </row>
    <row r="29" spans="1:19" ht="22.5">
      <c r="A29" s="18" t="s">
        <v>30</v>
      </c>
      <c r="B29" s="19">
        <v>55</v>
      </c>
      <c r="C29" s="19"/>
      <c r="D29" s="20">
        <f t="shared" si="11"/>
        <v>55</v>
      </c>
      <c r="E29" s="19">
        <v>17.552980000000002</v>
      </c>
      <c r="F29" s="19"/>
      <c r="G29" s="20">
        <f t="shared" si="12"/>
        <v>17.552980000000002</v>
      </c>
      <c r="H29" s="19">
        <v>19.06053</v>
      </c>
      <c r="I29" s="19"/>
      <c r="J29" s="20">
        <f t="shared" si="13"/>
        <v>19.06053</v>
      </c>
      <c r="K29" s="19">
        <f t="shared" si="1"/>
        <v>108.58857014592394</v>
      </c>
      <c r="L29" s="19" t="e">
        <f t="shared" si="1"/>
        <v>#DIV/0!</v>
      </c>
      <c r="M29" s="20">
        <f t="shared" si="1"/>
        <v>108.58857014592394</v>
      </c>
      <c r="N29" s="21">
        <f t="shared" si="2"/>
        <v>1.5075499999999984</v>
      </c>
      <c r="O29" s="21">
        <f t="shared" si="2"/>
        <v>0</v>
      </c>
      <c r="P29" s="22">
        <f t="shared" si="2"/>
        <v>1.5075499999999984</v>
      </c>
      <c r="Q29" s="19">
        <f t="shared" si="3"/>
        <v>34.655509090909092</v>
      </c>
      <c r="R29" s="19" t="e">
        <f t="shared" si="3"/>
        <v>#DIV/0!</v>
      </c>
      <c r="S29" s="20">
        <f t="shared" si="3"/>
        <v>34.655509090909092</v>
      </c>
    </row>
    <row r="30" spans="1:19" ht="33.75">
      <c r="A30" s="18" t="s">
        <v>31</v>
      </c>
      <c r="B30" s="19"/>
      <c r="C30" s="19">
        <v>0</v>
      </c>
      <c r="D30" s="20">
        <f t="shared" si="11"/>
        <v>0</v>
      </c>
      <c r="E30" s="19">
        <v>0</v>
      </c>
      <c r="F30" s="19">
        <v>4</v>
      </c>
      <c r="G30" s="20">
        <f t="shared" si="12"/>
        <v>4</v>
      </c>
      <c r="H30" s="19"/>
      <c r="I30" s="19">
        <v>0</v>
      </c>
      <c r="J30" s="20">
        <f t="shared" si="13"/>
        <v>0</v>
      </c>
      <c r="K30" s="19" t="e">
        <f t="shared" si="1"/>
        <v>#DIV/0!</v>
      </c>
      <c r="L30" s="19">
        <f t="shared" si="1"/>
        <v>0</v>
      </c>
      <c r="M30" s="20">
        <f t="shared" si="1"/>
        <v>0</v>
      </c>
      <c r="N30" s="21">
        <f t="shared" si="2"/>
        <v>0</v>
      </c>
      <c r="O30" s="21">
        <f t="shared" si="2"/>
        <v>-4</v>
      </c>
      <c r="P30" s="22">
        <f t="shared" si="2"/>
        <v>-4</v>
      </c>
      <c r="Q30" s="19" t="e">
        <f t="shared" si="3"/>
        <v>#DIV/0!</v>
      </c>
      <c r="R30" s="19" t="e">
        <f t="shared" si="3"/>
        <v>#DIV/0!</v>
      </c>
      <c r="S30" s="20" t="e">
        <f t="shared" si="3"/>
        <v>#DIV/0!</v>
      </c>
    </row>
    <row r="31" spans="1:19" ht="22.5">
      <c r="A31" s="18" t="s">
        <v>32</v>
      </c>
      <c r="B31" s="19">
        <v>1325</v>
      </c>
      <c r="C31" s="19">
        <v>0</v>
      </c>
      <c r="D31" s="20">
        <f t="shared" si="11"/>
        <v>1325</v>
      </c>
      <c r="E31" s="19">
        <v>7.3612900000000003</v>
      </c>
      <c r="F31" s="19">
        <v>0</v>
      </c>
      <c r="G31" s="20">
        <f t="shared" si="12"/>
        <v>7.3612900000000003</v>
      </c>
      <c r="H31" s="19">
        <v>7.1656000000000004</v>
      </c>
      <c r="I31" s="19">
        <v>0</v>
      </c>
      <c r="J31" s="20">
        <f t="shared" si="13"/>
        <v>7.1656000000000004</v>
      </c>
      <c r="K31" s="19">
        <f t="shared" si="1"/>
        <v>97.341634414620259</v>
      </c>
      <c r="L31" s="19" t="e">
        <f t="shared" si="1"/>
        <v>#DIV/0!</v>
      </c>
      <c r="M31" s="20">
        <f t="shared" si="1"/>
        <v>97.341634414620259</v>
      </c>
      <c r="N31" s="21">
        <f t="shared" si="2"/>
        <v>-0.19568999999999992</v>
      </c>
      <c r="O31" s="21">
        <f t="shared" si="2"/>
        <v>0</v>
      </c>
      <c r="P31" s="22">
        <f t="shared" si="2"/>
        <v>-0.19568999999999992</v>
      </c>
      <c r="Q31" s="19">
        <f t="shared" si="3"/>
        <v>0.54080000000000006</v>
      </c>
      <c r="R31" s="19" t="e">
        <f t="shared" si="3"/>
        <v>#DIV/0!</v>
      </c>
      <c r="S31" s="20">
        <f t="shared" si="3"/>
        <v>0.54080000000000006</v>
      </c>
    </row>
    <row r="32" spans="1:19" ht="22.5">
      <c r="A32" s="18" t="s">
        <v>33</v>
      </c>
      <c r="B32" s="19"/>
      <c r="C32" s="19"/>
      <c r="D32" s="20">
        <f t="shared" si="11"/>
        <v>0</v>
      </c>
      <c r="E32" s="19"/>
      <c r="F32" s="19"/>
      <c r="G32" s="20">
        <f t="shared" si="12"/>
        <v>0</v>
      </c>
      <c r="H32" s="19"/>
      <c r="I32" s="19"/>
      <c r="J32" s="20">
        <f t="shared" si="13"/>
        <v>0</v>
      </c>
      <c r="K32" s="19" t="e">
        <f t="shared" si="1"/>
        <v>#DIV/0!</v>
      </c>
      <c r="L32" s="19" t="e">
        <f t="shared" si="1"/>
        <v>#DIV/0!</v>
      </c>
      <c r="M32" s="20" t="e">
        <f t="shared" si="1"/>
        <v>#DIV/0!</v>
      </c>
      <c r="N32" s="21">
        <f t="shared" si="2"/>
        <v>0</v>
      </c>
      <c r="O32" s="21">
        <f t="shared" si="2"/>
        <v>0</v>
      </c>
      <c r="P32" s="22">
        <f t="shared" si="2"/>
        <v>0</v>
      </c>
      <c r="Q32" s="19" t="e">
        <f t="shared" si="3"/>
        <v>#DIV/0!</v>
      </c>
      <c r="R32" s="19" t="e">
        <f t="shared" si="3"/>
        <v>#DIV/0!</v>
      </c>
      <c r="S32" s="20" t="e">
        <f t="shared" si="3"/>
        <v>#DIV/0!</v>
      </c>
    </row>
    <row r="33" spans="1:19" ht="22.5">
      <c r="A33" s="18" t="s">
        <v>34</v>
      </c>
      <c r="B33" s="19">
        <v>1839.49</v>
      </c>
      <c r="C33" s="19"/>
      <c r="D33" s="20">
        <f t="shared" si="11"/>
        <v>1839.49</v>
      </c>
      <c r="E33" s="19">
        <v>146.81081</v>
      </c>
      <c r="F33" s="19"/>
      <c r="G33" s="20">
        <f t="shared" si="12"/>
        <v>146.81081</v>
      </c>
      <c r="H33" s="19">
        <v>62.772869999999998</v>
      </c>
      <c r="I33" s="19">
        <v>0</v>
      </c>
      <c r="J33" s="20">
        <f t="shared" si="13"/>
        <v>62.772869999999998</v>
      </c>
      <c r="K33" s="19">
        <f t="shared" si="1"/>
        <v>42.757662054994448</v>
      </c>
      <c r="L33" s="19" t="e">
        <f t="shared" si="1"/>
        <v>#DIV/0!</v>
      </c>
      <c r="M33" s="20">
        <f t="shared" si="1"/>
        <v>42.757662054994448</v>
      </c>
      <c r="N33" s="21">
        <f t="shared" si="2"/>
        <v>-84.037940000000006</v>
      </c>
      <c r="O33" s="21">
        <f t="shared" si="2"/>
        <v>0</v>
      </c>
      <c r="P33" s="22">
        <f t="shared" si="2"/>
        <v>-84.037940000000006</v>
      </c>
      <c r="Q33" s="19">
        <f t="shared" si="3"/>
        <v>3.4125148818422497</v>
      </c>
      <c r="R33" s="19" t="e">
        <f t="shared" si="3"/>
        <v>#DIV/0!</v>
      </c>
      <c r="S33" s="20">
        <f t="shared" si="3"/>
        <v>3.4125148818422497</v>
      </c>
    </row>
    <row r="34" spans="1:19">
      <c r="A34" s="18" t="s">
        <v>35</v>
      </c>
      <c r="B34" s="19">
        <f t="shared" ref="B34:J34" si="14">B35+B36</f>
        <v>0</v>
      </c>
      <c r="C34" s="19">
        <f t="shared" si="14"/>
        <v>0</v>
      </c>
      <c r="D34" s="20">
        <f t="shared" si="14"/>
        <v>0</v>
      </c>
      <c r="E34" s="19">
        <f t="shared" si="14"/>
        <v>0.17299999999999999</v>
      </c>
      <c r="F34" s="19">
        <f>F35+F36</f>
        <v>1</v>
      </c>
      <c r="G34" s="20">
        <f t="shared" si="14"/>
        <v>1.173</v>
      </c>
      <c r="H34" s="19">
        <f t="shared" si="14"/>
        <v>8544.3860000000004</v>
      </c>
      <c r="I34" s="19">
        <f t="shared" si="14"/>
        <v>0</v>
      </c>
      <c r="J34" s="20">
        <f t="shared" si="14"/>
        <v>22.786000000000058</v>
      </c>
      <c r="K34" s="31">
        <f t="shared" si="1"/>
        <v>4938951.4450867055</v>
      </c>
      <c r="L34" s="19">
        <f t="shared" si="1"/>
        <v>0</v>
      </c>
      <c r="M34" s="20">
        <f t="shared" si="1"/>
        <v>1942.5404944586578</v>
      </c>
      <c r="N34" s="21">
        <f t="shared" si="2"/>
        <v>8544.2129999999997</v>
      </c>
      <c r="O34" s="21">
        <f t="shared" si="2"/>
        <v>-1</v>
      </c>
      <c r="P34" s="22">
        <f t="shared" si="2"/>
        <v>21.613000000000056</v>
      </c>
      <c r="Q34" s="19" t="e">
        <f t="shared" si="3"/>
        <v>#DIV/0!</v>
      </c>
      <c r="R34" s="19" t="e">
        <f t="shared" si="3"/>
        <v>#DIV/0!</v>
      </c>
      <c r="S34" s="20" t="e">
        <f t="shared" si="3"/>
        <v>#DIV/0!</v>
      </c>
    </row>
    <row r="35" spans="1:19">
      <c r="A35" s="18" t="s">
        <v>36</v>
      </c>
      <c r="B35" s="19"/>
      <c r="C35" s="19"/>
      <c r="D35" s="20">
        <f>B35+C35</f>
        <v>0</v>
      </c>
      <c r="E35" s="19">
        <v>0.17299999999999999</v>
      </c>
      <c r="F35" s="19">
        <v>0</v>
      </c>
      <c r="G35" s="20">
        <f t="shared" si="12"/>
        <v>0.17299999999999999</v>
      </c>
      <c r="H35" s="19">
        <v>8526.3860000000004</v>
      </c>
      <c r="I35" s="19">
        <v>0</v>
      </c>
      <c r="J35" s="20">
        <f>H35+I35-8521.6</f>
        <v>4.7860000000000582</v>
      </c>
      <c r="K35" s="31">
        <f t="shared" si="1"/>
        <v>4928546.8208092488</v>
      </c>
      <c r="L35" s="19" t="e">
        <f t="shared" si="1"/>
        <v>#DIV/0!</v>
      </c>
      <c r="M35" s="20">
        <f t="shared" si="1"/>
        <v>2766.4739884393402</v>
      </c>
      <c r="N35" s="21">
        <f t="shared" si="2"/>
        <v>8526.2129999999997</v>
      </c>
      <c r="O35" s="21">
        <f t="shared" si="2"/>
        <v>0</v>
      </c>
      <c r="P35" s="22">
        <f t="shared" si="2"/>
        <v>4.6130000000000582</v>
      </c>
      <c r="Q35" s="19" t="e">
        <f t="shared" si="3"/>
        <v>#DIV/0!</v>
      </c>
      <c r="R35" s="19" t="e">
        <f t="shared" si="3"/>
        <v>#DIV/0!</v>
      </c>
      <c r="S35" s="20" t="e">
        <f t="shared" si="3"/>
        <v>#DIV/0!</v>
      </c>
    </row>
    <row r="36" spans="1:19">
      <c r="A36" s="18" t="s">
        <v>37</v>
      </c>
      <c r="B36" s="20"/>
      <c r="C36" s="20"/>
      <c r="D36" s="19">
        <f>B36+C36</f>
        <v>0</v>
      </c>
      <c r="E36" s="30">
        <v>0</v>
      </c>
      <c r="F36" s="30">
        <v>1</v>
      </c>
      <c r="G36" s="30">
        <f t="shared" si="12"/>
        <v>1</v>
      </c>
      <c r="H36" s="19">
        <v>18</v>
      </c>
      <c r="I36" s="20">
        <v>0</v>
      </c>
      <c r="J36" s="20">
        <f>H36+I36</f>
        <v>18</v>
      </c>
      <c r="K36" s="20" t="e">
        <f t="shared" si="1"/>
        <v>#DIV/0!</v>
      </c>
      <c r="L36" s="20">
        <f t="shared" si="1"/>
        <v>0</v>
      </c>
      <c r="M36" s="20">
        <f t="shared" si="1"/>
        <v>1800</v>
      </c>
      <c r="N36" s="22">
        <f t="shared" si="2"/>
        <v>18</v>
      </c>
      <c r="O36" s="22">
        <f t="shared" si="2"/>
        <v>-1</v>
      </c>
      <c r="P36" s="22">
        <f t="shared" si="2"/>
        <v>17</v>
      </c>
      <c r="Q36" s="19" t="e">
        <f t="shared" si="3"/>
        <v>#DIV/0!</v>
      </c>
      <c r="R36" s="19" t="e">
        <f t="shared" si="3"/>
        <v>#DIV/0!</v>
      </c>
      <c r="S36" s="20" t="e">
        <f t="shared" si="3"/>
        <v>#DIV/0!</v>
      </c>
    </row>
    <row r="37" spans="1:19">
      <c r="E37" s="6"/>
    </row>
  </sheetData>
  <mergeCells count="22">
    <mergeCell ref="Q4:Q5"/>
    <mergeCell ref="R4:R5"/>
    <mergeCell ref="S4:S5"/>
    <mergeCell ref="Q3:S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3:P4"/>
    <mergeCell ref="A3:A5"/>
    <mergeCell ref="B3:D3"/>
    <mergeCell ref="E3:G3"/>
    <mergeCell ref="H3:J3"/>
    <mergeCell ref="K3:M3"/>
    <mergeCell ref="K4:K5"/>
    <mergeCell ref="L4:L5"/>
    <mergeCell ref="M4:M5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admin</cp:lastModifiedBy>
  <cp:lastPrinted>2016-03-10T04:08:32Z</cp:lastPrinted>
  <dcterms:created xsi:type="dcterms:W3CDTF">2015-10-09T10:53:03Z</dcterms:created>
  <dcterms:modified xsi:type="dcterms:W3CDTF">2016-03-14T09:20:51Z</dcterms:modified>
</cp:coreProperties>
</file>