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25" windowWidth="28590" windowHeight="11385"/>
  </bookViews>
  <sheets>
    <sheet name="прило 1" sheetId="2" r:id="rId1"/>
    <sheet name="2" sheetId="1" r:id="rId2"/>
  </sheets>
  <definedNames>
    <definedName name="_xlnm.Print_Titles" localSheetId="1">'2'!$11:$11</definedName>
    <definedName name="_xlnm.Print_Area" localSheetId="1">'2'!$A$1:$E$223</definedName>
  </definedNames>
  <calcPr calcId="145621" calcOnSave="0"/>
</workbook>
</file>

<file path=xl/calcChain.xml><?xml version="1.0" encoding="utf-8"?>
<calcChain xmlns="http://schemas.openxmlformats.org/spreadsheetml/2006/main">
  <c r="E75" i="1" l="1"/>
  <c r="E76" i="1"/>
  <c r="E77" i="1"/>
  <c r="E78" i="1"/>
  <c r="D10" i="2" l="1"/>
  <c r="E10" i="2"/>
  <c r="F10" i="2"/>
  <c r="G10" i="2"/>
  <c r="H10" i="2"/>
  <c r="I10" i="2"/>
  <c r="C11" i="2"/>
  <c r="C10" i="2" s="1"/>
  <c r="J11" i="2"/>
  <c r="J10" i="2" s="1"/>
  <c r="K10" i="2" s="1"/>
  <c r="K11" i="2"/>
  <c r="K12" i="2"/>
  <c r="C13" i="2"/>
  <c r="J13" i="2"/>
  <c r="K13" i="2"/>
  <c r="D14" i="2"/>
  <c r="E14" i="2"/>
  <c r="F14" i="2"/>
  <c r="G14" i="2"/>
  <c r="H14" i="2"/>
  <c r="I14" i="2"/>
  <c r="K14" i="2"/>
  <c r="C16" i="2"/>
  <c r="C15" i="2" s="1"/>
  <c r="J16" i="2"/>
  <c r="J15" i="2" s="1"/>
  <c r="K16" i="2"/>
  <c r="D17" i="2"/>
  <c r="E17" i="2"/>
  <c r="F17" i="2"/>
  <c r="G17" i="2"/>
  <c r="H17" i="2"/>
  <c r="I17" i="2"/>
  <c r="K17" i="2"/>
  <c r="C18" i="2"/>
  <c r="J18" i="2"/>
  <c r="K18" i="2"/>
  <c r="K19" i="2"/>
  <c r="D20" i="2"/>
  <c r="E20" i="2"/>
  <c r="F20" i="2"/>
  <c r="G20" i="2"/>
  <c r="H20" i="2"/>
  <c r="I20" i="2"/>
  <c r="C22" i="2"/>
  <c r="C21" i="2" s="1"/>
  <c r="J22" i="2"/>
  <c r="J21" i="2" s="1"/>
  <c r="K22" i="2"/>
  <c r="K23" i="2"/>
  <c r="D25" i="2"/>
  <c r="D24" i="2" s="1"/>
  <c r="D22" i="2" s="1"/>
  <c r="D21" i="2" s="1"/>
  <c r="E25" i="2"/>
  <c r="E24" i="2" s="1"/>
  <c r="E22" i="2" s="1"/>
  <c r="E21" i="2" s="1"/>
  <c r="F25" i="2"/>
  <c r="F24" i="2" s="1"/>
  <c r="F22" i="2" s="1"/>
  <c r="F21" i="2" s="1"/>
  <c r="G25" i="2"/>
  <c r="G24" i="2" s="1"/>
  <c r="G22" i="2" s="1"/>
  <c r="G21" i="2" s="1"/>
  <c r="H25" i="2"/>
  <c r="H24" i="2" s="1"/>
  <c r="H22" i="2" s="1"/>
  <c r="H21" i="2" s="1"/>
  <c r="I25" i="2"/>
  <c r="I24" i="2" s="1"/>
  <c r="I22" i="2" s="1"/>
  <c r="I21" i="2" s="1"/>
  <c r="J25" i="2"/>
  <c r="J24" i="2" s="1"/>
  <c r="C26" i="2"/>
  <c r="C25" i="2" s="1"/>
  <c r="K26" i="2"/>
  <c r="K27" i="2"/>
  <c r="C33" i="2"/>
  <c r="C32" i="2" s="1"/>
  <c r="C31" i="2" s="1"/>
  <c r="C30" i="2" s="1"/>
  <c r="C29" i="2" s="1"/>
  <c r="J33" i="2"/>
  <c r="J32" i="2" s="1"/>
  <c r="K33" i="2"/>
  <c r="K34" i="2"/>
  <c r="J31" i="2" l="1"/>
  <c r="K32" i="2"/>
  <c r="C24" i="2"/>
  <c r="K25" i="2"/>
  <c r="K24" i="2"/>
  <c r="J20" i="2"/>
  <c r="K21" i="2"/>
  <c r="C20" i="2"/>
  <c r="I13" i="2"/>
  <c r="I12" i="2" s="1"/>
  <c r="I11" i="2" s="1"/>
  <c r="H13" i="2"/>
  <c r="H12" i="2" s="1"/>
  <c r="H11" i="2" s="1"/>
  <c r="G13" i="2"/>
  <c r="G12" i="2" s="1"/>
  <c r="G11" i="2" s="1"/>
  <c r="F13" i="2"/>
  <c r="F12" i="2" s="1"/>
  <c r="F11" i="2" s="1"/>
  <c r="E13" i="2"/>
  <c r="E12" i="2" s="1"/>
  <c r="E11" i="2" s="1"/>
  <c r="D13" i="2"/>
  <c r="D12" i="2" s="1"/>
  <c r="D11" i="2" s="1"/>
  <c r="K15" i="2"/>
  <c r="C9" i="2"/>
  <c r="C8" i="2" s="1"/>
  <c r="I19" i="2"/>
  <c r="I16" i="2" s="1"/>
  <c r="H19" i="2"/>
  <c r="H16" i="2" s="1"/>
  <c r="G19" i="2"/>
  <c r="G16" i="2" s="1"/>
  <c r="F19" i="2"/>
  <c r="F16" i="2" s="1"/>
  <c r="E19" i="2"/>
  <c r="E16" i="2" s="1"/>
  <c r="D19" i="2"/>
  <c r="D16" i="2" s="1"/>
  <c r="C206" i="1"/>
  <c r="C151" i="1"/>
  <c r="C133" i="1"/>
  <c r="D8" i="2" l="1"/>
  <c r="E8" i="2"/>
  <c r="F8" i="2"/>
  <c r="G8" i="2"/>
  <c r="H8" i="2"/>
  <c r="I8" i="2"/>
  <c r="K20" i="2"/>
  <c r="J30" i="2"/>
  <c r="K31" i="2"/>
  <c r="D151" i="1"/>
  <c r="E163" i="1"/>
  <c r="J29" i="2" l="1"/>
  <c r="K30" i="2"/>
  <c r="D108" i="1"/>
  <c r="D70" i="1"/>
  <c r="D36" i="1"/>
  <c r="K29" i="2" l="1"/>
  <c r="J9" i="2"/>
  <c r="J8" i="2" l="1"/>
  <c r="K8" i="2" s="1"/>
  <c r="K9" i="2"/>
  <c r="E162" i="1"/>
  <c r="D33" i="1"/>
  <c r="D133" i="1" l="1"/>
  <c r="E47" i="1"/>
  <c r="E49" i="1"/>
  <c r="D48" i="1"/>
  <c r="E48" i="1" s="1"/>
  <c r="C204" i="1"/>
  <c r="E166" i="1"/>
  <c r="E165" i="1"/>
  <c r="E164" i="1"/>
  <c r="E161" i="1"/>
  <c r="E151" i="1"/>
  <c r="D206" i="1" l="1"/>
  <c r="E130" i="1"/>
  <c r="C129" i="1"/>
  <c r="D129" i="1"/>
  <c r="D45" i="1"/>
  <c r="D44" i="1" s="1"/>
  <c r="E129" i="1" l="1"/>
  <c r="D86" i="1"/>
  <c r="D28" i="1"/>
  <c r="D62" i="1" l="1"/>
  <c r="D64" i="1"/>
  <c r="E87" i="1" l="1"/>
  <c r="D132" i="1"/>
  <c r="D137" i="1"/>
  <c r="D136" i="1" s="1"/>
  <c r="D140" i="1"/>
  <c r="D144" i="1"/>
  <c r="C144" i="1"/>
  <c r="E147" i="1"/>
  <c r="D146" i="1"/>
  <c r="C146" i="1"/>
  <c r="D148" i="1"/>
  <c r="C148" i="1"/>
  <c r="D218" i="1"/>
  <c r="D217" i="1" s="1"/>
  <c r="C218" i="1"/>
  <c r="C217" i="1" s="1"/>
  <c r="E219" i="1"/>
  <c r="E144" i="1" l="1"/>
  <c r="E146" i="1"/>
  <c r="E23" i="1" l="1"/>
  <c r="E25" i="1"/>
  <c r="E82" i="1"/>
  <c r="E223" i="1"/>
  <c r="D208" i="1"/>
  <c r="D184" i="1"/>
  <c r="D183" i="1" s="1"/>
  <c r="D16" i="1"/>
  <c r="D22" i="1"/>
  <c r="D21" i="1" s="1"/>
  <c r="D38" i="1"/>
  <c r="D41" i="1"/>
  <c r="D40" i="1" s="1"/>
  <c r="D51" i="1"/>
  <c r="D50" i="1" s="1"/>
  <c r="D67" i="1"/>
  <c r="D61" i="1" s="1"/>
  <c r="D69" i="1"/>
  <c r="D77" i="1"/>
  <c r="D76" i="1" s="1"/>
  <c r="D75" i="1" s="1"/>
  <c r="C77" i="1"/>
  <c r="C76" i="1" s="1"/>
  <c r="C75" i="1" s="1"/>
  <c r="D81" i="1"/>
  <c r="D80" i="1" s="1"/>
  <c r="C81" i="1"/>
  <c r="C80" i="1" s="1"/>
  <c r="C86" i="1"/>
  <c r="C83" i="1" s="1"/>
  <c r="D92" i="1"/>
  <c r="D96" i="1"/>
  <c r="D104" i="1"/>
  <c r="D106" i="1"/>
  <c r="D110" i="1"/>
  <c r="C110" i="1"/>
  <c r="D113" i="1"/>
  <c r="D116" i="1"/>
  <c r="D118" i="1"/>
  <c r="D125" i="1"/>
  <c r="D150" i="1"/>
  <c r="D131" i="1" s="1"/>
  <c r="D202" i="1"/>
  <c r="D204" i="1"/>
  <c r="D213" i="1"/>
  <c r="D210" i="1" s="1"/>
  <c r="D222" i="1"/>
  <c r="C84" i="1"/>
  <c r="D84" i="1" s="1"/>
  <c r="E84" i="1" s="1"/>
  <c r="C88" i="1"/>
  <c r="E88" i="1" s="1"/>
  <c r="C169" i="1"/>
  <c r="E169" i="1" s="1"/>
  <c r="C171" i="1"/>
  <c r="E171" i="1" s="1"/>
  <c r="C173" i="1"/>
  <c r="E173" i="1" s="1"/>
  <c r="C175" i="1"/>
  <c r="E175" i="1" s="1"/>
  <c r="C177" i="1"/>
  <c r="E177" i="1" s="1"/>
  <c r="C179" i="1"/>
  <c r="E179" i="1" s="1"/>
  <c r="C181" i="1"/>
  <c r="E181" i="1" s="1"/>
  <c r="C200" i="1"/>
  <c r="E200" i="1" s="1"/>
  <c r="C215" i="1"/>
  <c r="E215" i="1" s="1"/>
  <c r="E217" i="1"/>
  <c r="C220" i="1"/>
  <c r="E220" i="1" s="1"/>
  <c r="C198" i="1"/>
  <c r="E198" i="1" s="1"/>
  <c r="E196" i="1"/>
  <c r="E194" i="1"/>
  <c r="E192" i="1"/>
  <c r="E190" i="1"/>
  <c r="E188" i="1"/>
  <c r="E186" i="1"/>
  <c r="C182" i="1"/>
  <c r="E182" i="1" s="1"/>
  <c r="C180" i="1"/>
  <c r="E180" i="1" s="1"/>
  <c r="C178" i="1"/>
  <c r="E178" i="1" s="1"/>
  <c r="C176" i="1"/>
  <c r="E176" i="1" s="1"/>
  <c r="C174" i="1"/>
  <c r="E174" i="1" s="1"/>
  <c r="C172" i="1"/>
  <c r="E172" i="1" s="1"/>
  <c r="C170" i="1"/>
  <c r="E170" i="1" s="1"/>
  <c r="C143" i="1"/>
  <c r="E143" i="1" s="1"/>
  <c r="E138" i="1"/>
  <c r="C90" i="1"/>
  <c r="E90" i="1" s="1"/>
  <c r="C64" i="1"/>
  <c r="E55" i="1"/>
  <c r="C222" i="1"/>
  <c r="C221" i="1"/>
  <c r="E221" i="1" s="1"/>
  <c r="E218" i="1"/>
  <c r="C216" i="1"/>
  <c r="E216" i="1" s="1"/>
  <c r="C212" i="1"/>
  <c r="E209" i="1"/>
  <c r="C201" i="1"/>
  <c r="E201" i="1" s="1"/>
  <c r="C199" i="1"/>
  <c r="E199" i="1" s="1"/>
  <c r="E197" i="1"/>
  <c r="E195" i="1"/>
  <c r="E193" i="1"/>
  <c r="E191" i="1"/>
  <c r="E189" i="1"/>
  <c r="E187" i="1"/>
  <c r="E185" i="1"/>
  <c r="E160" i="1"/>
  <c r="E159" i="1"/>
  <c r="E158" i="1"/>
  <c r="E157" i="1"/>
  <c r="E156" i="1"/>
  <c r="E155" i="1"/>
  <c r="E154" i="1"/>
  <c r="E153" i="1"/>
  <c r="E152" i="1"/>
  <c r="E149" i="1"/>
  <c r="E148" i="1"/>
  <c r="E145" i="1"/>
  <c r="C142" i="1"/>
  <c r="E142" i="1" s="1"/>
  <c r="E135" i="1"/>
  <c r="C128" i="1"/>
  <c r="E128" i="1" s="1"/>
  <c r="E112" i="1"/>
  <c r="E103" i="1"/>
  <c r="E102" i="1"/>
  <c r="E101" i="1"/>
  <c r="E100" i="1"/>
  <c r="C96" i="1"/>
  <c r="E95" i="1"/>
  <c r="E94" i="1"/>
  <c r="E93" i="1"/>
  <c r="C85" i="1"/>
  <c r="D85" i="1" s="1"/>
  <c r="E85" i="1" s="1"/>
  <c r="E74" i="1"/>
  <c r="E73" i="1"/>
  <c r="E72" i="1"/>
  <c r="E71" i="1"/>
  <c r="C67" i="1"/>
  <c r="C60" i="1"/>
  <c r="E60" i="1" s="1"/>
  <c r="E56" i="1"/>
  <c r="C51" i="1"/>
  <c r="C45" i="1"/>
  <c r="C44" i="1" s="1"/>
  <c r="E43" i="1"/>
  <c r="C38" i="1"/>
  <c r="C36" i="1"/>
  <c r="C33" i="1"/>
  <c r="E30" i="1"/>
  <c r="E29" i="1"/>
  <c r="E24" i="1"/>
  <c r="E20" i="1"/>
  <c r="E19" i="1"/>
  <c r="E18" i="1"/>
  <c r="D115" i="1" l="1"/>
  <c r="D91" i="1"/>
  <c r="D27" i="1"/>
  <c r="C137" i="1"/>
  <c r="C136" i="1" s="1"/>
  <c r="E136" i="1" s="1"/>
  <c r="C79" i="1"/>
  <c r="E134" i="1"/>
  <c r="C132" i="1"/>
  <c r="D83" i="1"/>
  <c r="D79" i="1" s="1"/>
  <c r="E86" i="1"/>
  <c r="E139" i="1"/>
  <c r="E141" i="1"/>
  <c r="C140" i="1"/>
  <c r="E140" i="1" s="1"/>
  <c r="D168" i="1"/>
  <c r="C16" i="1"/>
  <c r="C15" i="1" s="1"/>
  <c r="C127" i="1"/>
  <c r="E127" i="1" s="1"/>
  <c r="E204" i="1"/>
  <c r="E64" i="1"/>
  <c r="E44" i="1"/>
  <c r="E38" i="1"/>
  <c r="E33" i="1"/>
  <c r="C208" i="1"/>
  <c r="E208" i="1" s="1"/>
  <c r="E205" i="1"/>
  <c r="E66" i="1"/>
  <c r="E46" i="1"/>
  <c r="E37" i="1"/>
  <c r="C92" i="1"/>
  <c r="E222" i="1"/>
  <c r="E206" i="1"/>
  <c r="E202" i="1"/>
  <c r="E96" i="1"/>
  <c r="E67" i="1"/>
  <c r="E51" i="1"/>
  <c r="E36" i="1"/>
  <c r="E214" i="1"/>
  <c r="E207" i="1"/>
  <c r="E203" i="1"/>
  <c r="E98" i="1"/>
  <c r="E68" i="1"/>
  <c r="E52" i="1"/>
  <c r="E39" i="1"/>
  <c r="E34" i="1"/>
  <c r="E17" i="1"/>
  <c r="D15" i="1"/>
  <c r="E213" i="1"/>
  <c r="E80" i="1"/>
  <c r="E81" i="1"/>
  <c r="E45" i="1"/>
  <c r="C28" i="1"/>
  <c r="C27" i="1" s="1"/>
  <c r="C61" i="1"/>
  <c r="C58" i="1" s="1"/>
  <c r="C70" i="1"/>
  <c r="C69" i="1" s="1"/>
  <c r="E69" i="1" s="1"/>
  <c r="C150" i="1"/>
  <c r="E150" i="1" s="1"/>
  <c r="C184" i="1"/>
  <c r="C183" i="1" s="1"/>
  <c r="C210" i="1"/>
  <c r="E210" i="1" s="1"/>
  <c r="D212" i="1"/>
  <c r="E212" i="1" s="1"/>
  <c r="C89" i="1"/>
  <c r="E89" i="1" s="1"/>
  <c r="C211" i="1"/>
  <c r="C59" i="1"/>
  <c r="E59" i="1" s="1"/>
  <c r="C99" i="1"/>
  <c r="E99" i="1" s="1"/>
  <c r="E126" i="1"/>
  <c r="E92" i="1" l="1"/>
  <c r="D14" i="1"/>
  <c r="E133" i="1"/>
  <c r="E124" i="1"/>
  <c r="C123" i="1"/>
  <c r="E137" i="1"/>
  <c r="C131" i="1"/>
  <c r="E16" i="1"/>
  <c r="E79" i="1"/>
  <c r="E83" i="1"/>
  <c r="C168" i="1"/>
  <c r="E168" i="1" s="1"/>
  <c r="C125" i="1"/>
  <c r="E125" i="1" s="1"/>
  <c r="E106" i="1"/>
  <c r="E107" i="1"/>
  <c r="C113" i="1"/>
  <c r="E113" i="1" s="1"/>
  <c r="E114" i="1"/>
  <c r="C53" i="1"/>
  <c r="E54" i="1"/>
  <c r="E28" i="1"/>
  <c r="E184" i="1"/>
  <c r="E183" i="1"/>
  <c r="C41" i="1"/>
  <c r="E42" i="1"/>
  <c r="E70" i="1"/>
  <c r="E27" i="1"/>
  <c r="E61" i="1"/>
  <c r="D58" i="1"/>
  <c r="D57" i="1" s="1"/>
  <c r="D13" i="1" s="1"/>
  <c r="E15" i="1"/>
  <c r="C22" i="1"/>
  <c r="D123" i="1"/>
  <c r="D122" i="1" s="1"/>
  <c r="D121" i="1" s="1"/>
  <c r="D120" i="1" s="1"/>
  <c r="D211" i="1"/>
  <c r="E211" i="1" s="1"/>
  <c r="C91" i="1" l="1"/>
  <c r="E91" i="1" s="1"/>
  <c r="D12" i="1"/>
  <c r="C122" i="1"/>
  <c r="E131" i="1"/>
  <c r="E132" i="1"/>
  <c r="C40" i="1"/>
  <c r="E40" i="1" s="1"/>
  <c r="E41" i="1"/>
  <c r="C50" i="1"/>
  <c r="E50" i="1" s="1"/>
  <c r="E53" i="1"/>
  <c r="C21" i="1"/>
  <c r="E22" i="1"/>
  <c r="E123" i="1"/>
  <c r="E58" i="1"/>
  <c r="C57" i="1" l="1"/>
  <c r="E57" i="1" s="1"/>
  <c r="C121" i="1"/>
  <c r="C120" i="1" s="1"/>
  <c r="C14" i="1"/>
  <c r="E21" i="1"/>
  <c r="E122" i="1"/>
  <c r="C13" i="1" l="1"/>
  <c r="C12" i="1" s="1"/>
  <c r="E14" i="1"/>
  <c r="E121" i="1"/>
  <c r="M13" i="1" l="1"/>
  <c r="E12" i="1"/>
  <c r="E13" i="1"/>
  <c r="E120" i="1"/>
</calcChain>
</file>

<file path=xl/comments1.xml><?xml version="1.0" encoding="utf-8"?>
<comments xmlns="http://schemas.openxmlformats.org/spreadsheetml/2006/main">
  <authors>
    <author>trial</author>
  </authors>
  <commentList>
    <comment ref="A48" authorId="0">
      <text>
        <r>
          <rPr>
            <b/>
            <sz val="9"/>
            <color indexed="81"/>
            <rFont val="Tahoma"/>
            <family val="2"/>
            <charset val="204"/>
          </rPr>
          <t>trial: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<sst xmlns="http://schemas.openxmlformats.org/spreadsheetml/2006/main" count="485" uniqueCount="460">
  <si>
    <t>(тыс.рублей)</t>
  </si>
  <si>
    <t xml:space="preserve">Код дохода </t>
  </si>
  <si>
    <t>Наименование показателя</t>
  </si>
  <si>
    <t>000  8  50  00000  00  0000  000</t>
  </si>
  <si>
    <t>Доходы бюджета - Всего</t>
  </si>
  <si>
    <t>000  1  00  00000  00  0000  000</t>
  </si>
  <si>
    <t>НАЛОГОВЫЕ И НЕНАЛОГОВЫЕ ДОХОДЫ</t>
  </si>
  <si>
    <t>НАЛОГОВЫЕ  ДОХОДЫ</t>
  </si>
  <si>
    <t>000  1  01  00000  00  0000  000</t>
  </si>
  <si>
    <t>НАЛОГИ НА ПРИБЫЛЬ, ДОХОДЫ</t>
  </si>
  <si>
    <t>000  1  01  02000  01  0000  110</t>
  </si>
  <si>
    <t>Налог на доходы физических лиц</t>
  </si>
  <si>
    <t>182  1  01  02010  01  0000  110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</si>
  <si>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и 228 Налогового кодекса Российской Федерации</t>
    </r>
  </si>
  <si>
    <t>182  1  01  02020  01  0000  110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</si>
  <si>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</si>
  <si>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182  1  01  02030  01  0000  110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</si>
  <si>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</si>
  <si>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182  1  01  02040  01  0000  110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</si>
  <si>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Налогового кодекса Российской Федерации</t>
    </r>
  </si>
  <si>
    <t>000  1  03  00000  00  0000  000</t>
  </si>
  <si>
    <t>НАЛОГИ НА ТОВАРЫ (РАБОТЫ, УСЛУГИ), РЕАЛИЗУЕМЫЕ НА ТЕРРИТОРИИ РОССИЙСКОЙ ФЕДЕРАЦИИ</t>
  </si>
  <si>
    <t>000  1  03  02000  01  0000  000</t>
  </si>
  <si>
    <t>Акцизы по подакцизным товарам (продукции), производимым на территории Российской Федерации</t>
  </si>
  <si>
    <t>100 1  03  02230  01 0000 110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</si>
  <si>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</si>
  <si>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100 1  03  02240  01  0000 110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</si>
  <si>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</si>
  <si>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100 1  03  02250  01  0000  110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</si>
  <si>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</si>
  <si>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000  1  05  00000  00  0000  000</t>
  </si>
  <si>
    <t>НАЛОГИ НА СОВОКУПНЫЙ ДОХОД</t>
  </si>
  <si>
    <t>000  1  05  01000  00  0000  110</t>
  </si>
  <si>
    <t>Налог, взимаемый в связи с применением упрощенной системы налогообложения</t>
  </si>
  <si>
    <t>182 1  05  01010  00  0000  110</t>
  </si>
  <si>
    <t>Налог, взимаемый с налогоплательщиков, выбравших в качестве объекта налогообложения  доходы</t>
  </si>
  <si>
    <t>182  1  05  01020  00  0000  110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</si>
  <si>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</si>
  <si>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182  1  05  01050  01  0000  110</t>
  </si>
  <si>
    <t>Минимальный налог, зачисляемый в бюджеты субъектов Российской Федерации</t>
  </si>
  <si>
    <t>000  1  05  02000  02  0000  110</t>
  </si>
  <si>
    <t>Единый налог на вмененный доход для отдельных видов деятельности</t>
  </si>
  <si>
    <t>182  1  05  02010  02  0000  110</t>
  </si>
  <si>
    <t>000  1  05  03000  01  0000  110</t>
  </si>
  <si>
    <t>Единый сельскохозяйственный налог</t>
  </si>
  <si>
    <t>182  1  05  03010  01  0000  110</t>
  </si>
  <si>
    <t>000  1  05  04000  02 0000  110</t>
  </si>
  <si>
    <t>Налог, взимаемый в связи с применением патентной системы налогообложения</t>
  </si>
  <si>
    <t>182  1  05  04020  02  0000  110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</si>
  <si>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</si>
  <si>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000  1  06  00000  00  0000  000</t>
  </si>
  <si>
    <t>НАЛОГИ НА ИМУЩЕСТВО</t>
  </si>
  <si>
    <t>000  1  06  02000  02  0000  110</t>
  </si>
  <si>
    <t>Налог на имущество организаций</t>
  </si>
  <si>
    <t>182  1  06  02010  02  0000  110</t>
  </si>
  <si>
    <t>Налог на имущество организаций по имуществу, не входящему в Единую систему газоснабжения</t>
  </si>
  <si>
    <t>182  1  06  02020  02  0000  110</t>
  </si>
  <si>
    <t>Налог на имущество организаций по имуществу, входящему в Единую систему газоснабжения</t>
  </si>
  <si>
    <t>000  1  07  00000  00  0000  000</t>
  </si>
  <si>
    <t>НАЛОГИ, СБОРЫ И РЕГУЛЯРНЫЕ ПЛАТЕЖИ ЗА ПОЛЬЗОВАНИЕ ПРИРОДНЫМИ РЕСУРСАМИ</t>
  </si>
  <si>
    <t>000  1  07  01000  01  0000  110</t>
  </si>
  <si>
    <t>Налог на добычу полезных ископаемых</t>
  </si>
  <si>
    <t>182  1  07  01020  01  0000  110</t>
  </si>
  <si>
    <t>Налог на добычу общераспространенных полезных ископаемых</t>
  </si>
  <si>
    <t>000  1  08  00000  00  0000  000</t>
  </si>
  <si>
    <t>ГОСУДАРСТВЕННАЯ ПОШЛИНА</t>
  </si>
  <si>
    <t>000  1  08  03000  01  0000  110</t>
  </si>
  <si>
    <t>Государственная пошлина по делам, рассматриваемым в судах общей юрисдикции, мировыми судьями</t>
  </si>
  <si>
    <t>182  1  08  03010  01  0000  110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</si>
  <si>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</si>
  <si>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000  1  08  07000  01  0000  110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</si>
  <si>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</si>
  <si>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000  1  08  07080  01  1000  110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</si>
  <si>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</si>
  <si>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092  1  08  07084  01  0000  110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</si>
  <si>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</si>
  <si>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092  1  08  07150  01  1000  110</t>
  </si>
  <si>
    <t>Государственная пошлина за выдачу разрешения на установку рекламной конструкции</t>
  </si>
  <si>
    <t xml:space="preserve"> НЕНАЛОГОВЫЕ ДОХОДЫ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</si>
  <si>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</si>
  <si>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</si>
  <si>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000  1  11  03000  00  0000  120</t>
  </si>
  <si>
    <t>Проценты, полученные от предоставления бюджетных кредитов внутри страны</t>
  </si>
  <si>
    <t>092  1  11  03050  05  0000  120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</si>
  <si>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</si>
  <si>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000  1  11  05000  00  0000  120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</si>
  <si>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</si>
  <si>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000  1  11  05020  00  0000  120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</si>
  <si>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</si>
  <si>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092  1  11  05025  05  0000  120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</si>
  <si>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</si>
  <si>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</si>
  <si>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</si>
  <si>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092  1  11  05035  05  0000  120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</si>
  <si>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</si>
  <si>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000  1  12  00000  00  0000  000</t>
  </si>
  <si>
    <t>ПЛАТЕЖИ ПРИ ПОЛЬЗОВАНИИ ПРИРОДНЫМИ РЕСУРСАМИ</t>
  </si>
  <si>
    <t>048  1  12  01000  01  0000  120</t>
  </si>
  <si>
    <t>Плата за негативное воздействие на окружающую среду</t>
  </si>
  <si>
    <t>048  1  12  01010  01  0000  120</t>
  </si>
  <si>
    <t>Плата за выбросы загрязняющих веществ в атмосферный воздух стационарными объектами</t>
  </si>
  <si>
    <t>048  1  12  01020  01  0000  120</t>
  </si>
  <si>
    <t>Плата за выбросы загрязняющих веществ в атмосферный воздух передвижными объектами</t>
  </si>
  <si>
    <t>048  1  12  01030  01  0000  120</t>
  </si>
  <si>
    <t>Плата за сбросы загрязняющих веществ в водные объекты</t>
  </si>
  <si>
    <t>048  1  12  01040  01  0000  120</t>
  </si>
  <si>
    <t>Плата за размещение отходов производства и потребления</t>
  </si>
  <si>
    <t>000  1  13  00000  00  0000  000</t>
  </si>
  <si>
    <t>ДОХОДЫ ОТ ОКАЗАНИЯ ПЛАТНЫХ УСЛУГ (РАБОТ) И КОМПЕНСАЦИИ ЗАТРАТ ГОСУДАРСТВА</t>
  </si>
  <si>
    <t>000  1  13  01000  00  0000  130</t>
  </si>
  <si>
    <t>Доходы от оказания платных услуг (работ)</t>
  </si>
  <si>
    <t>000 1  13  01995  00  0000  130</t>
  </si>
  <si>
    <t>Прочие доходы от оказания платных услуг (работ)</t>
  </si>
  <si>
    <t>800 1  13  01995  05  0000  130</t>
  </si>
  <si>
    <t>Прочие доходы от оказания платных услуг (работ) получателями средств бюджетов муниципальных районов</t>
  </si>
  <si>
    <t>000  1  14  00000  00  0000  000</t>
  </si>
  <si>
    <t>ДОХОДЫ ОТ ПРОДАЖИ МАТЕРИАЛЬНЫХ И НЕМАТЕРИАЛЬНЫХ АКТИВОВ</t>
  </si>
  <si>
    <t>000  1  14  02000  00  0000  000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</si>
  <si>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</si>
  <si>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000  1  14  02050  05  0000  410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</si>
  <si>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</si>
  <si>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092 1  14  02052  05  0000  410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</si>
  <si>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</si>
  <si>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000  1  14  06000  00  0000  430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</si>
  <si>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</si>
  <si>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000  1  14  06010  00  0000  430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</si>
  <si>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</si>
  <si>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000  1  14  06013  10  0000  430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</si>
  <si>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</si>
  <si>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000  1  14  06020  00  0000  430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</si>
  <si>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</si>
  <si>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000  1  14  06025  05  0000 430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</si>
  <si>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</si>
  <si>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000  1  15  00000  00  0000  000</t>
  </si>
  <si>
    <t>АДМИНИСТРАТИВНЫЕ ПЛАТЕЖИ И СБОРЫ</t>
  </si>
  <si>
    <t>000  1  15  02000  00  0000  140</t>
  </si>
  <si>
    <t>Платежи, взимаемые государственными и муниципальными организациями за выполнение определенных функций</t>
  </si>
  <si>
    <t>000  1  15  02050  05  0000  140</t>
  </si>
  <si>
    <t>Платежи, взимаемые организациями муниципальных районов за выполнение определенных функций</t>
  </si>
  <si>
    <t>000  1  16  00000  00  0000  000</t>
  </si>
  <si>
    <t>ШТРАФЫ, САНКЦИИ, ВОЗМЕЩЕНИЕ УЩЕРБА</t>
  </si>
  <si>
    <t>000  1  16  03000  00  0000  140</t>
  </si>
  <si>
    <t>Денежные взыскания (штрафы) за нарушение законодательства о налогах и сборах</t>
  </si>
  <si>
    <t>182  1  16  03010  01  0000  140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</si>
  <si>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</si>
  <si>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182  1  16  03030  01  0000  140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</si>
  <si>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</si>
  <si>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182  1  16  06000  01  0000  140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</si>
  <si>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</si>
  <si>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000  1  16  08000  00  0000  140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</si>
  <si>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</t>
  </si>
  <si>
    <t>188  1  16  08020  01  0000  140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</si>
  <si>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</si>
  <si>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000  1  16  25000  00  0000  140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</si>
  <si>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</si>
  <si>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000  1 16  25010  01  0000  140</t>
  </si>
  <si>
    <t>Денежные взыскания (штрафы) за нарушение законодательства Российской Федерации о недрах</t>
  </si>
  <si>
    <t>000  1 16  25050  01  0000  140</t>
  </si>
  <si>
    <t>Денежные взыскания (штрафы) за нарушение законодательства в области охраны окружающей среды</t>
  </si>
  <si>
    <t>000  1 16  25060  01  0000  140</t>
  </si>
  <si>
    <t>Денежные взыскания (штрафы) за нарушение земельного законодательства</t>
  </si>
  <si>
    <t>141  1  16  28000  01  0000  140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</si>
  <si>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</si>
  <si>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</si>
  <si>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</si>
  <si>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092 1  16  32000  05  0000  140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</si>
  <si>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</si>
  <si>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000  1  16  43000  01  0000  140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</si>
  <si>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</si>
  <si>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</si>
  <si>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</si>
  <si>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</si>
  <si>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000  1  17  05000  00  0000  180</t>
  </si>
  <si>
    <t>Прочие неналоговые доходы</t>
  </si>
  <si>
    <t>092  1  17  05050  05  0000  180</t>
  </si>
  <si>
    <t>Прочие неналоговые доходы бюджетов муниципальных районов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</si>
  <si>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</si>
  <si>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</si>
  <si>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</si>
  <si>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</si>
  <si>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000  2  02  10000  00  0000  151</t>
  </si>
  <si>
    <t>Дотации бюджетам субъектов Российской Федерации и муниципальных образований</t>
  </si>
  <si>
    <t>000  2  02  15001  00  0000  151</t>
  </si>
  <si>
    <t>Дотации на выравнивание бюджетной обеспеченности</t>
  </si>
  <si>
    <t>092  2  02  15001  05  0000  151</t>
  </si>
  <si>
    <t>Дотации бюджетам муниципальных районов на выравнивание бюджетной обеспеченности</t>
  </si>
  <si>
    <t>000  2  02  15002  00  0000  151</t>
  </si>
  <si>
    <t>Дотации бюджетам на поддержку мер по обеспечению сбалансированности бюджетов</t>
  </si>
  <si>
    <t>092  2  02  15002  05  0000  151</t>
  </si>
  <si>
    <t>Дотации бюджетам муниципальных районов на поддержку мер по обеспечению сбалансированности бюджетов</t>
  </si>
  <si>
    <t>000  2  02  01999  00  0000  151</t>
  </si>
  <si>
    <t>Прочие дотации</t>
  </si>
  <si>
    <t>092  2  02  01999  05  0000  151</t>
  </si>
  <si>
    <t>Прочие дотации бюджетам муниципальных районов</t>
  </si>
  <si>
    <t>000  2  02  20000  00  0000  151</t>
  </si>
  <si>
    <t>Субсидии бюджетам субъектов Российской Федерации и муниципальных образований (межбюджетные субсидии)</t>
  </si>
  <si>
    <t>000  2  02  20051  00  0000  151</t>
  </si>
  <si>
    <t>Субсидии бюджетам на реализацию федеральных целевых программ</t>
  </si>
  <si>
    <t>092   2 02 20051 05 0000 151</t>
  </si>
  <si>
    <t>Субсидии бюджетам муниципальных районов на реализацию федеральных целевых программ</t>
  </si>
  <si>
    <t>Субсидии на реализацию мероприятий федеральной целевой программы "Устойчивое развитие сельских территорий на 2014 - 2017 годы и на период до 2020 года"</t>
  </si>
  <si>
    <t>Субсидии на мероприятия подпрограммы "Обеспечение жильем молодых семей" федеральной целевой программы "Жилище" на 2015 - 2020 годы</t>
  </si>
  <si>
    <t>000  2  02  20077  00  0000  151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</si>
  <si>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</si>
  <si>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</si>
  <si>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Субсидии бюджетам на софинансирование капитальных вложений в объекты муниципальной собственности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</t>
  </si>
  <si>
    <t>000  2  02  25027 00  0000  151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</si>
  <si>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</si>
  <si>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 xml:space="preserve"> 092  2 02  25027  05  0000 151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</si>
  <si>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</si>
  <si>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000  2  02  25064  00  0000  151</t>
  </si>
  <si>
    <t>Субсидии бюджетамна государственную поддержку малого и среднего предпринимательства, включая крестьянские (фермерские) хозяйства</t>
  </si>
  <si>
    <t xml:space="preserve"> 092  2 02  25064  05  0000 151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</si>
  <si>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</si>
  <si>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000  2  02  25097  00  0000  151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</si>
  <si>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</si>
  <si>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092  2 02  25097  05  0000 151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</si>
  <si>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</si>
  <si>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000  2  02  25558 00  0000  151</t>
  </si>
  <si>
    <t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</si>
  <si>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 xml:space="preserve"> 092  2 02  25558  05  0000 151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</si>
  <si>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</si>
  <si>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000  2  02  29999  00  0000  151</t>
  </si>
  <si>
    <t>Прочие субсидии</t>
  </si>
  <si>
    <t>092  2  02  29999  05  0000  151</t>
  </si>
  <si>
    <t>Прочие субсидии бюджетам муниципальных районов</t>
  </si>
  <si>
    <t>Субсидии на выплату вознаграждения за добровольную сдачу незаконно хранящегося оружия, боеприпасов, взрывчатых веществ и взрывчатых устройств  (через Министерство регионального развития Республики Алтай)</t>
  </si>
  <si>
    <t>Субсидии на реализацию республиканской целевой программы  "Демографическое развитие Республики  Алтай на 2010-2015 годы" (через Министерство регионального развития Республики Алтай)</t>
  </si>
  <si>
    <t>Субсидии на реализацию республиканской целевой программы "Развитие агропромышленного комплекса Республики Алтай на 2011-2017 годы" (через Министерство регионального развития Республики Алтай)</t>
  </si>
  <si>
    <t>Субсидии на проведение мероприятий по подключению общедоступных библиотек Российской Федерации к сети Интернет и развитие системы бибилиотечного дела с учетом задачи расширения информационных технологий и оцифровки (через Министерстов культуры Республики Алтай)</t>
  </si>
  <si>
    <t>Субсидии на обеспечение питанием учащихся из малообеспеченных семей (через Министерство образования, науки и молодежной политики Республики Алтай)</t>
  </si>
  <si>
    <t>Субсидии на софинансирование мероприятий, направленных на оказание поддержки гражданам и их объединениям, участвующим в охране общественного порядка, созданию условий для деятельности народных дружин (через Министерство экономического развития и туризма Республики Алтай)</t>
  </si>
  <si>
    <t>Субсидии на выплату ежемесячной надбавки к заработной плате педагогическим работникам, отнесенным к категории молодых специалистов  (через Министерство образования, науки и молодежной политики Республики Алтай)</t>
  </si>
  <si>
    <t>Субсидии на проведение мероприятий по внесению изменений в документы территориального планирования муниципальных образований в Республике Алтай (через Министерство регионального развития Республики Алтай)</t>
  </si>
  <si>
    <t>Субсидии на софинансирование расходов по обеспечению земельных участков инженерной инфраструктурой, предоставленных в собственность отдельным категориям граждан бесплатно, в части капитальных вложений в объекты муниципальной собственности  (через Министерство регионального развития Республики Алтай)</t>
  </si>
  <si>
    <t>Субсидии бюджетам на софинансирование расходов местных бюджетов в части капитального ремонта зданий и материально - технического обеспечения образовательных организаций, в рамках подпрограммы "Развитие общего образования" государственной программы Республ</t>
  </si>
  <si>
    <t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   (через Министерство регионального развития Республики Алтай)</t>
  </si>
  <si>
    <t>000  2  02  30000  00  0000  151</t>
  </si>
  <si>
    <t xml:space="preserve">Субвенции бюджетам субъектов Российской Федерации и муниципальных образований </t>
  </si>
  <si>
    <t>000  2  02  03001  00  0000  151</t>
  </si>
  <si>
    <t>Субвенции бюджетам на оплату жилищно-коммунальных услуг отдельным категориям граждан</t>
  </si>
  <si>
    <t>000  2  02  03001  05  0000  151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</si>
  <si>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</si>
  <si>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000  2  02  03002  00  0000  151</t>
  </si>
  <si>
    <t>Субвенции бюджетам на осуществление полномочий по подготовке проведения статистических переписей</t>
  </si>
  <si>
    <t>000  2  02  03002  05  0000  151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</si>
  <si>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</si>
  <si>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000  2  02  03004  00  0000  151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</si>
  <si>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</si>
  <si>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000  2  02  03004  05  0000  151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</si>
  <si>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</si>
  <si>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000  2  02  03007  00  0000  151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</si>
  <si>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</si>
  <si>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092  2  02  03007  05  0000  151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</si>
  <si>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</si>
  <si>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000  2  02  03013  00  0000  151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</si>
  <si>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</si>
  <si>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000  2  02  03013  05  0000  151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</si>
  <si>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</si>
  <si>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000  2  02  03021  00  0000  151</t>
  </si>
  <si>
    <t>Субвенции бюджетам муниципальных образований на ежемесячное денежное вознаграждение за классное руководство</t>
  </si>
  <si>
    <t>092  2  02  03021  05  0000  151</t>
  </si>
  <si>
    <t>Субвенции бюджетам муниципальных районов на ежемесячное денежное вознаграждение за классное руководство</t>
  </si>
  <si>
    <t>000  2  02  03022  00  0000  151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</si>
  <si>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</si>
  <si>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000  2  02  03022  05  0000  151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</si>
  <si>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</si>
  <si>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000  2  02  30024  00  0000  151</t>
  </si>
  <si>
    <t xml:space="preserve">Субвенции местным бюджетам на выполнение передаваемых полномочий субъектов Российской Федерации </t>
  </si>
  <si>
    <t>092  2  02  30024  05  0000  151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</si>
  <si>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</si>
  <si>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(через Министерство финансов Республики Алтай)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</si>
  <si>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 (через Министерство регионального развития Республики Алтай)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</si>
  <si>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 (через Министерство регионального развития Республики Алтай)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</si>
  <si>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 (через Министерство труда, социального развития и занятости населения Республики Алтай)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</si>
  <si>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 (через Министерство образования и науки  Республики Алтай)</t>
  </si>
  <si>
    <t xml:space="preserve">Субвенции на обеспечение полномочий в области архивного дела   (через Комитет по делам записи актов гражданского состояния и архивов Республики Алтай) 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</si>
  <si>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(через Министерство образования и науки Республики Алтай)</t>
  </si>
  <si>
    <t>Субвенции на осуществление государственных полномочий Республики Алтай в области законодательства об административных правонарушениях  (через Министерство финансов Республики Алтай)</t>
  </si>
  <si>
    <t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(через Министерство финансов Республики Алтай)</t>
  </si>
  <si>
    <t>Субвенции на осуществление государственных полномочий Республики Алтай в сфере обращения с безнадзорными собаками и кошками (через Комитет ветеринарии с Госветинспекцией Республики Алтай)</t>
  </si>
  <si>
    <t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 (через Комитет ветеринарии с Госветинспекцией Республики Алтай)</t>
  </si>
  <si>
    <t>Субвенции на осуществление государственных полномочий по лицензированию розничной продажи алкогольной продукции  (через  Министерство экономического развития и туризма Республики Алтай)</t>
  </si>
  <si>
    <t>Субвенции на осуществление государственных полномочий Республики Алтай по уведомительной регистрации территориальных соглашений и коллективных договоров  (через Министерство труда, социального развития и занятости населения Республики Алтай)</t>
  </si>
  <si>
    <t>000  2  02  03026  00  0000  151</t>
  </si>
  <si>
    <t>092  2  02  03026  05  0000  151</t>
  </si>
  <si>
    <t>000  2  02  03027  00  0000  151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</si>
  <si>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</si>
  <si>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092  2  02  03027  05  0000  151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</si>
  <si>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</si>
  <si>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000  2  02  30029  00  0000  151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</si>
  <si>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</si>
  <si>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092  2  02  30029  05  0000  151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</si>
  <si>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</si>
  <si>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000  2  02  35118  00  0000  151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</si>
  <si>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</si>
  <si>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092  2  02  35118  05  0000  151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</si>
  <si>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</si>
  <si>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000  2  02 35134  00  0000  151</t>
  </si>
  <si>
    <t>Субвенции бюджетам на 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</si>
  <si>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092  2  02  35134  05  0000  151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</si>
  <si>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</si>
  <si>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000  2  02 35135  00  0000  151</t>
  </si>
  <si>
    <t>Субвенции бюджетам на 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</si>
  <si>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092  2  02 35135  05  0000  151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</si>
  <si>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</si>
  <si>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000  2  02  40000  00  0000  151</t>
  </si>
  <si>
    <t>Иные межбюджетные трансферты</t>
  </si>
  <si>
    <t>000  2  02  04029  00  0000  151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</si>
  <si>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</si>
  <si>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092  2  02  04029  05  0000  151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</si>
  <si>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</si>
  <si>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000  2  02  40014  00  0000  151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</si>
  <si>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</si>
  <si>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092  2  02  40014  05  0000  151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</si>
  <si>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</si>
  <si>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000  2  02  04999  00  0000  151</t>
  </si>
  <si>
    <t>Прочие межбюджетные трансферты, передаваемые бюджетам</t>
  </si>
  <si>
    <t>092  2  02  04999  05  0000  151</t>
  </si>
  <si>
    <t>Прочие межбюджетные трансферты, передаваемые бюджетам муниципальных районов</t>
  </si>
  <si>
    <t>000  2  07  00000  00  0000  180</t>
  </si>
  <si>
    <t>ПРОЧИЕ БЕЗВОЗМЕЗДНЫЕ ПОСТУПЛЕНИЯ</t>
  </si>
  <si>
    <t>Прочие безвозмездные поступления в бюджеты муниципальных районов</t>
  </si>
  <si>
    <t>000  2  18  00000  00  0000  151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</si>
  <si>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</si>
  <si>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092  2  18  05010  05  0000  151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</si>
  <si>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</si>
  <si>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</si>
  <si>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</t>
  </si>
  <si>
    <t>092  2  19 60010  05  0000  151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</si>
  <si>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</si>
  <si>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Приложение 2</t>
  </si>
  <si>
    <t>Уточненный план</t>
  </si>
  <si>
    <t>Кассовое исполнение</t>
  </si>
  <si>
    <t>% исполнения</t>
  </si>
  <si>
    <t>000  1  17  00000  00  0000  000</t>
  </si>
  <si>
    <t>ПРОЧИЕ НЕНАЛОГОВЫЕ ДОХОДЫ</t>
  </si>
  <si>
    <t>000  1  17  01000  00  0000  180</t>
  </si>
  <si>
    <t>092  1  17  01050  05  0000  180</t>
  </si>
  <si>
    <t>Невысненные поступления</t>
  </si>
  <si>
    <t>Невысненные поступления, зачисляемые в бюджеты муниципальных районов</t>
  </si>
  <si>
    <t>000  1  16  35000  00  0000  140</t>
  </si>
  <si>
    <t>092 1  16  35030  05  0000  140</t>
  </si>
  <si>
    <t>Суммы по искам о возмещении вреда, причиненного окружающей среде</t>
  </si>
  <si>
    <t>Суммы по искам о возмещении вреда, причиненного окружающей среде, подлежащие зачислению в бюдежты муниципальных районов</t>
  </si>
  <si>
    <t>000  1  16  30000  01  0000  140</t>
  </si>
  <si>
    <t>092 1  16  30030  01  0000  140</t>
  </si>
  <si>
    <t>188  1  16  08010  01  0000  140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</si>
  <si>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 этилового спирта, алкогольной, спритосодержащей продукции</t>
  </si>
  <si>
    <t>100 1  03  02260  01  0000  110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</si>
  <si>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</si>
  <si>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092  1  11  05013  10  0000  120</t>
  </si>
  <si>
    <t>Доходы, получаемые в виде арендной платы за змельные участки,государственная собственность на которые не разграничена и которые расположены в границах сельских поселаений, а так же средства от продажи права на заключение договоров аренды указанных земельных участков</t>
  </si>
  <si>
    <t>ИСПОЛНЕНИЕ</t>
  </si>
  <si>
    <t>092  2  07  05030  05  0000  180</t>
  </si>
  <si>
    <t>000  2  07  05000  00  0000  180</t>
  </si>
  <si>
    <t>Субсидия бюджетам муниципальных районов на поддержку отрасли культуры</t>
  </si>
  <si>
    <t>Субсидия бюджетам на поддержку отрасли культуры</t>
  </si>
  <si>
    <t>000  2  02  25519  00  0000  151</t>
  </si>
  <si>
    <t xml:space="preserve"> 092  2 02  25519  05  0000 151</t>
  </si>
  <si>
    <t>000 1 11 05013 10 0000 120</t>
  </si>
  <si>
    <t>000 1 11 05010 000000 120</t>
  </si>
  <si>
    <t>182  1  05 01022 01  0000  110</t>
  </si>
  <si>
    <t>182  1  05  02020  02  0000  110</t>
  </si>
  <si>
    <t>182  1  07  01030  01   0000  110</t>
  </si>
  <si>
    <t>092  2  02  21999  05  0000  151</t>
  </si>
  <si>
    <t>092  2  02  21999  00  0000  151</t>
  </si>
  <si>
    <t xml:space="preserve"> </t>
  </si>
  <si>
    <t>092  2  02  20077  05  0000  151</t>
  </si>
  <si>
    <t>000  1  07  04010  01  0000  110</t>
  </si>
  <si>
    <t>000  1  07  04000 01  0000  110</t>
  </si>
  <si>
    <t>Субсидии бюджетам на поддержку и развитие сферы культуры, в рамках подпрограммы "Культурно-досуговая деятельность" государственной программы Республики Алтай "Развитие культуры"</t>
  </si>
  <si>
    <t>Субсидии бюджетам на повышения оплаты труда работников муниципальных учреждений культуры в Республике Алтай в рамках подпрограммы «Культурно-досуговая деятельность» государственной программы Республики Алтай «Развитие культуры»</t>
  </si>
  <si>
    <t xml:space="preserve">Прочие дотации </t>
  </si>
  <si>
    <t xml:space="preserve">Субсидии бюджетам на софинансирование мероприятий направленных на оплату труда педагогических работников образовательных организаций дополнительного образования детей в Республике Алтай в рамках подпрограммы Развитие общего оьразования государственной программы Республики Алтай Развитие образования </t>
  </si>
  <si>
    <t>Субсидии бюджетам на софинансирование капитальных вложений в объекты муниципальной собственности в рамках подпрограммы «Развитие жилищно-коммунального комплекса» (на осуществление энергосберегающих технических мероприятий на системах теплоснабжения, системах водоснабжения и водоотведения  и модернизации оборудования на объектах участвующих в предоставлении коммунальных услуг)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</si>
  <si>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</si>
  <si>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</si>
  <si>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Налог на добычу прочих полезных ископаемых (за исключением полезных ископаемых в виде природных алмазов)</t>
  </si>
  <si>
    <t>Сбор за пользование объектами животного мира</t>
  </si>
  <si>
    <t>Сборы за пользование объектами животного мира и за пользование объектами водных биологических ресурсов</t>
  </si>
  <si>
    <t>доходов бюджета муниципального образования "Онгудайский район" по коду бюджетной классификации доходов бюджетов Российской Федерации за 2017 год</t>
  </si>
  <si>
    <t>092 1  16  33050  05  0000  140</t>
  </si>
  <si>
    <t>092 1  16  33000  05  0000  140</t>
  </si>
  <si>
    <t>(2966)</t>
  </si>
  <si>
    <t>2922</t>
  </si>
  <si>
    <t>2921</t>
  </si>
  <si>
    <t>2995</t>
  </si>
  <si>
    <t>2977</t>
  </si>
  <si>
    <t>2904</t>
  </si>
  <si>
    <t>2981</t>
  </si>
  <si>
    <t>2930</t>
  </si>
  <si>
    <t>2929</t>
  </si>
  <si>
    <t>2975</t>
  </si>
  <si>
    <t>2968</t>
  </si>
  <si>
    <t>2967</t>
  </si>
  <si>
    <t>2962</t>
  </si>
  <si>
    <t>2955</t>
  </si>
  <si>
    <t>2949</t>
  </si>
  <si>
    <t>2945</t>
  </si>
  <si>
    <t>2940</t>
  </si>
  <si>
    <t>2936</t>
  </si>
  <si>
    <t>2934</t>
  </si>
  <si>
    <t>2969</t>
  </si>
  <si>
    <t>2941</t>
  </si>
  <si>
    <t>2942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</si>
  <si>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 (федеральные государственные органы, Банк России, органы управления государственными внебюджетными фондами Российской Федерации)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</si>
  <si>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</t>
  </si>
  <si>
    <t>09201 05 02 01 05 0000 610</t>
  </si>
  <si>
    <t>Уменьшение прочих остатков денежных средств бюджетов муниципальных районов</t>
  </si>
  <si>
    <t>000 01 05 02 01 00 0000 610</t>
  </si>
  <si>
    <t>Уменьшение прочих остатков денежных средств бюджетов</t>
  </si>
  <si>
    <t>Уменьшение прочих остатков средств бюджетов</t>
  </si>
  <si>
    <t>000 01 05 02 00 00 0000 600</t>
  </si>
  <si>
    <t>Уменьшение остатков средств бюджетов</t>
  </si>
  <si>
    <t>000 01 05 00 00 00 0000 600</t>
  </si>
  <si>
    <t>Изменение остатков средств на счетах по учету средств бюджетов</t>
  </si>
  <si>
    <t>000 01 00 00 00 00 0000 000</t>
  </si>
  <si>
    <t>Изменение остатков средств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</si>
  <si>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</si>
  <si>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</si>
  <si>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800 01 03 01 00 05 0000 810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</si>
  <si>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 (погашение бюджетных кредитов на пополнение остатков средств на счетах бюджетов  муниципальных районов, предоставленных за счет средств федерального бюджета)</t>
  </si>
  <si>
    <t>092 01 03 01 00 05 0000 810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</si>
  <si>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</si>
  <si>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Федерации, из них: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</si>
  <si>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</si>
  <si>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</si>
  <si>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800 01 03 01 00 05 0000 710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</si>
  <si>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 (получение бюджетных кредитов за счет средств федерального бюджета на пополнение остатков средств на счетах бюджетов  муниципальных районов)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</si>
  <si>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</si>
  <si>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Федерации, из них: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</si>
  <si>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</si>
  <si>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</si>
  <si>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</si>
  <si>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</si>
  <si>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092 01 02 00 00 05 0000 810</t>
  </si>
  <si>
    <t>Погашение  бюджетами муниципальных  районов кредитов  от кредитных организаций в валюте Российской Федерации</t>
  </si>
  <si>
    <t>092 01 02 00 00 00 0000 800</t>
  </si>
  <si>
    <t>Погашение кредитов, предоставленных кредитными организациями в валюте Российской Федерации</t>
  </si>
  <si>
    <t>092 01 02 00 00 05 0000 710</t>
  </si>
  <si>
    <t>Получение кредитов  от кредитных организаций бюджетами  муниципальных районов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</si>
  <si>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</si>
  <si>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</si>
  <si>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000 01 02 00 00 00 0000 000</t>
  </si>
  <si>
    <t>Кредиты кредитных организаций в валюте Российской Федерации</t>
  </si>
  <si>
    <t>092 01 0200 00 05 0000 810</t>
  </si>
  <si>
    <t>Погашение бюджетами муниципального района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</si>
  <si>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</si>
  <si>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092 01 02 00 00 00 0000 700</t>
  </si>
  <si>
    <t>092 01 02 00 00 00 0000 000</t>
  </si>
  <si>
    <t>Источники внутреннего финансирования дефицита бюджета:</t>
  </si>
  <si>
    <t>Дефицит  (-), профицит(+ ) бюджета</t>
  </si>
  <si>
    <t>Код бюджетной классификации</t>
  </si>
  <si>
    <t>Наименование источника</t>
  </si>
  <si>
    <t>тыс.руб</t>
  </si>
  <si>
    <t>источников финансирования дефицита бюджета муниципального образования "Онгудайский район" по коду бюджетной классификации источников финансирования дефицита бюджетов Российской Федерации за  2017 год</t>
  </si>
  <si>
    <t>Приложение 1</t>
  </si>
  <si>
    <t xml:space="preserve">К  решению "Об исполнении бюджета муниципального образования "Онгудайский район"  за  2017г  от  14.06.2018г.  №35-2
</t>
  </si>
  <si>
    <t>К  решению "Об исполнении бюджета муниципального образования "Онгудайский район"  за  2017г  от  14.06.2018г.  №35-2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</si>
</sst>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0000_р_._-;\-* #,##0.00000_р_._-;_-* &quot;-&quot;??_р_._-;_-@_-"/>
    <numFmt numFmtId="165" formatCode="_-* #,##0.00000_р_._-;\-* #,##0.00000_р_._-;_-* &quot;-&quot;?????_р_._-;_-@_-"/>
  </numFmts>
  <fonts count="2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sz val="10"/>
      <color theme="1"/>
      <name val="Arial Cyr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64"/>
      <name val="Times New Roman"/>
      <family val="1"/>
      <charset val="204"/>
    </font>
    <font>
      <sz val="14"/>
      <color theme="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b/>
      <sz val="12"/>
      <color indexed="6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3" fillId="0" borderId="0"/>
    <xf numFmtId="0" fontId="7" fillId="0" borderId="0" applyNumberFormat="0" applyFont="0" applyFill="0" applyBorder="0" applyAlignment="0" applyProtection="0"/>
    <xf numFmtId="0" fontId="7" fillId="0" borderId="0"/>
    <xf numFmtId="0" fontId="9" fillId="0" borderId="0">
      <alignment vertical="top"/>
    </xf>
    <xf numFmtId="0" fontId="7" fillId="0" borderId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107">
    <xf numFmtId="0" fontId="0" fillId="0" borderId="0" xfId="0"/>
    <xf numFmtId="49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 wrapText="1"/>
    </xf>
    <xf numFmtId="43" fontId="1" fillId="2" borderId="4" xfId="1" applyNumberFormat="1" applyFont="1" applyFill="1" applyBorder="1" applyAlignment="1">
      <alignment horizontal="center"/>
    </xf>
    <xf numFmtId="43" fontId="1" fillId="2" borderId="4" xfId="1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vertical="top" wrapText="1"/>
    </xf>
    <xf numFmtId="49" fontId="1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12" fillId="0" borderId="0" xfId="0" applyFont="1" applyAlignment="1"/>
    <xf numFmtId="49" fontId="12" fillId="0" borderId="0" xfId="0" applyNumberFormat="1" applyFont="1" applyAlignment="1"/>
    <xf numFmtId="0" fontId="12" fillId="0" borderId="0" xfId="0" applyFont="1" applyAlignment="1">
      <alignment vertical="center" wrapText="1"/>
    </xf>
    <xf numFmtId="0" fontId="11" fillId="0" borderId="0" xfId="0" applyFont="1" applyAlignment="1"/>
    <xf numFmtId="0" fontId="11" fillId="0" borderId="0" xfId="0" applyFont="1" applyAlignment="1">
      <alignment horizontal="center" vertical="center" wrapText="1"/>
    </xf>
    <xf numFmtId="49" fontId="12" fillId="2" borderId="4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vertical="center" wrapText="1"/>
    </xf>
    <xf numFmtId="43" fontId="12" fillId="2" borderId="4" xfId="1" applyNumberFormat="1" applyFont="1" applyFill="1" applyBorder="1" applyAlignment="1">
      <alignment horizontal="center"/>
    </xf>
    <xf numFmtId="4" fontId="12" fillId="0" borderId="0" xfId="0" applyNumberFormat="1" applyFont="1"/>
    <xf numFmtId="164" fontId="12" fillId="0" borderId="0" xfId="0" applyNumberFormat="1" applyFont="1"/>
    <xf numFmtId="43" fontId="12" fillId="2" borderId="4" xfId="1" applyFont="1" applyFill="1" applyBorder="1" applyAlignment="1">
      <alignment horizontal="center"/>
    </xf>
    <xf numFmtId="43" fontId="12" fillId="0" borderId="0" xfId="0" applyNumberFormat="1" applyFont="1"/>
    <xf numFmtId="43" fontId="12" fillId="0" borderId="4" xfId="0" applyNumberFormat="1" applyFont="1" applyBorder="1"/>
    <xf numFmtId="49" fontId="12" fillId="2" borderId="4" xfId="0" applyNumberFormat="1" applyFont="1" applyFill="1" applyBorder="1" applyAlignment="1">
      <alignment horizontal="left" vertical="top" wrapText="1"/>
    </xf>
    <xf numFmtId="0" fontId="15" fillId="0" borderId="0" xfId="0" applyFont="1"/>
    <xf numFmtId="0" fontId="16" fillId="2" borderId="4" xfId="0" applyFont="1" applyFill="1" applyBorder="1" applyAlignment="1">
      <alignment vertical="center" wrapText="1"/>
    </xf>
    <xf numFmtId="49" fontId="16" fillId="2" borderId="4" xfId="0" applyNumberFormat="1" applyFont="1" applyFill="1" applyBorder="1" applyAlignment="1">
      <alignment horizontal="center" vertical="center"/>
    </xf>
    <xf numFmtId="49" fontId="17" fillId="2" borderId="4" xfId="2" applyNumberFormat="1" applyFont="1" applyFill="1" applyBorder="1" applyAlignment="1">
      <alignment horizontal="left" vertical="center" wrapText="1"/>
    </xf>
    <xf numFmtId="0" fontId="18" fillId="0" borderId="3" xfId="0" applyNumberFormat="1" applyFont="1" applyFill="1" applyBorder="1" applyAlignment="1">
      <alignment horizontal="justify" vertical="center" wrapText="1"/>
    </xf>
    <xf numFmtId="0" fontId="16" fillId="0" borderId="0" xfId="0" applyFont="1"/>
    <xf numFmtId="0" fontId="18" fillId="0" borderId="4" xfId="0" applyFont="1" applyFill="1" applyBorder="1" applyAlignment="1">
      <alignment horizontal="justify" vertical="center" wrapText="1"/>
    </xf>
    <xf numFmtId="0" fontId="18" fillId="0" borderId="4" xfId="0" applyNumberFormat="1" applyFont="1" applyFill="1" applyBorder="1" applyAlignment="1">
      <alignment horizontal="justify" vertical="center" wrapText="1"/>
    </xf>
    <xf numFmtId="0" fontId="13" fillId="0" borderId="4" xfId="0" applyNumberFormat="1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justify" vertical="center" wrapText="1"/>
    </xf>
    <xf numFmtId="0" fontId="13" fillId="0" borderId="5" xfId="0" applyFont="1" applyBorder="1" applyAlignment="1">
      <alignment horizontal="left" vertical="top" wrapText="1"/>
    </xf>
    <xf numFmtId="49" fontId="12" fillId="0" borderId="4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vertical="center" wrapText="1"/>
    </xf>
    <xf numFmtId="49" fontId="12" fillId="2" borderId="4" xfId="0" applyNumberFormat="1" applyFont="1" applyFill="1" applyBorder="1" applyAlignment="1"/>
    <xf numFmtId="4" fontId="12" fillId="2" borderId="4" xfId="0" applyNumberFormat="1" applyFont="1" applyFill="1" applyBorder="1" applyAlignment="1">
      <alignment horizontal="center"/>
    </xf>
    <xf numFmtId="49" fontId="12" fillId="2" borderId="1" xfId="0" applyNumberFormat="1" applyFont="1" applyFill="1" applyBorder="1" applyAlignment="1"/>
    <xf numFmtId="0" fontId="12" fillId="2" borderId="1" xfId="0" applyFont="1" applyFill="1" applyBorder="1" applyAlignment="1">
      <alignment vertical="center" wrapText="1"/>
    </xf>
    <xf numFmtId="43" fontId="12" fillId="2" borderId="1" xfId="1" applyNumberFormat="1" applyFont="1" applyFill="1" applyBorder="1" applyAlignment="1">
      <alignment horizontal="center"/>
    </xf>
    <xf numFmtId="0" fontId="19" fillId="0" borderId="0" xfId="0" applyFont="1"/>
    <xf numFmtId="43" fontId="13" fillId="2" borderId="4" xfId="1" applyNumberFormat="1" applyFont="1" applyFill="1" applyBorder="1" applyAlignment="1">
      <alignment horizontal="center"/>
    </xf>
    <xf numFmtId="49" fontId="13" fillId="2" borderId="4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vertical="center" wrapText="1"/>
    </xf>
    <xf numFmtId="43" fontId="13" fillId="0" borderId="4" xfId="1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6" fillId="3" borderId="4" xfId="0" applyFont="1" applyFill="1" applyBorder="1" applyAlignment="1">
      <alignment vertical="center" wrapText="1"/>
    </xf>
    <xf numFmtId="43" fontId="13" fillId="0" borderId="0" xfId="0" applyNumberFormat="1" applyFont="1" applyAlignment="1">
      <alignment vertical="top" wrapText="1"/>
    </xf>
    <xf numFmtId="43" fontId="14" fillId="0" borderId="0" xfId="0" applyNumberFormat="1" applyFont="1" applyAlignment="1">
      <alignment vertical="top" wrapText="1"/>
    </xf>
    <xf numFmtId="43" fontId="12" fillId="0" borderId="0" xfId="0" applyNumberFormat="1" applyFont="1" applyAlignment="1"/>
    <xf numFmtId="43" fontId="2" fillId="2" borderId="4" xfId="1" applyNumberFormat="1" applyFont="1" applyFill="1" applyBorder="1" applyAlignment="1">
      <alignment horizontal="center"/>
    </xf>
    <xf numFmtId="43" fontId="1" fillId="0" borderId="4" xfId="1" applyNumberFormat="1" applyFont="1" applyFill="1" applyBorder="1" applyAlignment="1">
      <alignment horizontal="center"/>
    </xf>
    <xf numFmtId="43" fontId="12" fillId="0" borderId="4" xfId="1" applyNumberFormat="1" applyFont="1" applyFill="1" applyBorder="1" applyAlignment="1">
      <alignment horizontal="center"/>
    </xf>
    <xf numFmtId="43" fontId="19" fillId="0" borderId="4" xfId="1" applyNumberFormat="1" applyFont="1" applyFill="1" applyBorder="1" applyAlignment="1">
      <alignment horizontal="center"/>
    </xf>
    <xf numFmtId="43" fontId="19" fillId="3" borderId="4" xfId="1" applyNumberFormat="1" applyFont="1" applyFill="1" applyBorder="1" applyAlignment="1">
      <alignment horizontal="center"/>
    </xf>
    <xf numFmtId="43" fontId="12" fillId="0" borderId="1" xfId="1" applyNumberFormat="1" applyFont="1" applyFill="1" applyBorder="1" applyAlignment="1">
      <alignment horizontal="center"/>
    </xf>
    <xf numFmtId="43" fontId="12" fillId="0" borderId="4" xfId="0" applyNumberFormat="1" applyFont="1" applyFill="1" applyBorder="1" applyAlignment="1">
      <alignment horizontal="center"/>
    </xf>
    <xf numFmtId="165" fontId="12" fillId="0" borderId="0" xfId="0" applyNumberFormat="1" applyFont="1"/>
    <xf numFmtId="43" fontId="2" fillId="0" borderId="4" xfId="1" applyNumberFormat="1" applyFont="1" applyFill="1" applyBorder="1" applyAlignment="1">
      <alignment horizontal="center"/>
    </xf>
    <xf numFmtId="43" fontId="12" fillId="2" borderId="4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top"/>
    </xf>
    <xf numFmtId="43" fontId="2" fillId="0" borderId="0" xfId="15" applyFont="1" applyFill="1" applyAlignment="1">
      <alignment vertical="top"/>
    </xf>
    <xf numFmtId="43" fontId="2" fillId="0" borderId="0" xfId="15" applyFont="1" applyFill="1" applyAlignment="1">
      <alignment horizontal="center" vertical="top"/>
    </xf>
    <xf numFmtId="43" fontId="2" fillId="0" borderId="0" xfId="15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43" fontId="2" fillId="0" borderId="0" xfId="15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2" fontId="2" fillId="0" borderId="4" xfId="0" applyNumberFormat="1" applyFont="1" applyFill="1" applyBorder="1" applyAlignment="1">
      <alignment vertical="center"/>
    </xf>
    <xf numFmtId="4" fontId="13" fillId="0" borderId="4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vertical="top"/>
    </xf>
    <xf numFmtId="2" fontId="13" fillId="0" borderId="4" xfId="0" applyNumberFormat="1" applyFont="1" applyBorder="1" applyAlignment="1">
      <alignment horizontal="center" vertical="center" wrapText="1"/>
    </xf>
    <xf numFmtId="2" fontId="13" fillId="0" borderId="4" xfId="0" applyNumberFormat="1" applyFont="1" applyBorder="1" applyAlignment="1">
      <alignment vertical="center" wrapText="1"/>
    </xf>
    <xf numFmtId="2" fontId="23" fillId="0" borderId="4" xfId="0" applyNumberFormat="1" applyFont="1" applyFill="1" applyBorder="1" applyAlignment="1">
      <alignment vertical="center"/>
    </xf>
    <xf numFmtId="4" fontId="4" fillId="0" borderId="4" xfId="0" applyNumberFormat="1" applyFont="1" applyBorder="1" applyAlignment="1">
      <alignment horizontal="center" vertical="center" wrapText="1"/>
    </xf>
    <xf numFmtId="0" fontId="23" fillId="0" borderId="4" xfId="0" applyFont="1" applyFill="1" applyBorder="1" applyAlignment="1">
      <alignment vertical="top"/>
    </xf>
    <xf numFmtId="49" fontId="13" fillId="0" borderId="4" xfId="0" applyNumberFormat="1" applyFont="1" applyBorder="1" applyAlignment="1">
      <alignment horizontal="center" vertical="center" wrapText="1"/>
    </xf>
    <xf numFmtId="43" fontId="23" fillId="0" borderId="4" xfId="15" applyNumberFormat="1" applyFont="1" applyFill="1" applyBorder="1" applyAlignment="1">
      <alignment horizontal="center" vertical="top"/>
    </xf>
    <xf numFmtId="0" fontId="23" fillId="0" borderId="0" xfId="0" applyFont="1" applyFill="1" applyAlignment="1">
      <alignment vertical="top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vertical="center" wrapText="1"/>
    </xf>
    <xf numFmtId="49" fontId="25" fillId="0" borderId="0" xfId="0" applyNumberFormat="1" applyFont="1" applyAlignment="1">
      <alignment vertical="top" wrapText="1"/>
    </xf>
    <xf numFmtId="0" fontId="16" fillId="0" borderId="4" xfId="0" applyFont="1" applyFill="1" applyBorder="1" applyAlignment="1">
      <alignment vertical="center" wrapText="1"/>
    </xf>
    <xf numFmtId="0" fontId="2" fillId="0" borderId="0" xfId="0" applyFont="1" applyAlignment="1">
      <alignment horizontal="left" vertical="top" wrapText="1"/>
    </xf>
    <xf numFmtId="49" fontId="14" fillId="0" borderId="0" xfId="0" applyNumberFormat="1" applyFont="1" applyBorder="1" applyAlignment="1">
      <alignment horizontal="center" vertical="top" wrapText="1"/>
    </xf>
    <xf numFmtId="49" fontId="24" fillId="0" borderId="6" xfId="0" applyNumberFormat="1" applyFont="1" applyBorder="1" applyAlignment="1">
      <alignment horizontal="right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3" fontId="4" fillId="0" borderId="1" xfId="15" applyFont="1" applyFill="1" applyBorder="1" applyAlignment="1">
      <alignment horizontal="center" vertical="top" wrapText="1"/>
    </xf>
    <xf numFmtId="43" fontId="4" fillId="0" borderId="3" xfId="15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43" fontId="11" fillId="0" borderId="0" xfId="1" applyFont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 wrapText="1"/>
    </xf>
    <xf numFmtId="43" fontId="11" fillId="2" borderId="1" xfId="0" applyNumberFormat="1" applyFont="1" applyFill="1" applyBorder="1" applyAlignment="1">
      <alignment horizontal="center" vertical="center" wrapText="1"/>
    </xf>
    <xf numFmtId="43" fontId="11" fillId="2" borderId="2" xfId="0" applyNumberFormat="1" applyFont="1" applyFill="1" applyBorder="1" applyAlignment="1">
      <alignment horizontal="center" vertical="center" wrapText="1"/>
    </xf>
    <xf numFmtId="43" fontId="11" fillId="2" borderId="3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6">
    <cellStyle name="Обычный" xfId="0" builtinId="0"/>
    <cellStyle name="Обычный 10" xfId="3"/>
    <cellStyle name="Обычный 12" xfId="4"/>
    <cellStyle name="Обычный 16" xfId="5"/>
    <cellStyle name="Обычный 17" xfId="6"/>
    <cellStyle name="Обычный 18 2" xfId="7"/>
    <cellStyle name="Обычный 18 2 2" xfId="8"/>
    <cellStyle name="Обычный 2 2 2" xfId="9"/>
    <cellStyle name="Обычный 23" xfId="10"/>
    <cellStyle name="Обычный 3 31" xfId="11"/>
    <cellStyle name="Обычный 3 33" xfId="12"/>
    <cellStyle name="Обычный 5" xfId="13"/>
    <cellStyle name="Обычный 7" xfId="2"/>
    <cellStyle name="Финансовый" xfId="15" builtinId="3"/>
    <cellStyle name="Финансовый 13" xfId="1"/>
    <cellStyle name="Финансовый 3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1"/>
  <sheetViews>
    <sheetView tabSelected="1" view="pageBreakPreview" zoomScale="60" zoomScaleNormal="100" workbookViewId="0">
      <selection activeCell="A8" sqref="A8"/>
    </sheetView>
  </sheetViews>
  <sheetFormatPr defaultRowHeight="15.75" x14ac:dyDescent="0.25"/>
  <cols>
    <col min="1" max="1" width="70.140625" style="64" customWidth="1"/>
    <col min="2" max="2" width="38.85546875" style="64" customWidth="1"/>
    <col min="3" max="3" width="21.85546875" style="65" customWidth="1"/>
    <col min="4" max="9" width="0" style="64" hidden="1" customWidth="1"/>
    <col min="10" max="10" width="23.7109375" style="64" customWidth="1"/>
    <col min="11" max="11" width="16.140625" style="64" customWidth="1"/>
    <col min="12" max="16384" width="9.140625" style="64"/>
  </cols>
  <sheetData>
    <row r="1" spans="1:11" x14ac:dyDescent="0.25">
      <c r="C1" s="64" t="s">
        <v>457</v>
      </c>
    </row>
    <row r="2" spans="1:11" ht="58.5" customHeight="1" x14ac:dyDescent="0.25">
      <c r="C2" s="86" t="s">
        <v>458</v>
      </c>
      <c r="D2" s="86"/>
      <c r="E2" s="86"/>
      <c r="F2" s="86"/>
      <c r="G2" s="86"/>
      <c r="H2" s="86"/>
      <c r="I2" s="86"/>
      <c r="J2" s="86"/>
      <c r="K2" s="86"/>
    </row>
    <row r="3" spans="1:11" ht="22.5" customHeight="1" x14ac:dyDescent="0.25">
      <c r="A3" s="81"/>
      <c r="B3" s="84" t="s">
        <v>353</v>
      </c>
      <c r="C3" s="84"/>
      <c r="D3" s="84"/>
      <c r="E3" s="84"/>
      <c r="F3" s="84"/>
      <c r="G3" s="84"/>
      <c r="H3" s="81"/>
      <c r="I3" s="81"/>
      <c r="J3" s="81"/>
      <c r="K3" s="81"/>
    </row>
    <row r="4" spans="1:11" ht="56.25" customHeight="1" x14ac:dyDescent="0.25">
      <c r="A4" s="87" t="s">
        <v>456</v>
      </c>
      <c r="B4" s="87"/>
      <c r="C4" s="87"/>
      <c r="D4" s="87"/>
      <c r="E4" s="87"/>
      <c r="F4" s="87"/>
      <c r="G4" s="87"/>
      <c r="H4" s="87"/>
      <c r="I4" s="87"/>
      <c r="J4" s="87"/>
      <c r="K4" s="87"/>
    </row>
    <row r="5" spans="1:11" ht="18.75" customHeight="1" x14ac:dyDescent="0.25">
      <c r="A5" s="88" t="s">
        <v>455</v>
      </c>
      <c r="B5" s="88"/>
      <c r="C5" s="88"/>
      <c r="D5" s="88"/>
      <c r="E5" s="88"/>
      <c r="F5" s="88"/>
      <c r="G5" s="88"/>
      <c r="H5" s="88"/>
      <c r="I5" s="88"/>
      <c r="J5" s="88"/>
      <c r="K5" s="88"/>
    </row>
    <row r="6" spans="1:11" ht="18.75" customHeight="1" x14ac:dyDescent="0.25">
      <c r="A6" s="89" t="s">
        <v>454</v>
      </c>
      <c r="B6" s="91" t="s">
        <v>453</v>
      </c>
      <c r="C6" s="93" t="s">
        <v>332</v>
      </c>
      <c r="D6" s="73"/>
      <c r="E6" s="73"/>
      <c r="F6" s="73"/>
      <c r="G6" s="73"/>
      <c r="H6" s="73"/>
      <c r="I6" s="73"/>
      <c r="J6" s="93" t="s">
        <v>333</v>
      </c>
      <c r="K6" s="93" t="s">
        <v>334</v>
      </c>
    </row>
    <row r="7" spans="1:11" ht="18.75" customHeight="1" x14ac:dyDescent="0.25">
      <c r="A7" s="90"/>
      <c r="B7" s="92"/>
      <c r="C7" s="94"/>
      <c r="D7" s="80">
        <v>395978.2</v>
      </c>
      <c r="E7" s="80">
        <v>395978.2</v>
      </c>
      <c r="F7" s="80">
        <v>395978.2</v>
      </c>
      <c r="G7" s="80">
        <v>395978.2</v>
      </c>
      <c r="H7" s="80">
        <v>395978.2</v>
      </c>
      <c r="I7" s="80">
        <v>395978.2</v>
      </c>
      <c r="J7" s="94"/>
      <c r="K7" s="94"/>
    </row>
    <row r="8" spans="1:11" ht="18.75" x14ac:dyDescent="0.25">
      <c r="A8" s="83" t="s">
        <v>452</v>
      </c>
      <c r="B8" s="82"/>
      <c r="C8" s="77">
        <f>-C9</f>
        <v>-4768.27423</v>
      </c>
      <c r="D8" s="80" t="e">
        <f t="shared" ref="D8:I8" si="0">D11+D16+D21</f>
        <v>#REF!</v>
      </c>
      <c r="E8" s="80" t="e">
        <f t="shared" si="0"/>
        <v>#REF!</v>
      </c>
      <c r="F8" s="80" t="e">
        <f t="shared" si="0"/>
        <v>#REF!</v>
      </c>
      <c r="G8" s="80" t="e">
        <f t="shared" si="0"/>
        <v>#REF!</v>
      </c>
      <c r="H8" s="80" t="e">
        <f t="shared" si="0"/>
        <v>#REF!</v>
      </c>
      <c r="I8" s="80" t="e">
        <f t="shared" si="0"/>
        <v>#REF!</v>
      </c>
      <c r="J8" s="77">
        <f>-J9</f>
        <v>2786.7374100000002</v>
      </c>
      <c r="K8" s="76">
        <f t="shared" ref="K8:K27" si="1">J8/C8*100</f>
        <v>-58.443312518961399</v>
      </c>
    </row>
    <row r="9" spans="1:11" ht="36.75" customHeight="1" x14ac:dyDescent="0.25">
      <c r="A9" s="83" t="s">
        <v>451</v>
      </c>
      <c r="B9" s="82" t="s">
        <v>417</v>
      </c>
      <c r="C9" s="77">
        <f>C15+C20+C29</f>
        <v>4768.27423</v>
      </c>
      <c r="D9" s="80"/>
      <c r="E9" s="80"/>
      <c r="F9" s="80"/>
      <c r="G9" s="80"/>
      <c r="H9" s="80"/>
      <c r="I9" s="80"/>
      <c r="J9" s="77">
        <f>J15+J20+J29+J28</f>
        <v>-2786.7374100000002</v>
      </c>
      <c r="K9" s="76">
        <f t="shared" si="1"/>
        <v>-58.443312518961399</v>
      </c>
    </row>
    <row r="10" spans="1:11" ht="15.75" hidden="1" customHeight="1" x14ac:dyDescent="0.25">
      <c r="A10" s="83" t="s">
        <v>445</v>
      </c>
      <c r="B10" s="82" t="s">
        <v>450</v>
      </c>
      <c r="C10" s="77">
        <f>C11+C13</f>
        <v>0</v>
      </c>
      <c r="D10" s="80" t="e">
        <f>#REF!</f>
        <v>#REF!</v>
      </c>
      <c r="E10" s="80" t="e">
        <f>#REF!</f>
        <v>#REF!</v>
      </c>
      <c r="F10" s="80" t="e">
        <f>#REF!</f>
        <v>#REF!</v>
      </c>
      <c r="G10" s="80" t="e">
        <f>#REF!</f>
        <v>#REF!</v>
      </c>
      <c r="H10" s="80" t="e">
        <f>#REF!</f>
        <v>#REF!</v>
      </c>
      <c r="I10" s="80" t="e">
        <f>#REF!</f>
        <v>#REF!</v>
      </c>
      <c r="J10" s="77">
        <f>J11+J13</f>
        <v>0</v>
      </c>
      <c r="K10" s="71" t="e">
        <f t="shared" si="1"/>
        <v>#DIV/0!</v>
      </c>
    </row>
    <row r="11" spans="1:11" s="81" customFormat="1" ht="31.5" hidden="1" customHeight="1" x14ac:dyDescent="0.25">
      <c r="A11" s="75" t="s">
        <v>443</v>
      </c>
      <c r="B11" s="74" t="s">
        <v>449</v>
      </c>
      <c r="C11" s="72">
        <f>C12</f>
        <v>0</v>
      </c>
      <c r="D11" s="80" t="e">
        <f t="shared" ref="D11:I11" si="2">D12-D14</f>
        <v>#REF!</v>
      </c>
      <c r="E11" s="80" t="e">
        <f t="shared" si="2"/>
        <v>#REF!</v>
      </c>
      <c r="F11" s="80" t="e">
        <f t="shared" si="2"/>
        <v>#REF!</v>
      </c>
      <c r="G11" s="80" t="e">
        <f t="shared" si="2"/>
        <v>#REF!</v>
      </c>
      <c r="H11" s="80" t="e">
        <f t="shared" si="2"/>
        <v>#REF!</v>
      </c>
      <c r="I11" s="80" t="e">
        <f t="shared" si="2"/>
        <v>#REF!</v>
      </c>
      <c r="J11" s="72">
        <f>J12</f>
        <v>0</v>
      </c>
      <c r="K11" s="71" t="e">
        <f t="shared" si="1"/>
        <v>#DIV/0!</v>
      </c>
    </row>
    <row r="12" spans="1:11" ht="31.5" hidden="1" customHeight="1" x14ac:dyDescent="0.25">
      <c r="A12" s="75" t="s">
        <v>448</v>
      </c>
      <c r="B12" s="74" t="s">
        <v>440</v>
      </c>
      <c r="C12" s="72"/>
      <c r="D12" s="80" t="e">
        <f t="shared" ref="D12:I12" si="3">D13</f>
        <v>#REF!</v>
      </c>
      <c r="E12" s="80" t="e">
        <f t="shared" si="3"/>
        <v>#REF!</v>
      </c>
      <c r="F12" s="80" t="e">
        <f t="shared" si="3"/>
        <v>#REF!</v>
      </c>
      <c r="G12" s="80" t="e">
        <f t="shared" si="3"/>
        <v>#REF!</v>
      </c>
      <c r="H12" s="80" t="e">
        <f t="shared" si="3"/>
        <v>#REF!</v>
      </c>
      <c r="I12" s="80" t="e">
        <f t="shared" si="3"/>
        <v>#REF!</v>
      </c>
      <c r="J12" s="72"/>
      <c r="K12" s="71" t="e">
        <f t="shared" si="1"/>
        <v>#DIV/0!</v>
      </c>
    </row>
    <row r="13" spans="1:11" ht="40.5" hidden="1" customHeight="1" x14ac:dyDescent="0.25">
      <c r="A13" s="75" t="s">
        <v>439</v>
      </c>
      <c r="B13" s="74" t="s">
        <v>438</v>
      </c>
      <c r="C13" s="72">
        <f>C14</f>
        <v>0</v>
      </c>
      <c r="D13" s="80" t="e">
        <f>D15+#REF!+D20-D18-D21</f>
        <v>#REF!</v>
      </c>
      <c r="E13" s="80" t="e">
        <f>E15+#REF!+E20-E18-E21</f>
        <v>#REF!</v>
      </c>
      <c r="F13" s="80" t="e">
        <f>F15+#REF!+F20-F18-F21</f>
        <v>#REF!</v>
      </c>
      <c r="G13" s="80" t="e">
        <f>G15+#REF!+G20-G18-G21</f>
        <v>#REF!</v>
      </c>
      <c r="H13" s="80" t="e">
        <f>H15+#REF!+H20-H18-H21</f>
        <v>#REF!</v>
      </c>
      <c r="I13" s="80" t="e">
        <f>I15+#REF!+I20-I18-I21</f>
        <v>#REF!</v>
      </c>
      <c r="J13" s="72">
        <f>J14</f>
        <v>0</v>
      </c>
      <c r="K13" s="71" t="e">
        <f t="shared" si="1"/>
        <v>#DIV/0!</v>
      </c>
    </row>
    <row r="14" spans="1:11" ht="43.5" hidden="1" customHeight="1" x14ac:dyDescent="0.25">
      <c r="A14" s="75" t="s">
        <v>447</v>
      </c>
      <c r="B14" s="74" t="s">
        <v>446</v>
      </c>
      <c r="C14" s="72"/>
      <c r="D14" s="80">
        <f t="shared" ref="D14:I14" si="4">D15</f>
        <v>160000</v>
      </c>
      <c r="E14" s="80">
        <f t="shared" si="4"/>
        <v>160000</v>
      </c>
      <c r="F14" s="80">
        <f t="shared" si="4"/>
        <v>160000</v>
      </c>
      <c r="G14" s="80">
        <f t="shared" si="4"/>
        <v>160000</v>
      </c>
      <c r="H14" s="80">
        <f t="shared" si="4"/>
        <v>160000</v>
      </c>
      <c r="I14" s="80">
        <f t="shared" si="4"/>
        <v>160000</v>
      </c>
      <c r="J14" s="72"/>
      <c r="K14" s="71" t="e">
        <f t="shared" si="1"/>
        <v>#DIV/0!</v>
      </c>
    </row>
    <row r="15" spans="1:11" ht="42" hidden="1" customHeight="1" x14ac:dyDescent="0.25">
      <c r="A15" s="83" t="s">
        <v>445</v>
      </c>
      <c r="B15" s="82" t="s">
        <v>444</v>
      </c>
      <c r="C15" s="77">
        <f>C16-C18</f>
        <v>0</v>
      </c>
      <c r="D15" s="80">
        <v>160000</v>
      </c>
      <c r="E15" s="80">
        <v>160000</v>
      </c>
      <c r="F15" s="80">
        <v>160000</v>
      </c>
      <c r="G15" s="80">
        <v>160000</v>
      </c>
      <c r="H15" s="80">
        <v>160000</v>
      </c>
      <c r="I15" s="80">
        <v>160000</v>
      </c>
      <c r="J15" s="77">
        <f>J16-J18</f>
        <v>0</v>
      </c>
      <c r="K15" s="76" t="e">
        <f t="shared" si="1"/>
        <v>#DIV/0!</v>
      </c>
    </row>
    <row r="16" spans="1:11" s="81" customFormat="1" ht="56.25" hidden="1" customHeight="1" x14ac:dyDescent="0.25">
      <c r="A16" s="75" t="s">
        <v>443</v>
      </c>
      <c r="B16" s="74" t="s">
        <v>442</v>
      </c>
      <c r="C16" s="72">
        <f>C17</f>
        <v>0</v>
      </c>
      <c r="D16" s="80">
        <f t="shared" ref="D16:I16" si="5">D17-D19</f>
        <v>-4978.640000000014</v>
      </c>
      <c r="E16" s="80">
        <f t="shared" si="5"/>
        <v>-4978.640000000014</v>
      </c>
      <c r="F16" s="80">
        <f t="shared" si="5"/>
        <v>-4978.640000000014</v>
      </c>
      <c r="G16" s="80">
        <f t="shared" si="5"/>
        <v>-4978.640000000014</v>
      </c>
      <c r="H16" s="80">
        <f t="shared" si="5"/>
        <v>-4978.640000000014</v>
      </c>
      <c r="I16" s="80">
        <f t="shared" si="5"/>
        <v>-4978.640000000014</v>
      </c>
      <c r="J16" s="72">
        <f>J17</f>
        <v>0</v>
      </c>
      <c r="K16" s="71" t="e">
        <f t="shared" si="1"/>
        <v>#DIV/0!</v>
      </c>
    </row>
    <row r="17" spans="1:11" ht="50.25" hidden="1" customHeight="1" x14ac:dyDescent="0.25">
      <c r="A17" s="75" t="s">
        <v>441</v>
      </c>
      <c r="B17" s="74" t="s">
        <v>440</v>
      </c>
      <c r="C17" s="72"/>
      <c r="D17" s="80">
        <f t="shared" ref="D17:I17" si="6">D18</f>
        <v>250000</v>
      </c>
      <c r="E17" s="80">
        <f t="shared" si="6"/>
        <v>250000</v>
      </c>
      <c r="F17" s="80">
        <f t="shared" si="6"/>
        <v>250000</v>
      </c>
      <c r="G17" s="80">
        <f t="shared" si="6"/>
        <v>250000</v>
      </c>
      <c r="H17" s="80">
        <f t="shared" si="6"/>
        <v>250000</v>
      </c>
      <c r="I17" s="80">
        <f t="shared" si="6"/>
        <v>250000</v>
      </c>
      <c r="J17" s="72"/>
      <c r="K17" s="71" t="e">
        <f t="shared" si="1"/>
        <v>#DIV/0!</v>
      </c>
    </row>
    <row r="18" spans="1:11" ht="41.25" hidden="1" customHeight="1" x14ac:dyDescent="0.25">
      <c r="A18" s="75" t="s">
        <v>439</v>
      </c>
      <c r="B18" s="74" t="s">
        <v>438</v>
      </c>
      <c r="C18" s="72">
        <f>C19</f>
        <v>0</v>
      </c>
      <c r="D18" s="80">
        <v>250000</v>
      </c>
      <c r="E18" s="80">
        <v>250000</v>
      </c>
      <c r="F18" s="80">
        <v>250000</v>
      </c>
      <c r="G18" s="80">
        <v>250000</v>
      </c>
      <c r="H18" s="80">
        <v>250000</v>
      </c>
      <c r="I18" s="80">
        <v>250000</v>
      </c>
      <c r="J18" s="72">
        <f>J19</f>
        <v>0</v>
      </c>
      <c r="K18" s="71" t="e">
        <f t="shared" si="1"/>
        <v>#DIV/0!</v>
      </c>
    </row>
    <row r="19" spans="1:11" ht="51.75" hidden="1" customHeight="1" x14ac:dyDescent="0.25">
      <c r="A19" s="75" t="s">
        <v>437</v>
      </c>
      <c r="B19" s="74" t="s">
        <v>436</v>
      </c>
      <c r="C19" s="72">
        <v>0</v>
      </c>
      <c r="D19" s="80">
        <f t="shared" ref="D19:I19" si="7">D20</f>
        <v>254978.64</v>
      </c>
      <c r="E19" s="80">
        <f t="shared" si="7"/>
        <v>254978.64</v>
      </c>
      <c r="F19" s="80">
        <f t="shared" si="7"/>
        <v>254978.64</v>
      </c>
      <c r="G19" s="80">
        <f t="shared" si="7"/>
        <v>254978.64</v>
      </c>
      <c r="H19" s="80">
        <f t="shared" si="7"/>
        <v>254978.64</v>
      </c>
      <c r="I19" s="80">
        <f t="shared" si="7"/>
        <v>254978.64</v>
      </c>
      <c r="J19" s="72">
        <v>0</v>
      </c>
      <c r="K19" s="71" t="e">
        <f t="shared" si="1"/>
        <v>#DIV/0!</v>
      </c>
    </row>
    <row r="20" spans="1:11" ht="41.25" customHeight="1" x14ac:dyDescent="0.25">
      <c r="A20" s="83" t="s">
        <v>435</v>
      </c>
      <c r="B20" s="82" t="s">
        <v>434</v>
      </c>
      <c r="C20" s="77">
        <f>C21-(-C24)</f>
        <v>-2433</v>
      </c>
      <c r="D20" s="80">
        <f t="shared" ref="D20:I20" si="8">4978.64+250000</f>
        <v>254978.64</v>
      </c>
      <c r="E20" s="80">
        <f t="shared" si="8"/>
        <v>254978.64</v>
      </c>
      <c r="F20" s="80">
        <f t="shared" si="8"/>
        <v>254978.64</v>
      </c>
      <c r="G20" s="80">
        <f t="shared" si="8"/>
        <v>254978.64</v>
      </c>
      <c r="H20" s="80">
        <f t="shared" si="8"/>
        <v>254978.64</v>
      </c>
      <c r="I20" s="80">
        <f t="shared" si="8"/>
        <v>254978.64</v>
      </c>
      <c r="J20" s="77">
        <f>J21-(-J24)</f>
        <v>-2433</v>
      </c>
      <c r="K20" s="76">
        <f t="shared" si="1"/>
        <v>100</v>
      </c>
    </row>
    <row r="21" spans="1:11" s="81" customFormat="1" ht="75" customHeight="1" x14ac:dyDescent="0.25">
      <c r="A21" s="75" t="s">
        <v>433</v>
      </c>
      <c r="B21" s="74" t="s">
        <v>432</v>
      </c>
      <c r="C21" s="72">
        <f>C22</f>
        <v>3000</v>
      </c>
      <c r="D21" s="80" t="e">
        <f>#REF!+D22</f>
        <v>#REF!</v>
      </c>
      <c r="E21" s="80" t="e">
        <f>#REF!+E22</f>
        <v>#REF!</v>
      </c>
      <c r="F21" s="80" t="e">
        <f>#REF!+F22</f>
        <v>#REF!</v>
      </c>
      <c r="G21" s="80" t="e">
        <f>#REF!+G22</f>
        <v>#REF!</v>
      </c>
      <c r="H21" s="80" t="e">
        <f>#REF!+H22</f>
        <v>#REF!</v>
      </c>
      <c r="I21" s="80" t="e">
        <f>#REF!+I22</f>
        <v>#REF!</v>
      </c>
      <c r="J21" s="72">
        <f>J22</f>
        <v>3000</v>
      </c>
      <c r="K21" s="71">
        <f t="shared" si="1"/>
        <v>100</v>
      </c>
    </row>
    <row r="22" spans="1:11" ht="75" customHeight="1" x14ac:dyDescent="0.25">
      <c r="A22" s="75" t="s">
        <v>431</v>
      </c>
      <c r="B22" s="74" t="s">
        <v>430</v>
      </c>
      <c r="C22" s="72">
        <f>C23</f>
        <v>3000</v>
      </c>
      <c r="D22" s="80" t="e">
        <f>D24 -#REF!</f>
        <v>#REF!</v>
      </c>
      <c r="E22" s="80" t="e">
        <f>E24 -#REF!</f>
        <v>#REF!</v>
      </c>
      <c r="F22" s="80" t="e">
        <f>F24 -#REF!</f>
        <v>#REF!</v>
      </c>
      <c r="G22" s="80" t="e">
        <f>G24 -#REF!</f>
        <v>#REF!</v>
      </c>
      <c r="H22" s="80" t="e">
        <f>H24 -#REF!</f>
        <v>#REF!</v>
      </c>
      <c r="I22" s="80" t="e">
        <f>I24 -#REF!</f>
        <v>#REF!</v>
      </c>
      <c r="J22" s="72">
        <f>J23</f>
        <v>3000</v>
      </c>
      <c r="K22" s="71">
        <f t="shared" si="1"/>
        <v>100</v>
      </c>
    </row>
    <row r="23" spans="1:11" ht="114.75" customHeight="1" x14ac:dyDescent="0.25">
      <c r="A23" s="75" t="s">
        <v>429</v>
      </c>
      <c r="B23" s="74" t="s">
        <v>428</v>
      </c>
      <c r="C23" s="72">
        <v>3000</v>
      </c>
      <c r="D23" s="80"/>
      <c r="E23" s="80"/>
      <c r="F23" s="80"/>
      <c r="G23" s="80"/>
      <c r="H23" s="80"/>
      <c r="I23" s="80"/>
      <c r="J23" s="72">
        <v>3000</v>
      </c>
      <c r="K23" s="71">
        <f t="shared" si="1"/>
        <v>100</v>
      </c>
    </row>
    <row r="24" spans="1:11" ht="75" customHeight="1" x14ac:dyDescent="0.25">
      <c r="A24" s="75" t="s">
        <v>427</v>
      </c>
      <c r="B24" s="74" t="s">
        <v>426</v>
      </c>
      <c r="C24" s="72">
        <f>C25</f>
        <v>-5433</v>
      </c>
      <c r="D24" s="80" t="e">
        <f>#REF!+D25</f>
        <v>#REF!</v>
      </c>
      <c r="E24" s="80" t="e">
        <f>#REF!+E25</f>
        <v>#REF!</v>
      </c>
      <c r="F24" s="80" t="e">
        <f>#REF!+F25</f>
        <v>#REF!</v>
      </c>
      <c r="G24" s="80" t="e">
        <f>#REF!+G25</f>
        <v>#REF!</v>
      </c>
      <c r="H24" s="80" t="e">
        <f>#REF!+H25</f>
        <v>#REF!</v>
      </c>
      <c r="I24" s="80" t="e">
        <f>#REF!+I25</f>
        <v>#REF!</v>
      </c>
      <c r="J24" s="72">
        <f>J25</f>
        <v>-5433</v>
      </c>
      <c r="K24" s="71">
        <f t="shared" si="1"/>
        <v>100</v>
      </c>
    </row>
    <row r="25" spans="1:11" ht="75" customHeight="1" x14ac:dyDescent="0.25">
      <c r="A25" s="75" t="s">
        <v>425</v>
      </c>
      <c r="B25" s="74" t="s">
        <v>424</v>
      </c>
      <c r="C25" s="72">
        <f>C26</f>
        <v>-5433</v>
      </c>
      <c r="D25" s="72">
        <f t="shared" ref="D25:I25" si="9">D26</f>
        <v>0</v>
      </c>
      <c r="E25" s="72">
        <f t="shared" si="9"/>
        <v>0</v>
      </c>
      <c r="F25" s="72">
        <f t="shared" si="9"/>
        <v>0</v>
      </c>
      <c r="G25" s="72">
        <f t="shared" si="9"/>
        <v>0</v>
      </c>
      <c r="H25" s="72">
        <f t="shared" si="9"/>
        <v>0</v>
      </c>
      <c r="I25" s="72">
        <f t="shared" si="9"/>
        <v>0</v>
      </c>
      <c r="J25" s="72">
        <f>J26</f>
        <v>-5433</v>
      </c>
      <c r="K25" s="71">
        <f t="shared" si="1"/>
        <v>100</v>
      </c>
    </row>
    <row r="26" spans="1:11" ht="123" customHeight="1" x14ac:dyDescent="0.25">
      <c r="A26" s="75" t="s">
        <v>422</v>
      </c>
      <c r="B26" s="74" t="s">
        <v>423</v>
      </c>
      <c r="C26" s="72">
        <f>C27</f>
        <v>-5433</v>
      </c>
      <c r="D26" s="80"/>
      <c r="E26" s="80"/>
      <c r="F26" s="80"/>
      <c r="G26" s="80"/>
      <c r="H26" s="80"/>
      <c r="I26" s="80"/>
      <c r="J26" s="72">
        <v>-5433</v>
      </c>
      <c r="K26" s="71">
        <f t="shared" si="1"/>
        <v>100</v>
      </c>
    </row>
    <row r="27" spans="1:11" ht="120" customHeight="1" x14ac:dyDescent="0.25">
      <c r="A27" s="75" t="s">
        <v>422</v>
      </c>
      <c r="B27" s="74" t="s">
        <v>421</v>
      </c>
      <c r="C27" s="72">
        <v>-5433</v>
      </c>
      <c r="D27" s="73"/>
      <c r="E27" s="73"/>
      <c r="F27" s="73"/>
      <c r="G27" s="73"/>
      <c r="H27" s="73"/>
      <c r="I27" s="73"/>
      <c r="J27" s="72">
        <v>-5433</v>
      </c>
      <c r="K27" s="71">
        <f t="shared" si="1"/>
        <v>100</v>
      </c>
    </row>
    <row r="28" spans="1:11" ht="58.5" customHeight="1" x14ac:dyDescent="0.25">
      <c r="A28" s="75" t="s">
        <v>420</v>
      </c>
      <c r="B28" s="79" t="s">
        <v>419</v>
      </c>
      <c r="C28" s="72"/>
      <c r="D28" s="73"/>
      <c r="E28" s="73"/>
      <c r="F28" s="73"/>
      <c r="G28" s="73"/>
      <c r="H28" s="73"/>
      <c r="I28" s="73"/>
      <c r="J28" s="72">
        <v>155</v>
      </c>
      <c r="K28" s="71"/>
    </row>
    <row r="29" spans="1:11" ht="18.75" x14ac:dyDescent="0.25">
      <c r="A29" s="75" t="s">
        <v>418</v>
      </c>
      <c r="B29" s="74" t="s">
        <v>417</v>
      </c>
      <c r="C29" s="77">
        <f>C30</f>
        <v>7201.27423</v>
      </c>
      <c r="D29" s="78"/>
      <c r="E29" s="78"/>
      <c r="F29" s="78"/>
      <c r="G29" s="78"/>
      <c r="H29" s="78"/>
      <c r="I29" s="78"/>
      <c r="J29" s="77">
        <f>J30</f>
        <v>-508.73741000000001</v>
      </c>
      <c r="K29" s="76">
        <f t="shared" ref="K29:K34" si="10">J29/C29*100</f>
        <v>-7.0645471030756735</v>
      </c>
    </row>
    <row r="30" spans="1:11" ht="37.5" x14ac:dyDescent="0.25">
      <c r="A30" s="75" t="s">
        <v>416</v>
      </c>
      <c r="B30" s="74" t="s">
        <v>415</v>
      </c>
      <c r="C30" s="72">
        <f>C31</f>
        <v>7201.27423</v>
      </c>
      <c r="D30" s="73"/>
      <c r="E30" s="73"/>
      <c r="F30" s="73"/>
      <c r="G30" s="73"/>
      <c r="H30" s="73"/>
      <c r="I30" s="73"/>
      <c r="J30" s="72">
        <f>J31</f>
        <v>-508.73741000000001</v>
      </c>
      <c r="K30" s="71">
        <f t="shared" si="10"/>
        <v>-7.0645471030756735</v>
      </c>
    </row>
    <row r="31" spans="1:11" ht="18.75" x14ac:dyDescent="0.25">
      <c r="A31" s="75" t="s">
        <v>414</v>
      </c>
      <c r="B31" s="74" t="s">
        <v>413</v>
      </c>
      <c r="C31" s="72">
        <f>C32</f>
        <v>7201.27423</v>
      </c>
      <c r="D31" s="73"/>
      <c r="E31" s="73"/>
      <c r="F31" s="73"/>
      <c r="G31" s="73"/>
      <c r="H31" s="73"/>
      <c r="I31" s="73"/>
      <c r="J31" s="72">
        <f>J32</f>
        <v>-508.73741000000001</v>
      </c>
      <c r="K31" s="71">
        <f t="shared" si="10"/>
        <v>-7.0645471030756735</v>
      </c>
    </row>
    <row r="32" spans="1:11" ht="18.75" x14ac:dyDescent="0.25">
      <c r="A32" s="75" t="s">
        <v>412</v>
      </c>
      <c r="B32" s="74" t="s">
        <v>410</v>
      </c>
      <c r="C32" s="72">
        <f>C33</f>
        <v>7201.27423</v>
      </c>
      <c r="D32" s="73"/>
      <c r="E32" s="73"/>
      <c r="F32" s="73"/>
      <c r="G32" s="73"/>
      <c r="H32" s="73"/>
      <c r="I32" s="73"/>
      <c r="J32" s="72">
        <f>J33</f>
        <v>-508.73741000000001</v>
      </c>
      <c r="K32" s="71">
        <f t="shared" si="10"/>
        <v>-7.0645471030756735</v>
      </c>
    </row>
    <row r="33" spans="1:11" ht="37.5" x14ac:dyDescent="0.25">
      <c r="A33" s="75" t="s">
        <v>411</v>
      </c>
      <c r="B33" s="74" t="s">
        <v>410</v>
      </c>
      <c r="C33" s="72">
        <f>C34</f>
        <v>7201.27423</v>
      </c>
      <c r="D33" s="73"/>
      <c r="E33" s="73"/>
      <c r="F33" s="73"/>
      <c r="G33" s="73"/>
      <c r="H33" s="73"/>
      <c r="I33" s="73"/>
      <c r="J33" s="72">
        <f>J34</f>
        <v>-508.73741000000001</v>
      </c>
      <c r="K33" s="71">
        <f t="shared" si="10"/>
        <v>-7.0645471030756735</v>
      </c>
    </row>
    <row r="34" spans="1:11" ht="37.5" x14ac:dyDescent="0.25">
      <c r="A34" s="75" t="s">
        <v>409</v>
      </c>
      <c r="B34" s="74" t="s">
        <v>408</v>
      </c>
      <c r="C34" s="72">
        <v>7201.27423</v>
      </c>
      <c r="D34" s="73"/>
      <c r="E34" s="73"/>
      <c r="F34" s="73"/>
      <c r="G34" s="73"/>
      <c r="H34" s="73"/>
      <c r="I34" s="73"/>
      <c r="J34" s="72">
        <v>-508.73741000000001</v>
      </c>
      <c r="K34" s="71">
        <f t="shared" si="10"/>
        <v>-7.0645471030756735</v>
      </c>
    </row>
    <row r="35" spans="1:11" x14ac:dyDescent="0.25">
      <c r="B35" s="70"/>
      <c r="C35" s="69"/>
    </row>
    <row r="36" spans="1:11" x14ac:dyDescent="0.25">
      <c r="B36" s="70"/>
      <c r="C36" s="69"/>
    </row>
    <row r="37" spans="1:11" x14ac:dyDescent="0.25">
      <c r="B37" s="70"/>
      <c r="C37" s="69"/>
    </row>
    <row r="38" spans="1:11" x14ac:dyDescent="0.25">
      <c r="B38" s="70"/>
      <c r="C38" s="69"/>
    </row>
    <row r="39" spans="1:11" x14ac:dyDescent="0.25">
      <c r="B39" s="68"/>
      <c r="C39" s="67"/>
    </row>
    <row r="40" spans="1:11" x14ac:dyDescent="0.25">
      <c r="B40" s="68"/>
      <c r="C40" s="67"/>
    </row>
    <row r="41" spans="1:11" x14ac:dyDescent="0.25">
      <c r="B41" s="68"/>
      <c r="C41" s="67"/>
    </row>
    <row r="42" spans="1:11" x14ac:dyDescent="0.25">
      <c r="C42" s="66"/>
    </row>
    <row r="43" spans="1:11" x14ac:dyDescent="0.25">
      <c r="C43" s="66"/>
    </row>
    <row r="44" spans="1:11" x14ac:dyDescent="0.25">
      <c r="C44" s="66"/>
    </row>
    <row r="45" spans="1:11" x14ac:dyDescent="0.25">
      <c r="C45" s="66"/>
    </row>
    <row r="46" spans="1:11" x14ac:dyDescent="0.25">
      <c r="C46" s="66"/>
    </row>
    <row r="47" spans="1:11" x14ac:dyDescent="0.25">
      <c r="C47" s="66"/>
    </row>
    <row r="48" spans="1:11" x14ac:dyDescent="0.25">
      <c r="C48" s="66"/>
    </row>
    <row r="49" spans="3:3" x14ac:dyDescent="0.25">
      <c r="C49" s="66"/>
    </row>
    <row r="50" spans="3:3" x14ac:dyDescent="0.25">
      <c r="C50" s="66"/>
    </row>
    <row r="51" spans="3:3" x14ac:dyDescent="0.25">
      <c r="C51" s="66"/>
    </row>
    <row r="52" spans="3:3" x14ac:dyDescent="0.25">
      <c r="C52" s="66"/>
    </row>
    <row r="53" spans="3:3" x14ac:dyDescent="0.25">
      <c r="C53" s="66"/>
    </row>
    <row r="54" spans="3:3" x14ac:dyDescent="0.25">
      <c r="C54" s="66"/>
    </row>
    <row r="55" spans="3:3" x14ac:dyDescent="0.25">
      <c r="C55" s="66"/>
    </row>
    <row r="56" spans="3:3" x14ac:dyDescent="0.25">
      <c r="C56" s="66"/>
    </row>
    <row r="57" spans="3:3" x14ac:dyDescent="0.25">
      <c r="C57" s="66"/>
    </row>
    <row r="58" spans="3:3" x14ac:dyDescent="0.25">
      <c r="C58" s="66"/>
    </row>
    <row r="59" spans="3:3" x14ac:dyDescent="0.25">
      <c r="C59" s="66"/>
    </row>
    <row r="60" spans="3:3" x14ac:dyDescent="0.25">
      <c r="C60" s="66"/>
    </row>
    <row r="61" spans="3:3" x14ac:dyDescent="0.25">
      <c r="C61" s="66"/>
    </row>
    <row r="62" spans="3:3" x14ac:dyDescent="0.25">
      <c r="C62" s="66"/>
    </row>
    <row r="63" spans="3:3" x14ac:dyDescent="0.25">
      <c r="C63" s="66"/>
    </row>
    <row r="64" spans="3:3" x14ac:dyDescent="0.25">
      <c r="C64" s="66"/>
    </row>
    <row r="65" spans="3:3" x14ac:dyDescent="0.25">
      <c r="C65" s="66"/>
    </row>
    <row r="66" spans="3:3" x14ac:dyDescent="0.25">
      <c r="C66" s="66"/>
    </row>
    <row r="67" spans="3:3" x14ac:dyDescent="0.25">
      <c r="C67" s="66"/>
    </row>
    <row r="68" spans="3:3" x14ac:dyDescent="0.25">
      <c r="C68" s="66"/>
    </row>
    <row r="69" spans="3:3" x14ac:dyDescent="0.25">
      <c r="C69" s="66"/>
    </row>
    <row r="70" spans="3:3" x14ac:dyDescent="0.25">
      <c r="C70" s="66"/>
    </row>
    <row r="71" spans="3:3" x14ac:dyDescent="0.25">
      <c r="C71" s="66"/>
    </row>
    <row r="72" spans="3:3" x14ac:dyDescent="0.25">
      <c r="C72" s="66"/>
    </row>
    <row r="73" spans="3:3" x14ac:dyDescent="0.25">
      <c r="C73" s="66"/>
    </row>
    <row r="74" spans="3:3" x14ac:dyDescent="0.25">
      <c r="C74" s="66"/>
    </row>
    <row r="75" spans="3:3" x14ac:dyDescent="0.25">
      <c r="C75" s="66"/>
    </row>
    <row r="76" spans="3:3" x14ac:dyDescent="0.25">
      <c r="C76" s="66"/>
    </row>
    <row r="77" spans="3:3" x14ac:dyDescent="0.25">
      <c r="C77" s="66"/>
    </row>
    <row r="78" spans="3:3" x14ac:dyDescent="0.25">
      <c r="C78" s="66"/>
    </row>
    <row r="79" spans="3:3" x14ac:dyDescent="0.25">
      <c r="C79" s="66"/>
    </row>
    <row r="80" spans="3:3" x14ac:dyDescent="0.25">
      <c r="C80" s="66"/>
    </row>
    <row r="81" spans="3:3" x14ac:dyDescent="0.25">
      <c r="C81" s="66"/>
    </row>
    <row r="82" spans="3:3" x14ac:dyDescent="0.25">
      <c r="C82" s="66"/>
    </row>
    <row r="83" spans="3:3" x14ac:dyDescent="0.25">
      <c r="C83" s="66"/>
    </row>
    <row r="84" spans="3:3" x14ac:dyDescent="0.25">
      <c r="C84" s="66"/>
    </row>
    <row r="85" spans="3:3" x14ac:dyDescent="0.25">
      <c r="C85" s="66"/>
    </row>
    <row r="86" spans="3:3" x14ac:dyDescent="0.25">
      <c r="C86" s="66"/>
    </row>
    <row r="87" spans="3:3" x14ac:dyDescent="0.25">
      <c r="C87" s="66"/>
    </row>
    <row r="88" spans="3:3" x14ac:dyDescent="0.25">
      <c r="C88" s="66"/>
    </row>
    <row r="89" spans="3:3" x14ac:dyDescent="0.25">
      <c r="C89" s="66"/>
    </row>
    <row r="90" spans="3:3" x14ac:dyDescent="0.25">
      <c r="C90" s="66"/>
    </row>
    <row r="91" spans="3:3" x14ac:dyDescent="0.25">
      <c r="C91" s="66"/>
    </row>
    <row r="92" spans="3:3" x14ac:dyDescent="0.25">
      <c r="C92" s="66"/>
    </row>
    <row r="93" spans="3:3" x14ac:dyDescent="0.25">
      <c r="C93" s="66"/>
    </row>
    <row r="94" spans="3:3" x14ac:dyDescent="0.25">
      <c r="C94" s="66"/>
    </row>
    <row r="95" spans="3:3" x14ac:dyDescent="0.25">
      <c r="C95" s="66"/>
    </row>
    <row r="96" spans="3:3" x14ac:dyDescent="0.25">
      <c r="C96" s="66"/>
    </row>
    <row r="97" spans="3:3" x14ac:dyDescent="0.25">
      <c r="C97" s="66"/>
    </row>
    <row r="98" spans="3:3" x14ac:dyDescent="0.25">
      <c r="C98" s="66"/>
    </row>
    <row r="99" spans="3:3" x14ac:dyDescent="0.25">
      <c r="C99" s="66"/>
    </row>
    <row r="100" spans="3:3" x14ac:dyDescent="0.25">
      <c r="C100" s="66"/>
    </row>
    <row r="101" spans="3:3" x14ac:dyDescent="0.25">
      <c r="C101" s="66"/>
    </row>
    <row r="102" spans="3:3" x14ac:dyDescent="0.25">
      <c r="C102" s="66"/>
    </row>
    <row r="103" spans="3:3" x14ac:dyDescent="0.25">
      <c r="C103" s="66"/>
    </row>
    <row r="104" spans="3:3" x14ac:dyDescent="0.25">
      <c r="C104" s="66"/>
    </row>
    <row r="105" spans="3:3" x14ac:dyDescent="0.25">
      <c r="C105" s="66"/>
    </row>
    <row r="106" spans="3:3" x14ac:dyDescent="0.25">
      <c r="C106" s="66"/>
    </row>
    <row r="107" spans="3:3" x14ac:dyDescent="0.25">
      <c r="C107" s="66"/>
    </row>
    <row r="108" spans="3:3" x14ac:dyDescent="0.25">
      <c r="C108" s="66"/>
    </row>
    <row r="109" spans="3:3" x14ac:dyDescent="0.25">
      <c r="C109" s="66"/>
    </row>
    <row r="110" spans="3:3" x14ac:dyDescent="0.25">
      <c r="C110" s="66"/>
    </row>
    <row r="111" spans="3:3" x14ac:dyDescent="0.25">
      <c r="C111" s="66"/>
    </row>
    <row r="112" spans="3:3" x14ac:dyDescent="0.25">
      <c r="C112" s="66"/>
    </row>
    <row r="113" spans="3:3" x14ac:dyDescent="0.25">
      <c r="C113" s="66"/>
    </row>
    <row r="114" spans="3:3" x14ac:dyDescent="0.25">
      <c r="C114" s="66"/>
    </row>
    <row r="115" spans="3:3" x14ac:dyDescent="0.25">
      <c r="C115" s="66"/>
    </row>
    <row r="116" spans="3:3" x14ac:dyDescent="0.25">
      <c r="C116" s="66"/>
    </row>
    <row r="117" spans="3:3" x14ac:dyDescent="0.25">
      <c r="C117" s="66"/>
    </row>
    <row r="118" spans="3:3" x14ac:dyDescent="0.25">
      <c r="C118" s="66"/>
    </row>
    <row r="119" spans="3:3" x14ac:dyDescent="0.25">
      <c r="C119" s="66"/>
    </row>
    <row r="120" spans="3:3" x14ac:dyDescent="0.25">
      <c r="C120" s="66"/>
    </row>
    <row r="121" spans="3:3" x14ac:dyDescent="0.25">
      <c r="C121" s="66"/>
    </row>
    <row r="122" spans="3:3" x14ac:dyDescent="0.25">
      <c r="C122" s="66"/>
    </row>
    <row r="123" spans="3:3" x14ac:dyDescent="0.25">
      <c r="C123" s="66"/>
    </row>
    <row r="124" spans="3:3" x14ac:dyDescent="0.25">
      <c r="C124" s="66"/>
    </row>
    <row r="125" spans="3:3" x14ac:dyDescent="0.25">
      <c r="C125" s="66"/>
    </row>
    <row r="126" spans="3:3" x14ac:dyDescent="0.25">
      <c r="C126" s="66"/>
    </row>
    <row r="127" spans="3:3" x14ac:dyDescent="0.25">
      <c r="C127" s="66"/>
    </row>
    <row r="128" spans="3:3" x14ac:dyDescent="0.25">
      <c r="C128" s="66"/>
    </row>
    <row r="129" spans="3:3" x14ac:dyDescent="0.25">
      <c r="C129" s="66"/>
    </row>
    <row r="130" spans="3:3" x14ac:dyDescent="0.25">
      <c r="C130" s="66"/>
    </row>
    <row r="131" spans="3:3" x14ac:dyDescent="0.25">
      <c r="C131" s="66"/>
    </row>
    <row r="132" spans="3:3" x14ac:dyDescent="0.25">
      <c r="C132" s="66"/>
    </row>
    <row r="133" spans="3:3" x14ac:dyDescent="0.25">
      <c r="C133" s="66"/>
    </row>
    <row r="134" spans="3:3" x14ac:dyDescent="0.25">
      <c r="C134" s="66"/>
    </row>
    <row r="135" spans="3:3" x14ac:dyDescent="0.25">
      <c r="C135" s="66"/>
    </row>
    <row r="136" spans="3:3" x14ac:dyDescent="0.25">
      <c r="C136" s="66"/>
    </row>
    <row r="137" spans="3:3" x14ac:dyDescent="0.25">
      <c r="C137" s="66"/>
    </row>
    <row r="138" spans="3:3" x14ac:dyDescent="0.25">
      <c r="C138" s="66"/>
    </row>
    <row r="139" spans="3:3" x14ac:dyDescent="0.25">
      <c r="C139" s="66"/>
    </row>
    <row r="140" spans="3:3" x14ac:dyDescent="0.25">
      <c r="C140" s="66"/>
    </row>
    <row r="141" spans="3:3" x14ac:dyDescent="0.25">
      <c r="C141" s="66"/>
    </row>
    <row r="142" spans="3:3" x14ac:dyDescent="0.25">
      <c r="C142" s="66"/>
    </row>
    <row r="143" spans="3:3" x14ac:dyDescent="0.25">
      <c r="C143" s="66"/>
    </row>
    <row r="144" spans="3:3" x14ac:dyDescent="0.25">
      <c r="C144" s="66"/>
    </row>
    <row r="145" spans="3:3" x14ac:dyDescent="0.25">
      <c r="C145" s="66"/>
    </row>
    <row r="146" spans="3:3" x14ac:dyDescent="0.25">
      <c r="C146" s="66"/>
    </row>
    <row r="147" spans="3:3" x14ac:dyDescent="0.25">
      <c r="C147" s="66"/>
    </row>
    <row r="148" spans="3:3" x14ac:dyDescent="0.25">
      <c r="C148" s="66"/>
    </row>
    <row r="149" spans="3:3" x14ac:dyDescent="0.25">
      <c r="C149" s="66"/>
    </row>
    <row r="150" spans="3:3" x14ac:dyDescent="0.25">
      <c r="C150" s="66"/>
    </row>
    <row r="151" spans="3:3" x14ac:dyDescent="0.25">
      <c r="C151" s="66"/>
    </row>
  </sheetData>
  <mergeCells count="8">
    <mergeCell ref="C2:K2"/>
    <mergeCell ref="A4:K4"/>
    <mergeCell ref="A5:K5"/>
    <mergeCell ref="A6:A7"/>
    <mergeCell ref="B6:B7"/>
    <mergeCell ref="C6:C7"/>
    <mergeCell ref="J6:J7"/>
    <mergeCell ref="K6:K7"/>
  </mergeCells>
  <pageMargins left="0.9055118110236221" right="0.11811023622047245" top="0.74803149606299213" bottom="0.35433070866141736" header="0.31496062992125984" footer="0.31496062992125984"/>
  <pageSetup paperSize="9" scale="5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25"/>
  <sheetViews>
    <sheetView view="pageBreakPreview" topLeftCell="A191" zoomScale="50" zoomScaleNormal="100" zoomScaleSheetLayoutView="50" workbookViewId="0">
      <selection activeCell="E167" sqref="E167"/>
    </sheetView>
  </sheetViews>
  <sheetFormatPr defaultRowHeight="18.75" x14ac:dyDescent="0.3"/>
  <cols>
    <col min="1" max="1" width="38.85546875" style="11" customWidth="1"/>
    <col min="2" max="2" width="76" style="12" customWidth="1"/>
    <col min="3" max="3" width="23" style="6" customWidth="1"/>
    <col min="4" max="4" width="25.140625" style="21" customWidth="1"/>
    <col min="5" max="5" width="20.140625" style="6" customWidth="1"/>
    <col min="6" max="6" width="1.28515625" style="6" customWidth="1"/>
    <col min="7" max="7" width="14.7109375" style="6" hidden="1" customWidth="1"/>
    <col min="8" max="11" width="9.140625" style="6" hidden="1" customWidth="1"/>
    <col min="12" max="12" width="9.140625" style="6"/>
    <col min="13" max="13" width="25.85546875" style="6" bestFit="1" customWidth="1"/>
    <col min="14" max="246" width="9.140625" style="6"/>
    <col min="247" max="247" width="33.140625" style="6" customWidth="1"/>
    <col min="248" max="248" width="50.42578125" style="6" customWidth="1"/>
    <col min="249" max="249" width="0" style="6" hidden="1" customWidth="1"/>
    <col min="250" max="250" width="16.7109375" style="6" customWidth="1"/>
    <col min="251" max="251" width="19.85546875" style="6" customWidth="1"/>
    <col min="252" max="252" width="21.140625" style="6" customWidth="1"/>
    <col min="253" max="258" width="0" style="6" hidden="1" customWidth="1"/>
    <col min="259" max="259" width="14.85546875" style="6" bestFit="1" customWidth="1"/>
    <col min="260" max="260" width="16.28515625" style="6" customWidth="1"/>
    <col min="261" max="502" width="9.140625" style="6"/>
    <col min="503" max="503" width="33.140625" style="6" customWidth="1"/>
    <col min="504" max="504" width="50.42578125" style="6" customWidth="1"/>
    <col min="505" max="505" width="0" style="6" hidden="1" customWidth="1"/>
    <col min="506" max="506" width="16.7109375" style="6" customWidth="1"/>
    <col min="507" max="507" width="19.85546875" style="6" customWidth="1"/>
    <col min="508" max="508" width="21.140625" style="6" customWidth="1"/>
    <col min="509" max="514" width="0" style="6" hidden="1" customWidth="1"/>
    <col min="515" max="515" width="14.85546875" style="6" bestFit="1" customWidth="1"/>
    <col min="516" max="516" width="16.28515625" style="6" customWidth="1"/>
    <col min="517" max="758" width="9.140625" style="6"/>
    <col min="759" max="759" width="33.140625" style="6" customWidth="1"/>
    <col min="760" max="760" width="50.42578125" style="6" customWidth="1"/>
    <col min="761" max="761" width="0" style="6" hidden="1" customWidth="1"/>
    <col min="762" max="762" width="16.7109375" style="6" customWidth="1"/>
    <col min="763" max="763" width="19.85546875" style="6" customWidth="1"/>
    <col min="764" max="764" width="21.140625" style="6" customWidth="1"/>
    <col min="765" max="770" width="0" style="6" hidden="1" customWidth="1"/>
    <col min="771" max="771" width="14.85546875" style="6" bestFit="1" customWidth="1"/>
    <col min="772" max="772" width="16.28515625" style="6" customWidth="1"/>
    <col min="773" max="1014" width="9.140625" style="6"/>
    <col min="1015" max="1015" width="33.140625" style="6" customWidth="1"/>
    <col min="1016" max="1016" width="50.42578125" style="6" customWidth="1"/>
    <col min="1017" max="1017" width="0" style="6" hidden="1" customWidth="1"/>
    <col min="1018" max="1018" width="16.7109375" style="6" customWidth="1"/>
    <col min="1019" max="1019" width="19.85546875" style="6" customWidth="1"/>
    <col min="1020" max="1020" width="21.140625" style="6" customWidth="1"/>
    <col min="1021" max="1026" width="0" style="6" hidden="1" customWidth="1"/>
    <col min="1027" max="1027" width="14.85546875" style="6" bestFit="1" customWidth="1"/>
    <col min="1028" max="1028" width="16.28515625" style="6" customWidth="1"/>
    <col min="1029" max="1270" width="9.140625" style="6"/>
    <col min="1271" max="1271" width="33.140625" style="6" customWidth="1"/>
    <col min="1272" max="1272" width="50.42578125" style="6" customWidth="1"/>
    <col min="1273" max="1273" width="0" style="6" hidden="1" customWidth="1"/>
    <col min="1274" max="1274" width="16.7109375" style="6" customWidth="1"/>
    <col min="1275" max="1275" width="19.85546875" style="6" customWidth="1"/>
    <col min="1276" max="1276" width="21.140625" style="6" customWidth="1"/>
    <col min="1277" max="1282" width="0" style="6" hidden="1" customWidth="1"/>
    <col min="1283" max="1283" width="14.85546875" style="6" bestFit="1" customWidth="1"/>
    <col min="1284" max="1284" width="16.28515625" style="6" customWidth="1"/>
    <col min="1285" max="1526" width="9.140625" style="6"/>
    <col min="1527" max="1527" width="33.140625" style="6" customWidth="1"/>
    <col min="1528" max="1528" width="50.42578125" style="6" customWidth="1"/>
    <col min="1529" max="1529" width="0" style="6" hidden="1" customWidth="1"/>
    <col min="1530" max="1530" width="16.7109375" style="6" customWidth="1"/>
    <col min="1531" max="1531" width="19.85546875" style="6" customWidth="1"/>
    <col min="1532" max="1532" width="21.140625" style="6" customWidth="1"/>
    <col min="1533" max="1538" width="0" style="6" hidden="1" customWidth="1"/>
    <col min="1539" max="1539" width="14.85546875" style="6" bestFit="1" customWidth="1"/>
    <col min="1540" max="1540" width="16.28515625" style="6" customWidth="1"/>
    <col min="1541" max="1782" width="9.140625" style="6"/>
    <col min="1783" max="1783" width="33.140625" style="6" customWidth="1"/>
    <col min="1784" max="1784" width="50.42578125" style="6" customWidth="1"/>
    <col min="1785" max="1785" width="0" style="6" hidden="1" customWidth="1"/>
    <col min="1786" max="1786" width="16.7109375" style="6" customWidth="1"/>
    <col min="1787" max="1787" width="19.85546875" style="6" customWidth="1"/>
    <col min="1788" max="1788" width="21.140625" style="6" customWidth="1"/>
    <col min="1789" max="1794" width="0" style="6" hidden="1" customWidth="1"/>
    <col min="1795" max="1795" width="14.85546875" style="6" bestFit="1" customWidth="1"/>
    <col min="1796" max="1796" width="16.28515625" style="6" customWidth="1"/>
    <col min="1797" max="2038" width="9.140625" style="6"/>
    <col min="2039" max="2039" width="33.140625" style="6" customWidth="1"/>
    <col min="2040" max="2040" width="50.42578125" style="6" customWidth="1"/>
    <col min="2041" max="2041" width="0" style="6" hidden="1" customWidth="1"/>
    <col min="2042" max="2042" width="16.7109375" style="6" customWidth="1"/>
    <col min="2043" max="2043" width="19.85546875" style="6" customWidth="1"/>
    <col min="2044" max="2044" width="21.140625" style="6" customWidth="1"/>
    <col min="2045" max="2050" width="0" style="6" hidden="1" customWidth="1"/>
    <col min="2051" max="2051" width="14.85546875" style="6" bestFit="1" customWidth="1"/>
    <col min="2052" max="2052" width="16.28515625" style="6" customWidth="1"/>
    <col min="2053" max="2294" width="9.140625" style="6"/>
    <col min="2295" max="2295" width="33.140625" style="6" customWidth="1"/>
    <col min="2296" max="2296" width="50.42578125" style="6" customWidth="1"/>
    <col min="2297" max="2297" width="0" style="6" hidden="1" customWidth="1"/>
    <col min="2298" max="2298" width="16.7109375" style="6" customWidth="1"/>
    <col min="2299" max="2299" width="19.85546875" style="6" customWidth="1"/>
    <col min="2300" max="2300" width="21.140625" style="6" customWidth="1"/>
    <col min="2301" max="2306" width="0" style="6" hidden="1" customWidth="1"/>
    <col min="2307" max="2307" width="14.85546875" style="6" bestFit="1" customWidth="1"/>
    <col min="2308" max="2308" width="16.28515625" style="6" customWidth="1"/>
    <col min="2309" max="2550" width="9.140625" style="6"/>
    <col min="2551" max="2551" width="33.140625" style="6" customWidth="1"/>
    <col min="2552" max="2552" width="50.42578125" style="6" customWidth="1"/>
    <col min="2553" max="2553" width="0" style="6" hidden="1" customWidth="1"/>
    <col min="2554" max="2554" width="16.7109375" style="6" customWidth="1"/>
    <col min="2555" max="2555" width="19.85546875" style="6" customWidth="1"/>
    <col min="2556" max="2556" width="21.140625" style="6" customWidth="1"/>
    <col min="2557" max="2562" width="0" style="6" hidden="1" customWidth="1"/>
    <col min="2563" max="2563" width="14.85546875" style="6" bestFit="1" customWidth="1"/>
    <col min="2564" max="2564" width="16.28515625" style="6" customWidth="1"/>
    <col min="2565" max="2806" width="9.140625" style="6"/>
    <col min="2807" max="2807" width="33.140625" style="6" customWidth="1"/>
    <col min="2808" max="2808" width="50.42578125" style="6" customWidth="1"/>
    <col min="2809" max="2809" width="0" style="6" hidden="1" customWidth="1"/>
    <col min="2810" max="2810" width="16.7109375" style="6" customWidth="1"/>
    <col min="2811" max="2811" width="19.85546875" style="6" customWidth="1"/>
    <col min="2812" max="2812" width="21.140625" style="6" customWidth="1"/>
    <col min="2813" max="2818" width="0" style="6" hidden="1" customWidth="1"/>
    <col min="2819" max="2819" width="14.85546875" style="6" bestFit="1" customWidth="1"/>
    <col min="2820" max="2820" width="16.28515625" style="6" customWidth="1"/>
    <col min="2821" max="3062" width="9.140625" style="6"/>
    <col min="3063" max="3063" width="33.140625" style="6" customWidth="1"/>
    <col min="3064" max="3064" width="50.42578125" style="6" customWidth="1"/>
    <col min="3065" max="3065" width="0" style="6" hidden="1" customWidth="1"/>
    <col min="3066" max="3066" width="16.7109375" style="6" customWidth="1"/>
    <col min="3067" max="3067" width="19.85546875" style="6" customWidth="1"/>
    <col min="3068" max="3068" width="21.140625" style="6" customWidth="1"/>
    <col min="3069" max="3074" width="0" style="6" hidden="1" customWidth="1"/>
    <col min="3075" max="3075" width="14.85546875" style="6" bestFit="1" customWidth="1"/>
    <col min="3076" max="3076" width="16.28515625" style="6" customWidth="1"/>
    <col min="3077" max="3318" width="9.140625" style="6"/>
    <col min="3319" max="3319" width="33.140625" style="6" customWidth="1"/>
    <col min="3320" max="3320" width="50.42578125" style="6" customWidth="1"/>
    <col min="3321" max="3321" width="0" style="6" hidden="1" customWidth="1"/>
    <col min="3322" max="3322" width="16.7109375" style="6" customWidth="1"/>
    <col min="3323" max="3323" width="19.85546875" style="6" customWidth="1"/>
    <col min="3324" max="3324" width="21.140625" style="6" customWidth="1"/>
    <col min="3325" max="3330" width="0" style="6" hidden="1" customWidth="1"/>
    <col min="3331" max="3331" width="14.85546875" style="6" bestFit="1" customWidth="1"/>
    <col min="3332" max="3332" width="16.28515625" style="6" customWidth="1"/>
    <col min="3333" max="3574" width="9.140625" style="6"/>
    <col min="3575" max="3575" width="33.140625" style="6" customWidth="1"/>
    <col min="3576" max="3576" width="50.42578125" style="6" customWidth="1"/>
    <col min="3577" max="3577" width="0" style="6" hidden="1" customWidth="1"/>
    <col min="3578" max="3578" width="16.7109375" style="6" customWidth="1"/>
    <col min="3579" max="3579" width="19.85546875" style="6" customWidth="1"/>
    <col min="3580" max="3580" width="21.140625" style="6" customWidth="1"/>
    <col min="3581" max="3586" width="0" style="6" hidden="1" customWidth="1"/>
    <col min="3587" max="3587" width="14.85546875" style="6" bestFit="1" customWidth="1"/>
    <col min="3588" max="3588" width="16.28515625" style="6" customWidth="1"/>
    <col min="3589" max="3830" width="9.140625" style="6"/>
    <col min="3831" max="3831" width="33.140625" style="6" customWidth="1"/>
    <col min="3832" max="3832" width="50.42578125" style="6" customWidth="1"/>
    <col min="3833" max="3833" width="0" style="6" hidden="1" customWidth="1"/>
    <col min="3834" max="3834" width="16.7109375" style="6" customWidth="1"/>
    <col min="3835" max="3835" width="19.85546875" style="6" customWidth="1"/>
    <col min="3836" max="3836" width="21.140625" style="6" customWidth="1"/>
    <col min="3837" max="3842" width="0" style="6" hidden="1" customWidth="1"/>
    <col min="3843" max="3843" width="14.85546875" style="6" bestFit="1" customWidth="1"/>
    <col min="3844" max="3844" width="16.28515625" style="6" customWidth="1"/>
    <col min="3845" max="4086" width="9.140625" style="6"/>
    <col min="4087" max="4087" width="33.140625" style="6" customWidth="1"/>
    <col min="4088" max="4088" width="50.42578125" style="6" customWidth="1"/>
    <col min="4089" max="4089" width="0" style="6" hidden="1" customWidth="1"/>
    <col min="4090" max="4090" width="16.7109375" style="6" customWidth="1"/>
    <col min="4091" max="4091" width="19.85546875" style="6" customWidth="1"/>
    <col min="4092" max="4092" width="21.140625" style="6" customWidth="1"/>
    <col min="4093" max="4098" width="0" style="6" hidden="1" customWidth="1"/>
    <col min="4099" max="4099" width="14.85546875" style="6" bestFit="1" customWidth="1"/>
    <col min="4100" max="4100" width="16.28515625" style="6" customWidth="1"/>
    <col min="4101" max="4342" width="9.140625" style="6"/>
    <col min="4343" max="4343" width="33.140625" style="6" customWidth="1"/>
    <col min="4344" max="4344" width="50.42578125" style="6" customWidth="1"/>
    <col min="4345" max="4345" width="0" style="6" hidden="1" customWidth="1"/>
    <col min="4346" max="4346" width="16.7109375" style="6" customWidth="1"/>
    <col min="4347" max="4347" width="19.85546875" style="6" customWidth="1"/>
    <col min="4348" max="4348" width="21.140625" style="6" customWidth="1"/>
    <col min="4349" max="4354" width="0" style="6" hidden="1" customWidth="1"/>
    <col min="4355" max="4355" width="14.85546875" style="6" bestFit="1" customWidth="1"/>
    <col min="4356" max="4356" width="16.28515625" style="6" customWidth="1"/>
    <col min="4357" max="4598" width="9.140625" style="6"/>
    <col min="4599" max="4599" width="33.140625" style="6" customWidth="1"/>
    <col min="4600" max="4600" width="50.42578125" style="6" customWidth="1"/>
    <col min="4601" max="4601" width="0" style="6" hidden="1" customWidth="1"/>
    <col min="4602" max="4602" width="16.7109375" style="6" customWidth="1"/>
    <col min="4603" max="4603" width="19.85546875" style="6" customWidth="1"/>
    <col min="4604" max="4604" width="21.140625" style="6" customWidth="1"/>
    <col min="4605" max="4610" width="0" style="6" hidden="1" customWidth="1"/>
    <col min="4611" max="4611" width="14.85546875" style="6" bestFit="1" customWidth="1"/>
    <col min="4612" max="4612" width="16.28515625" style="6" customWidth="1"/>
    <col min="4613" max="4854" width="9.140625" style="6"/>
    <col min="4855" max="4855" width="33.140625" style="6" customWidth="1"/>
    <col min="4856" max="4856" width="50.42578125" style="6" customWidth="1"/>
    <col min="4857" max="4857" width="0" style="6" hidden="1" customWidth="1"/>
    <col min="4858" max="4858" width="16.7109375" style="6" customWidth="1"/>
    <col min="4859" max="4859" width="19.85546875" style="6" customWidth="1"/>
    <col min="4860" max="4860" width="21.140625" style="6" customWidth="1"/>
    <col min="4861" max="4866" width="0" style="6" hidden="1" customWidth="1"/>
    <col min="4867" max="4867" width="14.85546875" style="6" bestFit="1" customWidth="1"/>
    <col min="4868" max="4868" width="16.28515625" style="6" customWidth="1"/>
    <col min="4869" max="5110" width="9.140625" style="6"/>
    <col min="5111" max="5111" width="33.140625" style="6" customWidth="1"/>
    <col min="5112" max="5112" width="50.42578125" style="6" customWidth="1"/>
    <col min="5113" max="5113" width="0" style="6" hidden="1" customWidth="1"/>
    <col min="5114" max="5114" width="16.7109375" style="6" customWidth="1"/>
    <col min="5115" max="5115" width="19.85546875" style="6" customWidth="1"/>
    <col min="5116" max="5116" width="21.140625" style="6" customWidth="1"/>
    <col min="5117" max="5122" width="0" style="6" hidden="1" customWidth="1"/>
    <col min="5123" max="5123" width="14.85546875" style="6" bestFit="1" customWidth="1"/>
    <col min="5124" max="5124" width="16.28515625" style="6" customWidth="1"/>
    <col min="5125" max="5366" width="9.140625" style="6"/>
    <col min="5367" max="5367" width="33.140625" style="6" customWidth="1"/>
    <col min="5368" max="5368" width="50.42578125" style="6" customWidth="1"/>
    <col min="5369" max="5369" width="0" style="6" hidden="1" customWidth="1"/>
    <col min="5370" max="5370" width="16.7109375" style="6" customWidth="1"/>
    <col min="5371" max="5371" width="19.85546875" style="6" customWidth="1"/>
    <col min="5372" max="5372" width="21.140625" style="6" customWidth="1"/>
    <col min="5373" max="5378" width="0" style="6" hidden="1" customWidth="1"/>
    <col min="5379" max="5379" width="14.85546875" style="6" bestFit="1" customWidth="1"/>
    <col min="5380" max="5380" width="16.28515625" style="6" customWidth="1"/>
    <col min="5381" max="5622" width="9.140625" style="6"/>
    <col min="5623" max="5623" width="33.140625" style="6" customWidth="1"/>
    <col min="5624" max="5624" width="50.42578125" style="6" customWidth="1"/>
    <col min="5625" max="5625" width="0" style="6" hidden="1" customWidth="1"/>
    <col min="5626" max="5626" width="16.7109375" style="6" customWidth="1"/>
    <col min="5627" max="5627" width="19.85546875" style="6" customWidth="1"/>
    <col min="5628" max="5628" width="21.140625" style="6" customWidth="1"/>
    <col min="5629" max="5634" width="0" style="6" hidden="1" customWidth="1"/>
    <col min="5635" max="5635" width="14.85546875" style="6" bestFit="1" customWidth="1"/>
    <col min="5636" max="5636" width="16.28515625" style="6" customWidth="1"/>
    <col min="5637" max="5878" width="9.140625" style="6"/>
    <col min="5879" max="5879" width="33.140625" style="6" customWidth="1"/>
    <col min="5880" max="5880" width="50.42578125" style="6" customWidth="1"/>
    <col min="5881" max="5881" width="0" style="6" hidden="1" customWidth="1"/>
    <col min="5882" max="5882" width="16.7109375" style="6" customWidth="1"/>
    <col min="5883" max="5883" width="19.85546875" style="6" customWidth="1"/>
    <col min="5884" max="5884" width="21.140625" style="6" customWidth="1"/>
    <col min="5885" max="5890" width="0" style="6" hidden="1" customWidth="1"/>
    <col min="5891" max="5891" width="14.85546875" style="6" bestFit="1" customWidth="1"/>
    <col min="5892" max="5892" width="16.28515625" style="6" customWidth="1"/>
    <col min="5893" max="6134" width="9.140625" style="6"/>
    <col min="6135" max="6135" width="33.140625" style="6" customWidth="1"/>
    <col min="6136" max="6136" width="50.42578125" style="6" customWidth="1"/>
    <col min="6137" max="6137" width="0" style="6" hidden="1" customWidth="1"/>
    <col min="6138" max="6138" width="16.7109375" style="6" customWidth="1"/>
    <col min="6139" max="6139" width="19.85546875" style="6" customWidth="1"/>
    <col min="6140" max="6140" width="21.140625" style="6" customWidth="1"/>
    <col min="6141" max="6146" width="0" style="6" hidden="1" customWidth="1"/>
    <col min="6147" max="6147" width="14.85546875" style="6" bestFit="1" customWidth="1"/>
    <col min="6148" max="6148" width="16.28515625" style="6" customWidth="1"/>
    <col min="6149" max="6390" width="9.140625" style="6"/>
    <col min="6391" max="6391" width="33.140625" style="6" customWidth="1"/>
    <col min="6392" max="6392" width="50.42578125" style="6" customWidth="1"/>
    <col min="6393" max="6393" width="0" style="6" hidden="1" customWidth="1"/>
    <col min="6394" max="6394" width="16.7109375" style="6" customWidth="1"/>
    <col min="6395" max="6395" width="19.85546875" style="6" customWidth="1"/>
    <col min="6396" max="6396" width="21.140625" style="6" customWidth="1"/>
    <col min="6397" max="6402" width="0" style="6" hidden="1" customWidth="1"/>
    <col min="6403" max="6403" width="14.85546875" style="6" bestFit="1" customWidth="1"/>
    <col min="6404" max="6404" width="16.28515625" style="6" customWidth="1"/>
    <col min="6405" max="6646" width="9.140625" style="6"/>
    <col min="6647" max="6647" width="33.140625" style="6" customWidth="1"/>
    <col min="6648" max="6648" width="50.42578125" style="6" customWidth="1"/>
    <col min="6649" max="6649" width="0" style="6" hidden="1" customWidth="1"/>
    <col min="6650" max="6650" width="16.7109375" style="6" customWidth="1"/>
    <col min="6651" max="6651" width="19.85546875" style="6" customWidth="1"/>
    <col min="6652" max="6652" width="21.140625" style="6" customWidth="1"/>
    <col min="6653" max="6658" width="0" style="6" hidden="1" customWidth="1"/>
    <col min="6659" max="6659" width="14.85546875" style="6" bestFit="1" customWidth="1"/>
    <col min="6660" max="6660" width="16.28515625" style="6" customWidth="1"/>
    <col min="6661" max="6902" width="9.140625" style="6"/>
    <col min="6903" max="6903" width="33.140625" style="6" customWidth="1"/>
    <col min="6904" max="6904" width="50.42578125" style="6" customWidth="1"/>
    <col min="6905" max="6905" width="0" style="6" hidden="1" customWidth="1"/>
    <col min="6906" max="6906" width="16.7109375" style="6" customWidth="1"/>
    <col min="6907" max="6907" width="19.85546875" style="6" customWidth="1"/>
    <col min="6908" max="6908" width="21.140625" style="6" customWidth="1"/>
    <col min="6909" max="6914" width="0" style="6" hidden="1" customWidth="1"/>
    <col min="6915" max="6915" width="14.85546875" style="6" bestFit="1" customWidth="1"/>
    <col min="6916" max="6916" width="16.28515625" style="6" customWidth="1"/>
    <col min="6917" max="7158" width="9.140625" style="6"/>
    <col min="7159" max="7159" width="33.140625" style="6" customWidth="1"/>
    <col min="7160" max="7160" width="50.42578125" style="6" customWidth="1"/>
    <col min="7161" max="7161" width="0" style="6" hidden="1" customWidth="1"/>
    <col min="7162" max="7162" width="16.7109375" style="6" customWidth="1"/>
    <col min="7163" max="7163" width="19.85546875" style="6" customWidth="1"/>
    <col min="7164" max="7164" width="21.140625" style="6" customWidth="1"/>
    <col min="7165" max="7170" width="0" style="6" hidden="1" customWidth="1"/>
    <col min="7171" max="7171" width="14.85546875" style="6" bestFit="1" customWidth="1"/>
    <col min="7172" max="7172" width="16.28515625" style="6" customWidth="1"/>
    <col min="7173" max="7414" width="9.140625" style="6"/>
    <col min="7415" max="7415" width="33.140625" style="6" customWidth="1"/>
    <col min="7416" max="7416" width="50.42578125" style="6" customWidth="1"/>
    <col min="7417" max="7417" width="0" style="6" hidden="1" customWidth="1"/>
    <col min="7418" max="7418" width="16.7109375" style="6" customWidth="1"/>
    <col min="7419" max="7419" width="19.85546875" style="6" customWidth="1"/>
    <col min="7420" max="7420" width="21.140625" style="6" customWidth="1"/>
    <col min="7421" max="7426" width="0" style="6" hidden="1" customWidth="1"/>
    <col min="7427" max="7427" width="14.85546875" style="6" bestFit="1" customWidth="1"/>
    <col min="7428" max="7428" width="16.28515625" style="6" customWidth="1"/>
    <col min="7429" max="7670" width="9.140625" style="6"/>
    <col min="7671" max="7671" width="33.140625" style="6" customWidth="1"/>
    <col min="7672" max="7672" width="50.42578125" style="6" customWidth="1"/>
    <col min="7673" max="7673" width="0" style="6" hidden="1" customWidth="1"/>
    <col min="7674" max="7674" width="16.7109375" style="6" customWidth="1"/>
    <col min="7675" max="7675" width="19.85546875" style="6" customWidth="1"/>
    <col min="7676" max="7676" width="21.140625" style="6" customWidth="1"/>
    <col min="7677" max="7682" width="0" style="6" hidden="1" customWidth="1"/>
    <col min="7683" max="7683" width="14.85546875" style="6" bestFit="1" customWidth="1"/>
    <col min="7684" max="7684" width="16.28515625" style="6" customWidth="1"/>
    <col min="7685" max="7926" width="9.140625" style="6"/>
    <col min="7927" max="7927" width="33.140625" style="6" customWidth="1"/>
    <col min="7928" max="7928" width="50.42578125" style="6" customWidth="1"/>
    <col min="7929" max="7929" width="0" style="6" hidden="1" customWidth="1"/>
    <col min="7930" max="7930" width="16.7109375" style="6" customWidth="1"/>
    <col min="7931" max="7931" width="19.85546875" style="6" customWidth="1"/>
    <col min="7932" max="7932" width="21.140625" style="6" customWidth="1"/>
    <col min="7933" max="7938" width="0" style="6" hidden="1" customWidth="1"/>
    <col min="7939" max="7939" width="14.85546875" style="6" bestFit="1" customWidth="1"/>
    <col min="7940" max="7940" width="16.28515625" style="6" customWidth="1"/>
    <col min="7941" max="8182" width="9.140625" style="6"/>
    <col min="8183" max="8183" width="33.140625" style="6" customWidth="1"/>
    <col min="8184" max="8184" width="50.42578125" style="6" customWidth="1"/>
    <col min="8185" max="8185" width="0" style="6" hidden="1" customWidth="1"/>
    <col min="8186" max="8186" width="16.7109375" style="6" customWidth="1"/>
    <col min="8187" max="8187" width="19.85546875" style="6" customWidth="1"/>
    <col min="8188" max="8188" width="21.140625" style="6" customWidth="1"/>
    <col min="8189" max="8194" width="0" style="6" hidden="1" customWidth="1"/>
    <col min="8195" max="8195" width="14.85546875" style="6" bestFit="1" customWidth="1"/>
    <col min="8196" max="8196" width="16.28515625" style="6" customWidth="1"/>
    <col min="8197" max="8438" width="9.140625" style="6"/>
    <col min="8439" max="8439" width="33.140625" style="6" customWidth="1"/>
    <col min="8440" max="8440" width="50.42578125" style="6" customWidth="1"/>
    <col min="8441" max="8441" width="0" style="6" hidden="1" customWidth="1"/>
    <col min="8442" max="8442" width="16.7109375" style="6" customWidth="1"/>
    <col min="8443" max="8443" width="19.85546875" style="6" customWidth="1"/>
    <col min="8444" max="8444" width="21.140625" style="6" customWidth="1"/>
    <col min="8445" max="8450" width="0" style="6" hidden="1" customWidth="1"/>
    <col min="8451" max="8451" width="14.85546875" style="6" bestFit="1" customWidth="1"/>
    <col min="8452" max="8452" width="16.28515625" style="6" customWidth="1"/>
    <col min="8453" max="8694" width="9.140625" style="6"/>
    <col min="8695" max="8695" width="33.140625" style="6" customWidth="1"/>
    <col min="8696" max="8696" width="50.42578125" style="6" customWidth="1"/>
    <col min="8697" max="8697" width="0" style="6" hidden="1" customWidth="1"/>
    <col min="8698" max="8698" width="16.7109375" style="6" customWidth="1"/>
    <col min="8699" max="8699" width="19.85546875" style="6" customWidth="1"/>
    <col min="8700" max="8700" width="21.140625" style="6" customWidth="1"/>
    <col min="8701" max="8706" width="0" style="6" hidden="1" customWidth="1"/>
    <col min="8707" max="8707" width="14.85546875" style="6" bestFit="1" customWidth="1"/>
    <col min="8708" max="8708" width="16.28515625" style="6" customWidth="1"/>
    <col min="8709" max="8950" width="9.140625" style="6"/>
    <col min="8951" max="8951" width="33.140625" style="6" customWidth="1"/>
    <col min="8952" max="8952" width="50.42578125" style="6" customWidth="1"/>
    <col min="8953" max="8953" width="0" style="6" hidden="1" customWidth="1"/>
    <col min="8954" max="8954" width="16.7109375" style="6" customWidth="1"/>
    <col min="8955" max="8955" width="19.85546875" style="6" customWidth="1"/>
    <col min="8956" max="8956" width="21.140625" style="6" customWidth="1"/>
    <col min="8957" max="8962" width="0" style="6" hidden="1" customWidth="1"/>
    <col min="8963" max="8963" width="14.85546875" style="6" bestFit="1" customWidth="1"/>
    <col min="8964" max="8964" width="16.28515625" style="6" customWidth="1"/>
    <col min="8965" max="9206" width="9.140625" style="6"/>
    <col min="9207" max="9207" width="33.140625" style="6" customWidth="1"/>
    <col min="9208" max="9208" width="50.42578125" style="6" customWidth="1"/>
    <col min="9209" max="9209" width="0" style="6" hidden="1" customWidth="1"/>
    <col min="9210" max="9210" width="16.7109375" style="6" customWidth="1"/>
    <col min="9211" max="9211" width="19.85546875" style="6" customWidth="1"/>
    <col min="9212" max="9212" width="21.140625" style="6" customWidth="1"/>
    <col min="9213" max="9218" width="0" style="6" hidden="1" customWidth="1"/>
    <col min="9219" max="9219" width="14.85546875" style="6" bestFit="1" customWidth="1"/>
    <col min="9220" max="9220" width="16.28515625" style="6" customWidth="1"/>
    <col min="9221" max="9462" width="9.140625" style="6"/>
    <col min="9463" max="9463" width="33.140625" style="6" customWidth="1"/>
    <col min="9464" max="9464" width="50.42578125" style="6" customWidth="1"/>
    <col min="9465" max="9465" width="0" style="6" hidden="1" customWidth="1"/>
    <col min="9466" max="9466" width="16.7109375" style="6" customWidth="1"/>
    <col min="9467" max="9467" width="19.85546875" style="6" customWidth="1"/>
    <col min="9468" max="9468" width="21.140625" style="6" customWidth="1"/>
    <col min="9469" max="9474" width="0" style="6" hidden="1" customWidth="1"/>
    <col min="9475" max="9475" width="14.85546875" style="6" bestFit="1" customWidth="1"/>
    <col min="9476" max="9476" width="16.28515625" style="6" customWidth="1"/>
    <col min="9477" max="9718" width="9.140625" style="6"/>
    <col min="9719" max="9719" width="33.140625" style="6" customWidth="1"/>
    <col min="9720" max="9720" width="50.42578125" style="6" customWidth="1"/>
    <col min="9721" max="9721" width="0" style="6" hidden="1" customWidth="1"/>
    <col min="9722" max="9722" width="16.7109375" style="6" customWidth="1"/>
    <col min="9723" max="9723" width="19.85546875" style="6" customWidth="1"/>
    <col min="9724" max="9724" width="21.140625" style="6" customWidth="1"/>
    <col min="9725" max="9730" width="0" style="6" hidden="1" customWidth="1"/>
    <col min="9731" max="9731" width="14.85546875" style="6" bestFit="1" customWidth="1"/>
    <col min="9732" max="9732" width="16.28515625" style="6" customWidth="1"/>
    <col min="9733" max="9974" width="9.140625" style="6"/>
    <col min="9975" max="9975" width="33.140625" style="6" customWidth="1"/>
    <col min="9976" max="9976" width="50.42578125" style="6" customWidth="1"/>
    <col min="9977" max="9977" width="0" style="6" hidden="1" customWidth="1"/>
    <col min="9978" max="9978" width="16.7109375" style="6" customWidth="1"/>
    <col min="9979" max="9979" width="19.85546875" style="6" customWidth="1"/>
    <col min="9980" max="9980" width="21.140625" style="6" customWidth="1"/>
    <col min="9981" max="9986" width="0" style="6" hidden="1" customWidth="1"/>
    <col min="9987" max="9987" width="14.85546875" style="6" bestFit="1" customWidth="1"/>
    <col min="9988" max="9988" width="16.28515625" style="6" customWidth="1"/>
    <col min="9989" max="10230" width="9.140625" style="6"/>
    <col min="10231" max="10231" width="33.140625" style="6" customWidth="1"/>
    <col min="10232" max="10232" width="50.42578125" style="6" customWidth="1"/>
    <col min="10233" max="10233" width="0" style="6" hidden="1" customWidth="1"/>
    <col min="10234" max="10234" width="16.7109375" style="6" customWidth="1"/>
    <col min="10235" max="10235" width="19.85546875" style="6" customWidth="1"/>
    <col min="10236" max="10236" width="21.140625" style="6" customWidth="1"/>
    <col min="10237" max="10242" width="0" style="6" hidden="1" customWidth="1"/>
    <col min="10243" max="10243" width="14.85546875" style="6" bestFit="1" customWidth="1"/>
    <col min="10244" max="10244" width="16.28515625" style="6" customWidth="1"/>
    <col min="10245" max="10486" width="9.140625" style="6"/>
    <col min="10487" max="10487" width="33.140625" style="6" customWidth="1"/>
    <col min="10488" max="10488" width="50.42578125" style="6" customWidth="1"/>
    <col min="10489" max="10489" width="0" style="6" hidden="1" customWidth="1"/>
    <col min="10490" max="10490" width="16.7109375" style="6" customWidth="1"/>
    <col min="10491" max="10491" width="19.85546875" style="6" customWidth="1"/>
    <col min="10492" max="10492" width="21.140625" style="6" customWidth="1"/>
    <col min="10493" max="10498" width="0" style="6" hidden="1" customWidth="1"/>
    <col min="10499" max="10499" width="14.85546875" style="6" bestFit="1" customWidth="1"/>
    <col min="10500" max="10500" width="16.28515625" style="6" customWidth="1"/>
    <col min="10501" max="10742" width="9.140625" style="6"/>
    <col min="10743" max="10743" width="33.140625" style="6" customWidth="1"/>
    <col min="10744" max="10744" width="50.42578125" style="6" customWidth="1"/>
    <col min="10745" max="10745" width="0" style="6" hidden="1" customWidth="1"/>
    <col min="10746" max="10746" width="16.7109375" style="6" customWidth="1"/>
    <col min="10747" max="10747" width="19.85546875" style="6" customWidth="1"/>
    <col min="10748" max="10748" width="21.140625" style="6" customWidth="1"/>
    <col min="10749" max="10754" width="0" style="6" hidden="1" customWidth="1"/>
    <col min="10755" max="10755" width="14.85546875" style="6" bestFit="1" customWidth="1"/>
    <col min="10756" max="10756" width="16.28515625" style="6" customWidth="1"/>
    <col min="10757" max="10998" width="9.140625" style="6"/>
    <col min="10999" max="10999" width="33.140625" style="6" customWidth="1"/>
    <col min="11000" max="11000" width="50.42578125" style="6" customWidth="1"/>
    <col min="11001" max="11001" width="0" style="6" hidden="1" customWidth="1"/>
    <col min="11002" max="11002" width="16.7109375" style="6" customWidth="1"/>
    <col min="11003" max="11003" width="19.85546875" style="6" customWidth="1"/>
    <col min="11004" max="11004" width="21.140625" style="6" customWidth="1"/>
    <col min="11005" max="11010" width="0" style="6" hidden="1" customWidth="1"/>
    <col min="11011" max="11011" width="14.85546875" style="6" bestFit="1" customWidth="1"/>
    <col min="11012" max="11012" width="16.28515625" style="6" customWidth="1"/>
    <col min="11013" max="11254" width="9.140625" style="6"/>
    <col min="11255" max="11255" width="33.140625" style="6" customWidth="1"/>
    <col min="11256" max="11256" width="50.42578125" style="6" customWidth="1"/>
    <col min="11257" max="11257" width="0" style="6" hidden="1" customWidth="1"/>
    <col min="11258" max="11258" width="16.7109375" style="6" customWidth="1"/>
    <col min="11259" max="11259" width="19.85546875" style="6" customWidth="1"/>
    <col min="11260" max="11260" width="21.140625" style="6" customWidth="1"/>
    <col min="11261" max="11266" width="0" style="6" hidden="1" customWidth="1"/>
    <col min="11267" max="11267" width="14.85546875" style="6" bestFit="1" customWidth="1"/>
    <col min="11268" max="11268" width="16.28515625" style="6" customWidth="1"/>
    <col min="11269" max="11510" width="9.140625" style="6"/>
    <col min="11511" max="11511" width="33.140625" style="6" customWidth="1"/>
    <col min="11512" max="11512" width="50.42578125" style="6" customWidth="1"/>
    <col min="11513" max="11513" width="0" style="6" hidden="1" customWidth="1"/>
    <col min="11514" max="11514" width="16.7109375" style="6" customWidth="1"/>
    <col min="11515" max="11515" width="19.85546875" style="6" customWidth="1"/>
    <col min="11516" max="11516" width="21.140625" style="6" customWidth="1"/>
    <col min="11517" max="11522" width="0" style="6" hidden="1" customWidth="1"/>
    <col min="11523" max="11523" width="14.85546875" style="6" bestFit="1" customWidth="1"/>
    <col min="11524" max="11524" width="16.28515625" style="6" customWidth="1"/>
    <col min="11525" max="11766" width="9.140625" style="6"/>
    <col min="11767" max="11767" width="33.140625" style="6" customWidth="1"/>
    <col min="11768" max="11768" width="50.42578125" style="6" customWidth="1"/>
    <col min="11769" max="11769" width="0" style="6" hidden="1" customWidth="1"/>
    <col min="11770" max="11770" width="16.7109375" style="6" customWidth="1"/>
    <col min="11771" max="11771" width="19.85546875" style="6" customWidth="1"/>
    <col min="11772" max="11772" width="21.140625" style="6" customWidth="1"/>
    <col min="11773" max="11778" width="0" style="6" hidden="1" customWidth="1"/>
    <col min="11779" max="11779" width="14.85546875" style="6" bestFit="1" customWidth="1"/>
    <col min="11780" max="11780" width="16.28515625" style="6" customWidth="1"/>
    <col min="11781" max="12022" width="9.140625" style="6"/>
    <col min="12023" max="12023" width="33.140625" style="6" customWidth="1"/>
    <col min="12024" max="12024" width="50.42578125" style="6" customWidth="1"/>
    <col min="12025" max="12025" width="0" style="6" hidden="1" customWidth="1"/>
    <col min="12026" max="12026" width="16.7109375" style="6" customWidth="1"/>
    <col min="12027" max="12027" width="19.85546875" style="6" customWidth="1"/>
    <col min="12028" max="12028" width="21.140625" style="6" customWidth="1"/>
    <col min="12029" max="12034" width="0" style="6" hidden="1" customWidth="1"/>
    <col min="12035" max="12035" width="14.85546875" style="6" bestFit="1" customWidth="1"/>
    <col min="12036" max="12036" width="16.28515625" style="6" customWidth="1"/>
    <col min="12037" max="12278" width="9.140625" style="6"/>
    <col min="12279" max="12279" width="33.140625" style="6" customWidth="1"/>
    <col min="12280" max="12280" width="50.42578125" style="6" customWidth="1"/>
    <col min="12281" max="12281" width="0" style="6" hidden="1" customWidth="1"/>
    <col min="12282" max="12282" width="16.7109375" style="6" customWidth="1"/>
    <col min="12283" max="12283" width="19.85546875" style="6" customWidth="1"/>
    <col min="12284" max="12284" width="21.140625" style="6" customWidth="1"/>
    <col min="12285" max="12290" width="0" style="6" hidden="1" customWidth="1"/>
    <col min="12291" max="12291" width="14.85546875" style="6" bestFit="1" customWidth="1"/>
    <col min="12292" max="12292" width="16.28515625" style="6" customWidth="1"/>
    <col min="12293" max="12534" width="9.140625" style="6"/>
    <col min="12535" max="12535" width="33.140625" style="6" customWidth="1"/>
    <col min="12536" max="12536" width="50.42578125" style="6" customWidth="1"/>
    <col min="12537" max="12537" width="0" style="6" hidden="1" customWidth="1"/>
    <col min="12538" max="12538" width="16.7109375" style="6" customWidth="1"/>
    <col min="12539" max="12539" width="19.85546875" style="6" customWidth="1"/>
    <col min="12540" max="12540" width="21.140625" style="6" customWidth="1"/>
    <col min="12541" max="12546" width="0" style="6" hidden="1" customWidth="1"/>
    <col min="12547" max="12547" width="14.85546875" style="6" bestFit="1" customWidth="1"/>
    <col min="12548" max="12548" width="16.28515625" style="6" customWidth="1"/>
    <col min="12549" max="12790" width="9.140625" style="6"/>
    <col min="12791" max="12791" width="33.140625" style="6" customWidth="1"/>
    <col min="12792" max="12792" width="50.42578125" style="6" customWidth="1"/>
    <col min="12793" max="12793" width="0" style="6" hidden="1" customWidth="1"/>
    <col min="12794" max="12794" width="16.7109375" style="6" customWidth="1"/>
    <col min="12795" max="12795" width="19.85546875" style="6" customWidth="1"/>
    <col min="12796" max="12796" width="21.140625" style="6" customWidth="1"/>
    <col min="12797" max="12802" width="0" style="6" hidden="1" customWidth="1"/>
    <col min="12803" max="12803" width="14.85546875" style="6" bestFit="1" customWidth="1"/>
    <col min="12804" max="12804" width="16.28515625" style="6" customWidth="1"/>
    <col min="12805" max="13046" width="9.140625" style="6"/>
    <col min="13047" max="13047" width="33.140625" style="6" customWidth="1"/>
    <col min="13048" max="13048" width="50.42578125" style="6" customWidth="1"/>
    <col min="13049" max="13049" width="0" style="6" hidden="1" customWidth="1"/>
    <col min="13050" max="13050" width="16.7109375" style="6" customWidth="1"/>
    <col min="13051" max="13051" width="19.85546875" style="6" customWidth="1"/>
    <col min="13052" max="13052" width="21.140625" style="6" customWidth="1"/>
    <col min="13053" max="13058" width="0" style="6" hidden="1" customWidth="1"/>
    <col min="13059" max="13059" width="14.85546875" style="6" bestFit="1" customWidth="1"/>
    <col min="13060" max="13060" width="16.28515625" style="6" customWidth="1"/>
    <col min="13061" max="13302" width="9.140625" style="6"/>
    <col min="13303" max="13303" width="33.140625" style="6" customWidth="1"/>
    <col min="13304" max="13304" width="50.42578125" style="6" customWidth="1"/>
    <col min="13305" max="13305" width="0" style="6" hidden="1" customWidth="1"/>
    <col min="13306" max="13306" width="16.7109375" style="6" customWidth="1"/>
    <col min="13307" max="13307" width="19.85546875" style="6" customWidth="1"/>
    <col min="13308" max="13308" width="21.140625" style="6" customWidth="1"/>
    <col min="13309" max="13314" width="0" style="6" hidden="1" customWidth="1"/>
    <col min="13315" max="13315" width="14.85546875" style="6" bestFit="1" customWidth="1"/>
    <col min="13316" max="13316" width="16.28515625" style="6" customWidth="1"/>
    <col min="13317" max="13558" width="9.140625" style="6"/>
    <col min="13559" max="13559" width="33.140625" style="6" customWidth="1"/>
    <col min="13560" max="13560" width="50.42578125" style="6" customWidth="1"/>
    <col min="13561" max="13561" width="0" style="6" hidden="1" customWidth="1"/>
    <col min="13562" max="13562" width="16.7109375" style="6" customWidth="1"/>
    <col min="13563" max="13563" width="19.85546875" style="6" customWidth="1"/>
    <col min="13564" max="13564" width="21.140625" style="6" customWidth="1"/>
    <col min="13565" max="13570" width="0" style="6" hidden="1" customWidth="1"/>
    <col min="13571" max="13571" width="14.85546875" style="6" bestFit="1" customWidth="1"/>
    <col min="13572" max="13572" width="16.28515625" style="6" customWidth="1"/>
    <col min="13573" max="13814" width="9.140625" style="6"/>
    <col min="13815" max="13815" width="33.140625" style="6" customWidth="1"/>
    <col min="13816" max="13816" width="50.42578125" style="6" customWidth="1"/>
    <col min="13817" max="13817" width="0" style="6" hidden="1" customWidth="1"/>
    <col min="13818" max="13818" width="16.7109375" style="6" customWidth="1"/>
    <col min="13819" max="13819" width="19.85546875" style="6" customWidth="1"/>
    <col min="13820" max="13820" width="21.140625" style="6" customWidth="1"/>
    <col min="13821" max="13826" width="0" style="6" hidden="1" customWidth="1"/>
    <col min="13827" max="13827" width="14.85546875" style="6" bestFit="1" customWidth="1"/>
    <col min="13828" max="13828" width="16.28515625" style="6" customWidth="1"/>
    <col min="13829" max="14070" width="9.140625" style="6"/>
    <col min="14071" max="14071" width="33.140625" style="6" customWidth="1"/>
    <col min="14072" max="14072" width="50.42578125" style="6" customWidth="1"/>
    <col min="14073" max="14073" width="0" style="6" hidden="1" customWidth="1"/>
    <col min="14074" max="14074" width="16.7109375" style="6" customWidth="1"/>
    <col min="14075" max="14075" width="19.85546875" style="6" customWidth="1"/>
    <col min="14076" max="14076" width="21.140625" style="6" customWidth="1"/>
    <col min="14077" max="14082" width="0" style="6" hidden="1" customWidth="1"/>
    <col min="14083" max="14083" width="14.85546875" style="6" bestFit="1" customWidth="1"/>
    <col min="14084" max="14084" width="16.28515625" style="6" customWidth="1"/>
    <col min="14085" max="14326" width="9.140625" style="6"/>
    <col min="14327" max="14327" width="33.140625" style="6" customWidth="1"/>
    <col min="14328" max="14328" width="50.42578125" style="6" customWidth="1"/>
    <col min="14329" max="14329" width="0" style="6" hidden="1" customWidth="1"/>
    <col min="14330" max="14330" width="16.7109375" style="6" customWidth="1"/>
    <col min="14331" max="14331" width="19.85546875" style="6" customWidth="1"/>
    <col min="14332" max="14332" width="21.140625" style="6" customWidth="1"/>
    <col min="14333" max="14338" width="0" style="6" hidden="1" customWidth="1"/>
    <col min="14339" max="14339" width="14.85546875" style="6" bestFit="1" customWidth="1"/>
    <col min="14340" max="14340" width="16.28515625" style="6" customWidth="1"/>
    <col min="14341" max="14582" width="9.140625" style="6"/>
    <col min="14583" max="14583" width="33.140625" style="6" customWidth="1"/>
    <col min="14584" max="14584" width="50.42578125" style="6" customWidth="1"/>
    <col min="14585" max="14585" width="0" style="6" hidden="1" customWidth="1"/>
    <col min="14586" max="14586" width="16.7109375" style="6" customWidth="1"/>
    <col min="14587" max="14587" width="19.85546875" style="6" customWidth="1"/>
    <col min="14588" max="14588" width="21.140625" style="6" customWidth="1"/>
    <col min="14589" max="14594" width="0" style="6" hidden="1" customWidth="1"/>
    <col min="14595" max="14595" width="14.85546875" style="6" bestFit="1" customWidth="1"/>
    <col min="14596" max="14596" width="16.28515625" style="6" customWidth="1"/>
    <col min="14597" max="14838" width="9.140625" style="6"/>
    <col min="14839" max="14839" width="33.140625" style="6" customWidth="1"/>
    <col min="14840" max="14840" width="50.42578125" style="6" customWidth="1"/>
    <col min="14841" max="14841" width="0" style="6" hidden="1" customWidth="1"/>
    <col min="14842" max="14842" width="16.7109375" style="6" customWidth="1"/>
    <col min="14843" max="14843" width="19.85546875" style="6" customWidth="1"/>
    <col min="14844" max="14844" width="21.140625" style="6" customWidth="1"/>
    <col min="14845" max="14850" width="0" style="6" hidden="1" customWidth="1"/>
    <col min="14851" max="14851" width="14.85546875" style="6" bestFit="1" customWidth="1"/>
    <col min="14852" max="14852" width="16.28515625" style="6" customWidth="1"/>
    <col min="14853" max="15094" width="9.140625" style="6"/>
    <col min="15095" max="15095" width="33.140625" style="6" customWidth="1"/>
    <col min="15096" max="15096" width="50.42578125" style="6" customWidth="1"/>
    <col min="15097" max="15097" width="0" style="6" hidden="1" customWidth="1"/>
    <col min="15098" max="15098" width="16.7109375" style="6" customWidth="1"/>
    <col min="15099" max="15099" width="19.85546875" style="6" customWidth="1"/>
    <col min="15100" max="15100" width="21.140625" style="6" customWidth="1"/>
    <col min="15101" max="15106" width="0" style="6" hidden="1" customWidth="1"/>
    <col min="15107" max="15107" width="14.85546875" style="6" bestFit="1" customWidth="1"/>
    <col min="15108" max="15108" width="16.28515625" style="6" customWidth="1"/>
    <col min="15109" max="15350" width="9.140625" style="6"/>
    <col min="15351" max="15351" width="33.140625" style="6" customWidth="1"/>
    <col min="15352" max="15352" width="50.42578125" style="6" customWidth="1"/>
    <col min="15353" max="15353" width="0" style="6" hidden="1" customWidth="1"/>
    <col min="15354" max="15354" width="16.7109375" style="6" customWidth="1"/>
    <col min="15355" max="15355" width="19.85546875" style="6" customWidth="1"/>
    <col min="15356" max="15356" width="21.140625" style="6" customWidth="1"/>
    <col min="15357" max="15362" width="0" style="6" hidden="1" customWidth="1"/>
    <col min="15363" max="15363" width="14.85546875" style="6" bestFit="1" customWidth="1"/>
    <col min="15364" max="15364" width="16.28515625" style="6" customWidth="1"/>
    <col min="15365" max="15606" width="9.140625" style="6"/>
    <col min="15607" max="15607" width="33.140625" style="6" customWidth="1"/>
    <col min="15608" max="15608" width="50.42578125" style="6" customWidth="1"/>
    <col min="15609" max="15609" width="0" style="6" hidden="1" customWidth="1"/>
    <col min="15610" max="15610" width="16.7109375" style="6" customWidth="1"/>
    <col min="15611" max="15611" width="19.85546875" style="6" customWidth="1"/>
    <col min="15612" max="15612" width="21.140625" style="6" customWidth="1"/>
    <col min="15613" max="15618" width="0" style="6" hidden="1" customWidth="1"/>
    <col min="15619" max="15619" width="14.85546875" style="6" bestFit="1" customWidth="1"/>
    <col min="15620" max="15620" width="16.28515625" style="6" customWidth="1"/>
    <col min="15621" max="15862" width="9.140625" style="6"/>
    <col min="15863" max="15863" width="33.140625" style="6" customWidth="1"/>
    <col min="15864" max="15864" width="50.42578125" style="6" customWidth="1"/>
    <col min="15865" max="15865" width="0" style="6" hidden="1" customWidth="1"/>
    <col min="15866" max="15866" width="16.7109375" style="6" customWidth="1"/>
    <col min="15867" max="15867" width="19.85546875" style="6" customWidth="1"/>
    <col min="15868" max="15868" width="21.140625" style="6" customWidth="1"/>
    <col min="15869" max="15874" width="0" style="6" hidden="1" customWidth="1"/>
    <col min="15875" max="15875" width="14.85546875" style="6" bestFit="1" customWidth="1"/>
    <col min="15876" max="15876" width="16.28515625" style="6" customWidth="1"/>
    <col min="15877" max="16118" width="9.140625" style="6"/>
    <col min="16119" max="16119" width="33.140625" style="6" customWidth="1"/>
    <col min="16120" max="16120" width="50.42578125" style="6" customWidth="1"/>
    <col min="16121" max="16121" width="0" style="6" hidden="1" customWidth="1"/>
    <col min="16122" max="16122" width="16.7109375" style="6" customWidth="1"/>
    <col min="16123" max="16123" width="19.85546875" style="6" customWidth="1"/>
    <col min="16124" max="16124" width="21.140625" style="6" customWidth="1"/>
    <col min="16125" max="16130" width="0" style="6" hidden="1" customWidth="1"/>
    <col min="16131" max="16131" width="14.85546875" style="6" bestFit="1" customWidth="1"/>
    <col min="16132" max="16132" width="16.28515625" style="6" customWidth="1"/>
    <col min="16133" max="16384" width="9.140625" style="6"/>
  </cols>
  <sheetData>
    <row r="1" spans="1:13" ht="15.75" customHeight="1" x14ac:dyDescent="0.3">
      <c r="A1" s="7"/>
      <c r="B1" s="5"/>
      <c r="C1" s="7" t="s">
        <v>331</v>
      </c>
      <c r="D1" s="51"/>
      <c r="E1" s="7"/>
    </row>
    <row r="2" spans="1:13" ht="74.25" customHeight="1" x14ac:dyDescent="0.3">
      <c r="A2" s="7"/>
      <c r="B2" s="5"/>
      <c r="C2" s="86" t="s">
        <v>459</v>
      </c>
      <c r="D2" s="86"/>
      <c r="E2" s="86"/>
      <c r="F2" s="86"/>
      <c r="G2" s="86"/>
      <c r="H2" s="86"/>
      <c r="I2" s="86"/>
      <c r="J2" s="86"/>
      <c r="K2" s="86"/>
    </row>
    <row r="3" spans="1:13" x14ac:dyDescent="0.3">
      <c r="A3" s="98" t="s">
        <v>353</v>
      </c>
      <c r="B3" s="98"/>
      <c r="C3" s="98"/>
      <c r="D3" s="98"/>
    </row>
    <row r="4" spans="1:13" ht="6" customHeight="1" x14ac:dyDescent="0.3">
      <c r="A4" s="98"/>
      <c r="B4" s="98"/>
      <c r="C4" s="98"/>
      <c r="D4" s="98"/>
    </row>
    <row r="5" spans="1:13" ht="36.75" customHeight="1" x14ac:dyDescent="0.3">
      <c r="A5" s="105" t="s">
        <v>381</v>
      </c>
      <c r="B5" s="106"/>
      <c r="C5" s="106"/>
      <c r="D5" s="106"/>
      <c r="E5" s="8"/>
      <c r="F5" s="8"/>
    </row>
    <row r="6" spans="1:13" s="10" customFormat="1" ht="1.5" customHeight="1" x14ac:dyDescent="0.3">
      <c r="A6" s="9"/>
      <c r="B6" s="8"/>
      <c r="C6" s="8"/>
      <c r="D6" s="52"/>
      <c r="E6" s="8"/>
      <c r="F6" s="8"/>
    </row>
    <row r="7" spans="1:13" s="10" customFormat="1" x14ac:dyDescent="0.3">
      <c r="A7" s="11"/>
      <c r="B7" s="12"/>
      <c r="D7" s="53"/>
      <c r="E7" s="10" t="s">
        <v>0</v>
      </c>
    </row>
    <row r="8" spans="1:13" s="13" customFormat="1" ht="15.75" customHeight="1" x14ac:dyDescent="0.3">
      <c r="A8" s="99" t="s">
        <v>1</v>
      </c>
      <c r="B8" s="95" t="s">
        <v>2</v>
      </c>
      <c r="C8" s="95" t="s">
        <v>332</v>
      </c>
      <c r="D8" s="102" t="s">
        <v>333</v>
      </c>
      <c r="E8" s="95" t="s">
        <v>334</v>
      </c>
    </row>
    <row r="9" spans="1:13" s="13" customFormat="1" ht="15.75" customHeight="1" x14ac:dyDescent="0.3">
      <c r="A9" s="100"/>
      <c r="B9" s="96"/>
      <c r="C9" s="96"/>
      <c r="D9" s="103"/>
      <c r="E9" s="96"/>
    </row>
    <row r="10" spans="1:13" s="14" customFormat="1" ht="15.75" customHeight="1" x14ac:dyDescent="0.25">
      <c r="A10" s="101"/>
      <c r="B10" s="97"/>
      <c r="C10" s="97"/>
      <c r="D10" s="104"/>
      <c r="E10" s="97"/>
    </row>
    <row r="11" spans="1:13" s="49" customFormat="1" ht="15.75" x14ac:dyDescent="0.25">
      <c r="A11" s="47">
        <v>1</v>
      </c>
      <c r="B11" s="47">
        <v>2</v>
      </c>
      <c r="C11" s="47">
        <v>3</v>
      </c>
      <c r="D11" s="47">
        <v>4</v>
      </c>
      <c r="E11" s="48">
        <v>5</v>
      </c>
    </row>
    <row r="12" spans="1:13" x14ac:dyDescent="0.3">
      <c r="A12" s="1" t="s">
        <v>3</v>
      </c>
      <c r="B12" s="2" t="s">
        <v>4</v>
      </c>
      <c r="C12" s="3">
        <f>C13+C120</f>
        <v>480864.53948000004</v>
      </c>
      <c r="D12" s="54">
        <f>D13+D120</f>
        <v>482891.49690000009</v>
      </c>
      <c r="E12" s="3">
        <f>D12/C12*100</f>
        <v>100.42152357963263</v>
      </c>
      <c r="F12" s="18"/>
      <c r="G12" s="19"/>
    </row>
    <row r="13" spans="1:13" x14ac:dyDescent="0.3">
      <c r="A13" s="1" t="s">
        <v>5</v>
      </c>
      <c r="B13" s="2" t="s">
        <v>6</v>
      </c>
      <c r="C13" s="3">
        <f>C14+C57</f>
        <v>108898.8236</v>
      </c>
      <c r="D13" s="54">
        <f>D14+D57</f>
        <v>111451.14502</v>
      </c>
      <c r="E13" s="3">
        <f t="shared" ref="E13:E83" si="0">D13/C13*100</f>
        <v>102.34375481352767</v>
      </c>
      <c r="M13" s="61">
        <f>C12-480864.53948</f>
        <v>0</v>
      </c>
    </row>
    <row r="14" spans="1:13" x14ac:dyDescent="0.3">
      <c r="A14" s="1"/>
      <c r="B14" s="2" t="s">
        <v>7</v>
      </c>
      <c r="C14" s="3">
        <f>C15+C21+C27+C40+C44+C50</f>
        <v>89680.010000000009</v>
      </c>
      <c r="D14" s="3">
        <f>D15+D21+D27+D40+D44+D50</f>
        <v>92038.139970000004</v>
      </c>
      <c r="E14" s="3">
        <f t="shared" si="0"/>
        <v>102.62949342891466</v>
      </c>
    </row>
    <row r="15" spans="1:13" x14ac:dyDescent="0.3">
      <c r="A15" s="1" t="s">
        <v>8</v>
      </c>
      <c r="B15" s="2" t="s">
        <v>9</v>
      </c>
      <c r="C15" s="3">
        <f>C16</f>
        <v>42611.01</v>
      </c>
      <c r="D15" s="3">
        <f>D16</f>
        <v>44144.446340000002</v>
      </c>
      <c r="E15" s="3">
        <f t="shared" si="0"/>
        <v>103.59868573873278</v>
      </c>
      <c r="F15" s="18"/>
      <c r="G15" s="21"/>
    </row>
    <row r="16" spans="1:13" x14ac:dyDescent="0.3">
      <c r="A16" s="1" t="s">
        <v>10</v>
      </c>
      <c r="B16" s="2" t="s">
        <v>11</v>
      </c>
      <c r="C16" s="3">
        <f>SUM(C17:C20)</f>
        <v>42611.01</v>
      </c>
      <c r="D16" s="55">
        <f>SUM(D17:D20)</f>
        <v>44144.446340000002</v>
      </c>
      <c r="E16" s="3">
        <f t="shared" si="0"/>
        <v>103.59868573873278</v>
      </c>
    </row>
    <row r="17" spans="1:5" ht="66" x14ac:dyDescent="0.3">
      <c r="A17" s="1" t="s">
        <v>12</v>
      </c>
      <c r="B17" s="2" t="s">
        <v>13</v>
      </c>
      <c r="C17" s="3">
        <v>42287</v>
      </c>
      <c r="D17" s="55">
        <v>42551.592230000002</v>
      </c>
      <c r="E17" s="3">
        <f t="shared" si="0"/>
        <v>100.62570584340342</v>
      </c>
    </row>
    <row r="18" spans="1:5" ht="94.5" x14ac:dyDescent="0.3">
      <c r="A18" s="1" t="s">
        <v>14</v>
      </c>
      <c r="B18" s="2" t="s">
        <v>15</v>
      </c>
      <c r="C18" s="3">
        <v>95.01</v>
      </c>
      <c r="D18" s="55">
        <v>1238.3540800000001</v>
      </c>
      <c r="E18" s="3">
        <f t="shared" si="0"/>
        <v>1303.3934112198717</v>
      </c>
    </row>
    <row r="19" spans="1:5" ht="47.25" x14ac:dyDescent="0.3">
      <c r="A19" s="1" t="s">
        <v>16</v>
      </c>
      <c r="B19" s="2" t="s">
        <v>17</v>
      </c>
      <c r="C19" s="3">
        <v>228</v>
      </c>
      <c r="D19" s="55">
        <v>354.50002999999998</v>
      </c>
      <c r="E19" s="3">
        <f t="shared" si="0"/>
        <v>155.4824692982456</v>
      </c>
    </row>
    <row r="20" spans="1:5" ht="81.75" x14ac:dyDescent="0.3">
      <c r="A20" s="1" t="s">
        <v>18</v>
      </c>
      <c r="B20" s="2" t="s">
        <v>19</v>
      </c>
      <c r="C20" s="3">
        <v>1</v>
      </c>
      <c r="D20" s="55"/>
      <c r="E20" s="3">
        <f t="shared" si="0"/>
        <v>0</v>
      </c>
    </row>
    <row r="21" spans="1:5" ht="31.5" x14ac:dyDescent="0.3">
      <c r="A21" s="1" t="s">
        <v>20</v>
      </c>
      <c r="B21" s="2" t="s">
        <v>21</v>
      </c>
      <c r="C21" s="3">
        <f>C22</f>
        <v>4250</v>
      </c>
      <c r="D21" s="55">
        <f>D22</f>
        <v>4667.7801600000003</v>
      </c>
      <c r="E21" s="4">
        <f t="shared" si="0"/>
        <v>109.83012141176471</v>
      </c>
    </row>
    <row r="22" spans="1:5" ht="31.5" x14ac:dyDescent="0.3">
      <c r="A22" s="1" t="s">
        <v>22</v>
      </c>
      <c r="B22" s="2" t="s">
        <v>23</v>
      </c>
      <c r="C22" s="3">
        <f>SUM(C23:C26)</f>
        <v>4250</v>
      </c>
      <c r="D22" s="55">
        <f>SUM(D23:D26)</f>
        <v>4667.7801600000003</v>
      </c>
      <c r="E22" s="4">
        <f t="shared" si="0"/>
        <v>109.83012141176471</v>
      </c>
    </row>
    <row r="23" spans="1:5" ht="63" x14ac:dyDescent="0.3">
      <c r="A23" s="1" t="s">
        <v>24</v>
      </c>
      <c r="B23" s="2" t="s">
        <v>25</v>
      </c>
      <c r="C23" s="3">
        <v>1520</v>
      </c>
      <c r="D23" s="55">
        <v>1917.9879800000001</v>
      </c>
      <c r="E23" s="3">
        <f t="shared" si="0"/>
        <v>126.18341973684211</v>
      </c>
    </row>
    <row r="24" spans="1:5" ht="78.75" x14ac:dyDescent="0.3">
      <c r="A24" s="1" t="s">
        <v>26</v>
      </c>
      <c r="B24" s="2" t="s">
        <v>27</v>
      </c>
      <c r="C24" s="3">
        <v>30</v>
      </c>
      <c r="D24" s="55">
        <v>19.470739999999999</v>
      </c>
      <c r="E24" s="3">
        <f t="shared" si="0"/>
        <v>64.902466666666669</v>
      </c>
    </row>
    <row r="25" spans="1:5" ht="63" x14ac:dyDescent="0.3">
      <c r="A25" s="1" t="s">
        <v>28</v>
      </c>
      <c r="B25" s="2" t="s">
        <v>29</v>
      </c>
      <c r="C25" s="3">
        <v>2700</v>
      </c>
      <c r="D25" s="55">
        <v>3101.79034</v>
      </c>
      <c r="E25" s="3">
        <f t="shared" si="0"/>
        <v>114.88112370370371</v>
      </c>
    </row>
    <row r="26" spans="1:5" ht="63" x14ac:dyDescent="0.3">
      <c r="A26" s="1" t="s">
        <v>349</v>
      </c>
      <c r="B26" s="2" t="s">
        <v>350</v>
      </c>
      <c r="C26" s="3"/>
      <c r="D26" s="55">
        <v>-371.46890000000002</v>
      </c>
      <c r="E26" s="3"/>
    </row>
    <row r="27" spans="1:5" x14ac:dyDescent="0.3">
      <c r="A27" s="1" t="s">
        <v>30</v>
      </c>
      <c r="B27" s="2" t="s">
        <v>31</v>
      </c>
      <c r="C27" s="3">
        <f>C28+C33+C36+C38</f>
        <v>16937</v>
      </c>
      <c r="D27" s="55">
        <f>D28+D33+D36+D38</f>
        <v>17124.186419999998</v>
      </c>
      <c r="E27" s="4">
        <f t="shared" si="0"/>
        <v>101.10519230087971</v>
      </c>
    </row>
    <row r="28" spans="1:5" ht="31.5" x14ac:dyDescent="0.3">
      <c r="A28" s="1" t="s">
        <v>32</v>
      </c>
      <c r="B28" s="2" t="s">
        <v>33</v>
      </c>
      <c r="C28" s="3">
        <f>C29+C30+C32</f>
        <v>8300</v>
      </c>
      <c r="D28" s="55">
        <f>D29+D30+D31+D32</f>
        <v>8376.828309999999</v>
      </c>
      <c r="E28" s="4">
        <f t="shared" si="0"/>
        <v>100.92564228915661</v>
      </c>
    </row>
    <row r="29" spans="1:5" ht="31.5" x14ac:dyDescent="0.3">
      <c r="A29" s="1" t="s">
        <v>34</v>
      </c>
      <c r="B29" s="2" t="s">
        <v>35</v>
      </c>
      <c r="C29" s="3">
        <v>4530</v>
      </c>
      <c r="D29" s="55">
        <v>4825.0454499999996</v>
      </c>
      <c r="E29" s="3">
        <f t="shared" si="0"/>
        <v>106.51314459161148</v>
      </c>
    </row>
    <row r="30" spans="1:5" ht="31.5" x14ac:dyDescent="0.3">
      <c r="A30" s="1" t="s">
        <v>36</v>
      </c>
      <c r="B30" s="2" t="s">
        <v>37</v>
      </c>
      <c r="C30" s="3">
        <v>3770</v>
      </c>
      <c r="D30" s="55">
        <v>3648.0880999999999</v>
      </c>
      <c r="E30" s="3">
        <f t="shared" si="0"/>
        <v>96.766262599469499</v>
      </c>
    </row>
    <row r="31" spans="1:5" x14ac:dyDescent="0.3">
      <c r="A31" s="1" t="s">
        <v>362</v>
      </c>
      <c r="B31" s="2"/>
      <c r="C31" s="3"/>
      <c r="D31" s="55">
        <v>-5.8680000000000003</v>
      </c>
      <c r="E31" s="3"/>
    </row>
    <row r="32" spans="1:5" ht="31.5" x14ac:dyDescent="0.3">
      <c r="A32" s="1" t="s">
        <v>38</v>
      </c>
      <c r="B32" s="2" t="s">
        <v>39</v>
      </c>
      <c r="C32" s="3"/>
      <c r="D32" s="55">
        <v>-90.437240000000003</v>
      </c>
      <c r="E32" s="3"/>
    </row>
    <row r="33" spans="1:5" x14ac:dyDescent="0.3">
      <c r="A33" s="1" t="s">
        <v>40</v>
      </c>
      <c r="B33" s="2" t="s">
        <v>41</v>
      </c>
      <c r="C33" s="3">
        <f>C34</f>
        <v>7000</v>
      </c>
      <c r="D33" s="55">
        <f>D34+D35</f>
        <v>7104.74125</v>
      </c>
      <c r="E33" s="4">
        <f t="shared" si="0"/>
        <v>101.49630357142858</v>
      </c>
    </row>
    <row r="34" spans="1:5" x14ac:dyDescent="0.3">
      <c r="A34" s="1" t="s">
        <v>42</v>
      </c>
      <c r="B34" s="2" t="s">
        <v>41</v>
      </c>
      <c r="C34" s="3">
        <v>7000</v>
      </c>
      <c r="D34" s="55">
        <v>7104.7331400000003</v>
      </c>
      <c r="E34" s="3">
        <f t="shared" si="0"/>
        <v>101.49618771428572</v>
      </c>
    </row>
    <row r="35" spans="1:5" x14ac:dyDescent="0.3">
      <c r="A35" s="1" t="s">
        <v>363</v>
      </c>
      <c r="B35" s="2"/>
      <c r="C35" s="3"/>
      <c r="D35" s="55">
        <v>8.1099999999999992E-3</v>
      </c>
      <c r="E35" s="3"/>
    </row>
    <row r="36" spans="1:5" x14ac:dyDescent="0.3">
      <c r="A36" s="1" t="s">
        <v>43</v>
      </c>
      <c r="B36" s="2" t="s">
        <v>44</v>
      </c>
      <c r="C36" s="3">
        <f>C37</f>
        <v>1606</v>
      </c>
      <c r="D36" s="55">
        <f>D37</f>
        <v>1602.25783</v>
      </c>
      <c r="E36" s="4">
        <f t="shared" si="0"/>
        <v>99.766988169364879</v>
      </c>
    </row>
    <row r="37" spans="1:5" x14ac:dyDescent="0.3">
      <c r="A37" s="1" t="s">
        <v>45</v>
      </c>
      <c r="B37" s="2" t="s">
        <v>44</v>
      </c>
      <c r="C37" s="3">
        <v>1606</v>
      </c>
      <c r="D37" s="55">
        <v>1602.25783</v>
      </c>
      <c r="E37" s="3">
        <f t="shared" si="0"/>
        <v>99.766988169364879</v>
      </c>
    </row>
    <row r="38" spans="1:5" ht="31.5" x14ac:dyDescent="0.3">
      <c r="A38" s="1" t="s">
        <v>46</v>
      </c>
      <c r="B38" s="2" t="s">
        <v>47</v>
      </c>
      <c r="C38" s="3">
        <f>C39</f>
        <v>31</v>
      </c>
      <c r="D38" s="62">
        <f>D39</f>
        <v>40.359029999999997</v>
      </c>
      <c r="E38" s="4">
        <f t="shared" si="0"/>
        <v>130.1904193548387</v>
      </c>
    </row>
    <row r="39" spans="1:5" ht="31.5" x14ac:dyDescent="0.3">
      <c r="A39" s="1" t="s">
        <v>48</v>
      </c>
      <c r="B39" s="2" t="s">
        <v>49</v>
      </c>
      <c r="C39" s="3">
        <v>31</v>
      </c>
      <c r="D39" s="55">
        <v>40.359029999999997</v>
      </c>
      <c r="E39" s="3">
        <f t="shared" si="0"/>
        <v>130.1904193548387</v>
      </c>
    </row>
    <row r="40" spans="1:5" x14ac:dyDescent="0.3">
      <c r="A40" s="1" t="s">
        <v>50</v>
      </c>
      <c r="B40" s="2" t="s">
        <v>51</v>
      </c>
      <c r="C40" s="3">
        <f>C41</f>
        <v>24515</v>
      </c>
      <c r="D40" s="55">
        <f>D41</f>
        <v>24573.542890000001</v>
      </c>
      <c r="E40" s="4">
        <f t="shared" si="0"/>
        <v>100.23880436467469</v>
      </c>
    </row>
    <row r="41" spans="1:5" x14ac:dyDescent="0.3">
      <c r="A41" s="1" t="s">
        <v>52</v>
      </c>
      <c r="B41" s="2" t="s">
        <v>53</v>
      </c>
      <c r="C41" s="3">
        <f>C42+C43</f>
        <v>24515</v>
      </c>
      <c r="D41" s="55">
        <f>D42+D43</f>
        <v>24573.542890000001</v>
      </c>
      <c r="E41" s="4">
        <f t="shared" si="0"/>
        <v>100.23880436467469</v>
      </c>
    </row>
    <row r="42" spans="1:5" ht="31.5" x14ac:dyDescent="0.3">
      <c r="A42" s="1" t="s">
        <v>54</v>
      </c>
      <c r="B42" s="2" t="s">
        <v>55</v>
      </c>
      <c r="C42" s="3">
        <v>24515</v>
      </c>
      <c r="D42" s="55">
        <v>24573.542890000001</v>
      </c>
      <c r="E42" s="3">
        <f t="shared" si="0"/>
        <v>100.23880436467469</v>
      </c>
    </row>
    <row r="43" spans="1:5" ht="31.5" hidden="1" x14ac:dyDescent="0.3">
      <c r="A43" s="1" t="s">
        <v>56</v>
      </c>
      <c r="B43" s="2" t="s">
        <v>57</v>
      </c>
      <c r="C43" s="3"/>
      <c r="D43" s="55"/>
      <c r="E43" s="3" t="e">
        <f t="shared" si="0"/>
        <v>#DIV/0!</v>
      </c>
    </row>
    <row r="44" spans="1:5" ht="31.5" x14ac:dyDescent="0.3">
      <c r="A44" s="1" t="s">
        <v>58</v>
      </c>
      <c r="B44" s="2" t="s">
        <v>59</v>
      </c>
      <c r="C44" s="3">
        <f>C45</f>
        <v>15</v>
      </c>
      <c r="D44" s="55">
        <f>D45+D48</f>
        <v>15.486479999999998</v>
      </c>
      <c r="E44" s="4">
        <f t="shared" si="0"/>
        <v>103.24319999999997</v>
      </c>
    </row>
    <row r="45" spans="1:5" x14ac:dyDescent="0.3">
      <c r="A45" s="1" t="s">
        <v>60</v>
      </c>
      <c r="B45" s="2" t="s">
        <v>61</v>
      </c>
      <c r="C45" s="3">
        <f>C46</f>
        <v>15</v>
      </c>
      <c r="D45" s="55">
        <f>D46+D47</f>
        <v>12.486479999999998</v>
      </c>
      <c r="E45" s="4">
        <f t="shared" si="0"/>
        <v>83.243200000000002</v>
      </c>
    </row>
    <row r="46" spans="1:5" x14ac:dyDescent="0.3">
      <c r="A46" s="1" t="s">
        <v>62</v>
      </c>
      <c r="B46" s="2" t="s">
        <v>63</v>
      </c>
      <c r="C46" s="3">
        <v>15</v>
      </c>
      <c r="D46" s="55">
        <v>12.472379999999999</v>
      </c>
      <c r="E46" s="3">
        <f t="shared" si="0"/>
        <v>83.149200000000008</v>
      </c>
    </row>
    <row r="47" spans="1:5" ht="31.5" x14ac:dyDescent="0.3">
      <c r="A47" s="1" t="s">
        <v>364</v>
      </c>
      <c r="B47" s="2" t="s">
        <v>378</v>
      </c>
      <c r="C47" s="3"/>
      <c r="D47" s="55">
        <v>1.41E-2</v>
      </c>
      <c r="E47" s="3">
        <f>C47/D47*100</f>
        <v>0</v>
      </c>
    </row>
    <row r="48" spans="1:5" ht="31.5" x14ac:dyDescent="0.3">
      <c r="A48" s="1" t="s">
        <v>370</v>
      </c>
      <c r="B48" s="2" t="s">
        <v>380</v>
      </c>
      <c r="C48" s="3"/>
      <c r="D48" s="55">
        <f>D49</f>
        <v>3</v>
      </c>
      <c r="E48" s="3">
        <f>C48/D48*100</f>
        <v>0</v>
      </c>
    </row>
    <row r="49" spans="1:5" x14ac:dyDescent="0.3">
      <c r="A49" s="1" t="s">
        <v>369</v>
      </c>
      <c r="B49" s="2" t="s">
        <v>379</v>
      </c>
      <c r="C49" s="3"/>
      <c r="D49" s="55">
        <v>3</v>
      </c>
      <c r="E49" s="3">
        <f>C49/D49*100</f>
        <v>0</v>
      </c>
    </row>
    <row r="50" spans="1:5" x14ac:dyDescent="0.3">
      <c r="A50" s="1" t="s">
        <v>64</v>
      </c>
      <c r="B50" s="2" t="s">
        <v>65</v>
      </c>
      <c r="C50" s="3">
        <f>C51+C53</f>
        <v>1352</v>
      </c>
      <c r="D50" s="55">
        <f>D51+D53</f>
        <v>1512.69768</v>
      </c>
      <c r="E50" s="4">
        <f t="shared" si="0"/>
        <v>111.88592307692306</v>
      </c>
    </row>
    <row r="51" spans="1:5" ht="31.5" x14ac:dyDescent="0.3">
      <c r="A51" s="1" t="s">
        <v>66</v>
      </c>
      <c r="B51" s="2" t="s">
        <v>67</v>
      </c>
      <c r="C51" s="3">
        <f>C52</f>
        <v>1201</v>
      </c>
      <c r="D51" s="55">
        <f>D52</f>
        <v>1361.44768</v>
      </c>
      <c r="E51" s="4">
        <f t="shared" si="0"/>
        <v>113.35950707743547</v>
      </c>
    </row>
    <row r="52" spans="1:5" ht="47.25" x14ac:dyDescent="0.3">
      <c r="A52" s="1" t="s">
        <v>68</v>
      </c>
      <c r="B52" s="2" t="s">
        <v>69</v>
      </c>
      <c r="C52" s="3">
        <v>1201</v>
      </c>
      <c r="D52" s="55">
        <v>1361.44768</v>
      </c>
      <c r="E52" s="3">
        <f t="shared" si="0"/>
        <v>113.35950707743547</v>
      </c>
    </row>
    <row r="53" spans="1:5" ht="31.5" x14ac:dyDescent="0.3">
      <c r="A53" s="1" t="s">
        <v>70</v>
      </c>
      <c r="B53" s="2" t="s">
        <v>71</v>
      </c>
      <c r="C53" s="3">
        <f t="shared" ref="C53" si="1">C54+C56</f>
        <v>151</v>
      </c>
      <c r="D53" s="55">
        <v>151.25</v>
      </c>
      <c r="E53" s="4">
        <f t="shared" si="0"/>
        <v>100.16556291390728</v>
      </c>
    </row>
    <row r="54" spans="1:5" ht="47.25" x14ac:dyDescent="0.3">
      <c r="A54" s="1" t="s">
        <v>72</v>
      </c>
      <c r="B54" s="2" t="s">
        <v>73</v>
      </c>
      <c r="C54" s="3">
        <v>146</v>
      </c>
      <c r="D54" s="55">
        <v>151.25</v>
      </c>
      <c r="E54" s="3">
        <f t="shared" si="0"/>
        <v>103.59589041095892</v>
      </c>
    </row>
    <row r="55" spans="1:5" ht="63" x14ac:dyDescent="0.3">
      <c r="A55" s="1" t="s">
        <v>74</v>
      </c>
      <c r="B55" s="2" t="s">
        <v>75</v>
      </c>
      <c r="C55" s="3">
        <v>146</v>
      </c>
      <c r="D55" s="55">
        <v>151.25</v>
      </c>
      <c r="E55" s="3">
        <f t="shared" si="0"/>
        <v>103.59589041095892</v>
      </c>
    </row>
    <row r="56" spans="1:5" ht="31.5" x14ac:dyDescent="0.3">
      <c r="A56" s="1" t="s">
        <v>76</v>
      </c>
      <c r="B56" s="2" t="s">
        <v>77</v>
      </c>
      <c r="C56" s="3">
        <v>5</v>
      </c>
      <c r="D56" s="55">
        <v>5</v>
      </c>
      <c r="E56" s="3">
        <f t="shared" si="0"/>
        <v>100</v>
      </c>
    </row>
    <row r="57" spans="1:5" x14ac:dyDescent="0.3">
      <c r="A57" s="15"/>
      <c r="B57" s="16" t="s">
        <v>78</v>
      </c>
      <c r="C57" s="17">
        <f>C58+C69+C75+C79+C91+C115</f>
        <v>19218.813600000001</v>
      </c>
      <c r="D57" s="56">
        <f>D58+D69+D75+D79+D91+D115</f>
        <v>19413.00505</v>
      </c>
      <c r="E57" s="17">
        <f t="shared" si="0"/>
        <v>101.01042371314742</v>
      </c>
    </row>
    <row r="58" spans="1:5" ht="56.25" x14ac:dyDescent="0.3">
      <c r="A58" s="15" t="s">
        <v>79</v>
      </c>
      <c r="B58" s="16" t="s">
        <v>80</v>
      </c>
      <c r="C58" s="17">
        <f>C61</f>
        <v>2056</v>
      </c>
      <c r="D58" s="56">
        <f>D61</f>
        <v>2289.2262599999999</v>
      </c>
      <c r="E58" s="20">
        <f t="shared" si="0"/>
        <v>111.34368968871595</v>
      </c>
    </row>
    <row r="59" spans="1:5" ht="35.25" hidden="1" customHeight="1" x14ac:dyDescent="0.3">
      <c r="A59" s="15" t="s">
        <v>81</v>
      </c>
      <c r="B59" s="16" t="s">
        <v>82</v>
      </c>
      <c r="C59" s="17" t="e">
        <f>#REF!+#REF!</f>
        <v>#REF!</v>
      </c>
      <c r="D59" s="17"/>
      <c r="E59" s="17" t="e">
        <f t="shared" si="0"/>
        <v>#REF!</v>
      </c>
    </row>
    <row r="60" spans="1:5" ht="58.5" hidden="1" customHeight="1" x14ac:dyDescent="0.3">
      <c r="A60" s="15" t="s">
        <v>83</v>
      </c>
      <c r="B60" s="16" t="s">
        <v>84</v>
      </c>
      <c r="C60" s="17" t="e">
        <f>#REF!+#REF!</f>
        <v>#REF!</v>
      </c>
      <c r="D60" s="17"/>
      <c r="E60" s="17" t="e">
        <f t="shared" si="0"/>
        <v>#REF!</v>
      </c>
    </row>
    <row r="61" spans="1:5" ht="120" customHeight="1" x14ac:dyDescent="0.3">
      <c r="A61" s="15" t="s">
        <v>85</v>
      </c>
      <c r="B61" s="16" t="s">
        <v>86</v>
      </c>
      <c r="C61" s="22">
        <f>C64+C67</f>
        <v>2056</v>
      </c>
      <c r="D61" s="22">
        <f>D64+D62+D67+D65</f>
        <v>2289.2262599999999</v>
      </c>
      <c r="E61" s="22">
        <f t="shared" si="0"/>
        <v>111.34368968871595</v>
      </c>
    </row>
    <row r="62" spans="1:5" ht="86.25" customHeight="1" x14ac:dyDescent="0.3">
      <c r="A62" s="15" t="s">
        <v>361</v>
      </c>
      <c r="B62" s="16" t="s">
        <v>377</v>
      </c>
      <c r="C62" s="22"/>
      <c r="D62" s="22">
        <f>D63</f>
        <v>7.7280800000000003</v>
      </c>
      <c r="E62" s="22"/>
    </row>
    <row r="63" spans="1:5" ht="112.5" customHeight="1" x14ac:dyDescent="0.3">
      <c r="A63" s="15" t="s">
        <v>360</v>
      </c>
      <c r="B63" s="16" t="s">
        <v>376</v>
      </c>
      <c r="C63" s="22"/>
      <c r="D63" s="22">
        <v>7.7280800000000003</v>
      </c>
      <c r="E63" s="22"/>
    </row>
    <row r="64" spans="1:5" ht="93.75" x14ac:dyDescent="0.3">
      <c r="A64" s="15" t="s">
        <v>87</v>
      </c>
      <c r="B64" s="16" t="s">
        <v>88</v>
      </c>
      <c r="C64" s="17">
        <f>C66</f>
        <v>1680</v>
      </c>
      <c r="D64" s="22">
        <f>D66</f>
        <v>1804.53269</v>
      </c>
      <c r="E64" s="17">
        <f t="shared" si="0"/>
        <v>107.41266011904762</v>
      </c>
    </row>
    <row r="65" spans="1:5" ht="93.75" hidden="1" x14ac:dyDescent="0.3">
      <c r="A65" s="15" t="s">
        <v>351</v>
      </c>
      <c r="B65" s="16" t="s">
        <v>352</v>
      </c>
      <c r="C65" s="17"/>
      <c r="D65" s="17">
        <v>0</v>
      </c>
      <c r="E65" s="17"/>
    </row>
    <row r="66" spans="1:5" ht="93.75" x14ac:dyDescent="0.3">
      <c r="A66" s="15" t="s">
        <v>89</v>
      </c>
      <c r="B66" s="16" t="s">
        <v>90</v>
      </c>
      <c r="C66" s="17">
        <v>1680</v>
      </c>
      <c r="D66" s="17">
        <v>1804.53269</v>
      </c>
      <c r="E66" s="17">
        <f t="shared" si="0"/>
        <v>107.41266011904762</v>
      </c>
    </row>
    <row r="67" spans="1:5" ht="112.5" x14ac:dyDescent="0.3">
      <c r="A67" s="15" t="s">
        <v>91</v>
      </c>
      <c r="B67" s="16" t="s">
        <v>92</v>
      </c>
      <c r="C67" s="17">
        <f>C68</f>
        <v>376</v>
      </c>
      <c r="D67" s="17">
        <f>D68</f>
        <v>476.96548999999999</v>
      </c>
      <c r="E67" s="17">
        <f t="shared" si="0"/>
        <v>126.85252393617021</v>
      </c>
    </row>
    <row r="68" spans="1:5" ht="93.75" x14ac:dyDescent="0.3">
      <c r="A68" s="15" t="s">
        <v>93</v>
      </c>
      <c r="B68" s="16" t="s">
        <v>94</v>
      </c>
      <c r="C68" s="17">
        <v>376</v>
      </c>
      <c r="D68" s="17">
        <v>476.96548999999999</v>
      </c>
      <c r="E68" s="17">
        <f t="shared" si="0"/>
        <v>126.85252393617021</v>
      </c>
    </row>
    <row r="69" spans="1:5" ht="37.5" x14ac:dyDescent="0.3">
      <c r="A69" s="15" t="s">
        <v>95</v>
      </c>
      <c r="B69" s="16" t="s">
        <v>96</v>
      </c>
      <c r="C69" s="17">
        <f>C70</f>
        <v>185.47</v>
      </c>
      <c r="D69" s="56">
        <f>D70</f>
        <v>181.58713</v>
      </c>
      <c r="E69" s="20">
        <f t="shared" si="0"/>
        <v>97.906470049064538</v>
      </c>
    </row>
    <row r="70" spans="1:5" x14ac:dyDescent="0.3">
      <c r="A70" s="15" t="s">
        <v>97</v>
      </c>
      <c r="B70" s="16" t="s">
        <v>98</v>
      </c>
      <c r="C70" s="17">
        <f>C71+C72+C73+C74</f>
        <v>185.47</v>
      </c>
      <c r="D70" s="56">
        <f>D71+D72+D73+D74</f>
        <v>181.58713</v>
      </c>
      <c r="E70" s="17">
        <f t="shared" si="0"/>
        <v>97.906470049064538</v>
      </c>
    </row>
    <row r="71" spans="1:5" ht="37.5" x14ac:dyDescent="0.3">
      <c r="A71" s="15" t="s">
        <v>99</v>
      </c>
      <c r="B71" s="16" t="s">
        <v>100</v>
      </c>
      <c r="C71" s="17">
        <v>10</v>
      </c>
      <c r="D71" s="56">
        <v>10.03594</v>
      </c>
      <c r="E71" s="17">
        <f t="shared" si="0"/>
        <v>100.35940000000001</v>
      </c>
    </row>
    <row r="72" spans="1:5" ht="37.5" x14ac:dyDescent="0.3">
      <c r="A72" s="15" t="s">
        <v>101</v>
      </c>
      <c r="B72" s="16" t="s">
        <v>102</v>
      </c>
      <c r="C72" s="17">
        <v>3</v>
      </c>
      <c r="D72" s="56">
        <v>4.4900000000000001E-3</v>
      </c>
      <c r="E72" s="17">
        <f t="shared" si="0"/>
        <v>0.14966666666666667</v>
      </c>
    </row>
    <row r="73" spans="1:5" hidden="1" x14ac:dyDescent="0.3">
      <c r="A73" s="15" t="s">
        <v>103</v>
      </c>
      <c r="B73" s="16" t="s">
        <v>104</v>
      </c>
      <c r="C73" s="17"/>
      <c r="D73" s="56"/>
      <c r="E73" s="17" t="e">
        <f t="shared" si="0"/>
        <v>#DIV/0!</v>
      </c>
    </row>
    <row r="74" spans="1:5" x14ac:dyDescent="0.3">
      <c r="A74" s="15" t="s">
        <v>105</v>
      </c>
      <c r="B74" s="16" t="s">
        <v>106</v>
      </c>
      <c r="C74" s="17">
        <v>172.47</v>
      </c>
      <c r="D74" s="56">
        <v>171.54669999999999</v>
      </c>
      <c r="E74" s="17">
        <f t="shared" si="0"/>
        <v>99.46466052067025</v>
      </c>
    </row>
    <row r="75" spans="1:5" ht="37.5" x14ac:dyDescent="0.3">
      <c r="A75" s="15" t="s">
        <v>107</v>
      </c>
      <c r="B75" s="16" t="s">
        <v>108</v>
      </c>
      <c r="C75" s="17">
        <f t="shared" ref="C75:D77" si="2">C76</f>
        <v>9</v>
      </c>
      <c r="D75" s="56">
        <f t="shared" si="2"/>
        <v>10.366</v>
      </c>
      <c r="E75" s="17">
        <f t="shared" si="0"/>
        <v>115.17777777777778</v>
      </c>
    </row>
    <row r="76" spans="1:5" x14ac:dyDescent="0.3">
      <c r="A76" s="15" t="s">
        <v>109</v>
      </c>
      <c r="B76" s="16" t="s">
        <v>110</v>
      </c>
      <c r="C76" s="17">
        <f t="shared" si="2"/>
        <v>9</v>
      </c>
      <c r="D76" s="56">
        <f t="shared" si="2"/>
        <v>10.366</v>
      </c>
      <c r="E76" s="17">
        <f t="shared" si="0"/>
        <v>115.17777777777778</v>
      </c>
    </row>
    <row r="77" spans="1:5" x14ac:dyDescent="0.3">
      <c r="A77" s="15" t="s">
        <v>111</v>
      </c>
      <c r="B77" s="16" t="s">
        <v>112</v>
      </c>
      <c r="C77" s="17">
        <f t="shared" si="2"/>
        <v>9</v>
      </c>
      <c r="D77" s="56">
        <f t="shared" si="2"/>
        <v>10.366</v>
      </c>
      <c r="E77" s="17">
        <f t="shared" si="0"/>
        <v>115.17777777777778</v>
      </c>
    </row>
    <row r="78" spans="1:5" ht="37.5" x14ac:dyDescent="0.3">
      <c r="A78" s="15" t="s">
        <v>113</v>
      </c>
      <c r="B78" s="16" t="s">
        <v>114</v>
      </c>
      <c r="C78" s="17">
        <v>9</v>
      </c>
      <c r="D78" s="56">
        <v>10.366</v>
      </c>
      <c r="E78" s="17">
        <f t="shared" si="0"/>
        <v>115.17777777777778</v>
      </c>
    </row>
    <row r="79" spans="1:5" ht="37.5" x14ac:dyDescent="0.3">
      <c r="A79" s="15" t="s">
        <v>115</v>
      </c>
      <c r="B79" s="16" t="s">
        <v>116</v>
      </c>
      <c r="C79" s="17">
        <f>C80+C83</f>
        <v>12625</v>
      </c>
      <c r="D79" s="56">
        <f>D80+D83</f>
        <v>12357.063740000001</v>
      </c>
      <c r="E79" s="20">
        <f t="shared" si="0"/>
        <v>97.877732594059424</v>
      </c>
    </row>
    <row r="80" spans="1:5" ht="112.5" x14ac:dyDescent="0.3">
      <c r="A80" s="15" t="s">
        <v>117</v>
      </c>
      <c r="B80" s="16" t="s">
        <v>118</v>
      </c>
      <c r="C80" s="17">
        <f>C81</f>
        <v>11525</v>
      </c>
      <c r="D80" s="17">
        <f>D81</f>
        <v>11168.409100000001</v>
      </c>
      <c r="E80" s="20">
        <f t="shared" si="0"/>
        <v>96.905935791757059</v>
      </c>
    </row>
    <row r="81" spans="1:13" ht="112.5" x14ac:dyDescent="0.3">
      <c r="A81" s="15" t="s">
        <v>119</v>
      </c>
      <c r="B81" s="16" t="s">
        <v>120</v>
      </c>
      <c r="C81" s="17">
        <f>C82</f>
        <v>11525</v>
      </c>
      <c r="D81" s="17">
        <f>D82</f>
        <v>11168.409100000001</v>
      </c>
      <c r="E81" s="20">
        <f t="shared" si="0"/>
        <v>96.905935791757059</v>
      </c>
    </row>
    <row r="82" spans="1:13" ht="112.5" x14ac:dyDescent="0.3">
      <c r="A82" s="15" t="s">
        <v>121</v>
      </c>
      <c r="B82" s="16" t="s">
        <v>122</v>
      </c>
      <c r="C82" s="17">
        <v>11525</v>
      </c>
      <c r="D82" s="17">
        <v>11168.409100000001</v>
      </c>
      <c r="E82" s="17">
        <f t="shared" si="0"/>
        <v>96.905935791757059</v>
      </c>
    </row>
    <row r="83" spans="1:13" ht="75" x14ac:dyDescent="0.3">
      <c r="A83" s="15" t="s">
        <v>123</v>
      </c>
      <c r="B83" s="16" t="s">
        <v>124</v>
      </c>
      <c r="C83" s="17">
        <f>C86</f>
        <v>1100</v>
      </c>
      <c r="D83" s="17">
        <f>D86</f>
        <v>1188.65464</v>
      </c>
      <c r="E83" s="17">
        <f t="shared" si="0"/>
        <v>108.05951272727272</v>
      </c>
    </row>
    <row r="84" spans="1:13" ht="56.25" hidden="1" x14ac:dyDescent="0.3">
      <c r="A84" s="15" t="s">
        <v>125</v>
      </c>
      <c r="B84" s="16" t="s">
        <v>126</v>
      </c>
      <c r="C84" s="17" t="e">
        <f>#REF!+#REF!</f>
        <v>#REF!</v>
      </c>
      <c r="D84" s="17" t="e">
        <f>#REF!+C84</f>
        <v>#REF!</v>
      </c>
      <c r="E84" s="17" t="e">
        <f t="shared" ref="E84:E87" si="3">D84/C84*100</f>
        <v>#REF!</v>
      </c>
    </row>
    <row r="85" spans="1:13" ht="75" hidden="1" x14ac:dyDescent="0.3">
      <c r="A85" s="15" t="s">
        <v>127</v>
      </c>
      <c r="B85" s="16" t="s">
        <v>128</v>
      </c>
      <c r="C85" s="17" t="e">
        <f>#REF!+#REF!</f>
        <v>#REF!</v>
      </c>
      <c r="D85" s="17" t="e">
        <f>#REF!+C85</f>
        <v>#REF!</v>
      </c>
      <c r="E85" s="17" t="e">
        <f t="shared" si="3"/>
        <v>#REF!</v>
      </c>
    </row>
    <row r="86" spans="1:13" ht="56.25" x14ac:dyDescent="0.3">
      <c r="A86" s="15" t="s">
        <v>129</v>
      </c>
      <c r="B86" s="16" t="s">
        <v>130</v>
      </c>
      <c r="C86" s="17">
        <f>C87</f>
        <v>1100</v>
      </c>
      <c r="D86" s="17">
        <f>D87</f>
        <v>1188.65464</v>
      </c>
      <c r="E86" s="17">
        <f t="shared" si="3"/>
        <v>108.05951272727272</v>
      </c>
    </row>
    <row r="87" spans="1:13" ht="75" x14ac:dyDescent="0.3">
      <c r="A87" s="15" t="s">
        <v>131</v>
      </c>
      <c r="B87" s="16" t="s">
        <v>132</v>
      </c>
      <c r="C87" s="17">
        <v>1100</v>
      </c>
      <c r="D87" s="17">
        <v>1188.65464</v>
      </c>
      <c r="E87" s="17">
        <f t="shared" si="3"/>
        <v>108.05951272727272</v>
      </c>
    </row>
    <row r="88" spans="1:13" hidden="1" x14ac:dyDescent="0.3">
      <c r="A88" s="15" t="s">
        <v>133</v>
      </c>
      <c r="B88" s="16" t="s">
        <v>134</v>
      </c>
      <c r="C88" s="17" t="e">
        <f>#REF!+#REF!</f>
        <v>#REF!</v>
      </c>
      <c r="D88" s="17"/>
      <c r="E88" s="17" t="e">
        <f t="shared" ref="E88:E151" si="4">D88/C88*100</f>
        <v>#REF!</v>
      </c>
    </row>
    <row r="89" spans="1:13" ht="37.5" hidden="1" x14ac:dyDescent="0.3">
      <c r="A89" s="15" t="s">
        <v>135</v>
      </c>
      <c r="B89" s="16" t="s">
        <v>136</v>
      </c>
      <c r="C89" s="17" t="e">
        <f>#REF!+#REF!</f>
        <v>#REF!</v>
      </c>
      <c r="D89" s="17"/>
      <c r="E89" s="17" t="e">
        <f t="shared" si="4"/>
        <v>#REF!</v>
      </c>
    </row>
    <row r="90" spans="1:13" ht="37.5" hidden="1" x14ac:dyDescent="0.3">
      <c r="A90" s="15" t="s">
        <v>137</v>
      </c>
      <c r="B90" s="16" t="s">
        <v>138</v>
      </c>
      <c r="C90" s="17" t="e">
        <f>#REF!+#REF!</f>
        <v>#REF!</v>
      </c>
      <c r="D90" s="17"/>
      <c r="E90" s="17" t="e">
        <f t="shared" si="4"/>
        <v>#REF!</v>
      </c>
    </row>
    <row r="91" spans="1:13" x14ac:dyDescent="0.3">
      <c r="A91" s="15" t="s">
        <v>139</v>
      </c>
      <c r="B91" s="23" t="s">
        <v>140</v>
      </c>
      <c r="C91" s="17">
        <f>C92+C95+C96+C99+C106+C112+C113+C103+C110</f>
        <v>4343.3436000000002</v>
      </c>
      <c r="D91" s="56">
        <f>D92+D95+D96+D99+D106+D112+D113+D103+D104+D110+D108</f>
        <v>4566.509</v>
      </c>
      <c r="E91" s="20">
        <f t="shared" si="4"/>
        <v>105.13810143871648</v>
      </c>
      <c r="M91" s="21"/>
    </row>
    <row r="92" spans="1:13" ht="37.5" x14ac:dyDescent="0.3">
      <c r="A92" s="15" t="s">
        <v>141</v>
      </c>
      <c r="B92" s="23" t="s">
        <v>142</v>
      </c>
      <c r="C92" s="17">
        <f>C93+C94</f>
        <v>22</v>
      </c>
      <c r="D92" s="17">
        <f>D93+D94</f>
        <v>40.790709999999997</v>
      </c>
      <c r="E92" s="20">
        <f t="shared" si="4"/>
        <v>185.41231818181816</v>
      </c>
    </row>
    <row r="93" spans="1:13" ht="93.75" x14ac:dyDescent="0.3">
      <c r="A93" s="15" t="s">
        <v>143</v>
      </c>
      <c r="B93" s="23" t="s">
        <v>144</v>
      </c>
      <c r="C93" s="17">
        <v>20</v>
      </c>
      <c r="D93" s="17">
        <v>32.790709999999997</v>
      </c>
      <c r="E93" s="17">
        <f t="shared" si="4"/>
        <v>163.95354999999998</v>
      </c>
    </row>
    <row r="94" spans="1:13" ht="74.25" customHeight="1" x14ac:dyDescent="0.3">
      <c r="A94" s="15" t="s">
        <v>145</v>
      </c>
      <c r="B94" s="23" t="s">
        <v>146</v>
      </c>
      <c r="C94" s="17">
        <v>2</v>
      </c>
      <c r="D94" s="17">
        <v>8</v>
      </c>
      <c r="E94" s="17">
        <f t="shared" si="4"/>
        <v>400</v>
      </c>
    </row>
    <row r="95" spans="1:13" ht="75" hidden="1" x14ac:dyDescent="0.3">
      <c r="A95" s="15" t="s">
        <v>147</v>
      </c>
      <c r="B95" s="23" t="s">
        <v>148</v>
      </c>
      <c r="C95" s="17"/>
      <c r="D95" s="17"/>
      <c r="E95" s="17" t="e">
        <f t="shared" si="4"/>
        <v>#DIV/0!</v>
      </c>
    </row>
    <row r="96" spans="1:13" ht="75" x14ac:dyDescent="0.3">
      <c r="A96" s="15" t="s">
        <v>149</v>
      </c>
      <c r="B96" s="23" t="s">
        <v>150</v>
      </c>
      <c r="C96" s="17">
        <f>C97+C98</f>
        <v>3.5</v>
      </c>
      <c r="D96" s="17">
        <f>D97+D98</f>
        <v>34</v>
      </c>
      <c r="E96" s="20">
        <f t="shared" si="4"/>
        <v>971.42857142857133</v>
      </c>
    </row>
    <row r="97" spans="1:5" ht="75" x14ac:dyDescent="0.3">
      <c r="A97" s="15" t="s">
        <v>347</v>
      </c>
      <c r="B97" s="23" t="s">
        <v>348</v>
      </c>
      <c r="C97" s="17"/>
      <c r="D97" s="17">
        <v>30.5</v>
      </c>
      <c r="E97" s="20"/>
    </row>
    <row r="98" spans="1:5" ht="56.25" x14ac:dyDescent="0.3">
      <c r="A98" s="15" t="s">
        <v>151</v>
      </c>
      <c r="B98" s="23" t="s">
        <v>152</v>
      </c>
      <c r="C98" s="17">
        <v>3.5</v>
      </c>
      <c r="D98" s="17">
        <v>3.5</v>
      </c>
      <c r="E98" s="17">
        <f t="shared" si="4"/>
        <v>100</v>
      </c>
    </row>
    <row r="99" spans="1:5" ht="147.75" customHeight="1" x14ac:dyDescent="0.3">
      <c r="A99" s="15" t="s">
        <v>153</v>
      </c>
      <c r="B99" s="23" t="s">
        <v>154</v>
      </c>
      <c r="C99" s="17">
        <f t="shared" ref="C99" si="5">C100+C101+C102</f>
        <v>1</v>
      </c>
      <c r="D99" s="17">
        <v>0.9</v>
      </c>
      <c r="E99" s="20">
        <f t="shared" si="4"/>
        <v>90</v>
      </c>
    </row>
    <row r="100" spans="1:5" ht="48.75" hidden="1" customHeight="1" x14ac:dyDescent="0.3">
      <c r="A100" s="15" t="s">
        <v>155</v>
      </c>
      <c r="B100" s="23" t="s">
        <v>156</v>
      </c>
      <c r="C100" s="17"/>
      <c r="D100" s="17"/>
      <c r="E100" s="17" t="e">
        <f t="shared" si="4"/>
        <v>#DIV/0!</v>
      </c>
    </row>
    <row r="101" spans="1:5" ht="48" customHeight="1" x14ac:dyDescent="0.3">
      <c r="A101" s="15" t="s">
        <v>157</v>
      </c>
      <c r="B101" s="23" t="s">
        <v>158</v>
      </c>
      <c r="C101" s="17">
        <v>1</v>
      </c>
      <c r="D101" s="17">
        <v>0.9</v>
      </c>
      <c r="E101" s="17">
        <f t="shared" si="4"/>
        <v>90</v>
      </c>
    </row>
    <row r="102" spans="1:5" ht="51" hidden="1" customHeight="1" x14ac:dyDescent="0.3">
      <c r="A102" s="15" t="s">
        <v>159</v>
      </c>
      <c r="B102" s="23" t="s">
        <v>160</v>
      </c>
      <c r="C102" s="17"/>
      <c r="D102" s="17"/>
      <c r="E102" s="17" t="e">
        <f t="shared" si="4"/>
        <v>#DIV/0!</v>
      </c>
    </row>
    <row r="103" spans="1:5" ht="75" x14ac:dyDescent="0.3">
      <c r="A103" s="15" t="s">
        <v>161</v>
      </c>
      <c r="B103" s="23" t="s">
        <v>162</v>
      </c>
      <c r="C103" s="17">
        <v>553.04</v>
      </c>
      <c r="D103" s="17">
        <v>794.28013999999996</v>
      </c>
      <c r="E103" s="17">
        <f t="shared" si="4"/>
        <v>143.62073991031389</v>
      </c>
    </row>
    <row r="104" spans="1:5" ht="56.25" x14ac:dyDescent="0.3">
      <c r="A104" s="15" t="s">
        <v>345</v>
      </c>
      <c r="B104" s="23" t="s">
        <v>164</v>
      </c>
      <c r="C104" s="17"/>
      <c r="D104" s="17">
        <f>D105</f>
        <v>7.65</v>
      </c>
      <c r="E104" s="17"/>
    </row>
    <row r="105" spans="1:5" ht="72.75" customHeight="1" x14ac:dyDescent="0.3">
      <c r="A105" s="15" t="s">
        <v>346</v>
      </c>
      <c r="B105" s="23" t="s">
        <v>166</v>
      </c>
      <c r="C105" s="17"/>
      <c r="D105" s="17">
        <v>7.65</v>
      </c>
      <c r="E105" s="17"/>
    </row>
    <row r="106" spans="1:5" ht="56.25" hidden="1" x14ac:dyDescent="0.3">
      <c r="A106" s="15" t="s">
        <v>163</v>
      </c>
      <c r="B106" s="23" t="s">
        <v>164</v>
      </c>
      <c r="C106" s="17"/>
      <c r="D106" s="17">
        <f>D107</f>
        <v>0</v>
      </c>
      <c r="E106" s="20" t="e">
        <f t="shared" si="4"/>
        <v>#DIV/0!</v>
      </c>
    </row>
    <row r="107" spans="1:5" ht="75" hidden="1" x14ac:dyDescent="0.3">
      <c r="A107" s="15" t="s">
        <v>165</v>
      </c>
      <c r="B107" s="23" t="s">
        <v>166</v>
      </c>
      <c r="C107" s="17"/>
      <c r="D107" s="17"/>
      <c r="E107" s="17" t="e">
        <f t="shared" si="4"/>
        <v>#DIV/0!</v>
      </c>
    </row>
    <row r="108" spans="1:5" ht="56.25" x14ac:dyDescent="0.3">
      <c r="A108" s="15" t="s">
        <v>383</v>
      </c>
      <c r="B108" s="23" t="s">
        <v>407</v>
      </c>
      <c r="C108" s="17"/>
      <c r="D108" s="17">
        <f>D109</f>
        <v>3</v>
      </c>
      <c r="E108" s="17"/>
    </row>
    <row r="109" spans="1:5" ht="150" x14ac:dyDescent="0.3">
      <c r="A109" s="15" t="s">
        <v>382</v>
      </c>
      <c r="B109" s="23" t="s">
        <v>406</v>
      </c>
      <c r="C109" s="17"/>
      <c r="D109" s="17">
        <v>3</v>
      </c>
      <c r="E109" s="17"/>
    </row>
    <row r="110" spans="1:5" ht="42.75" customHeight="1" x14ac:dyDescent="0.3">
      <c r="A110" s="15" t="s">
        <v>341</v>
      </c>
      <c r="B110" s="23" t="s">
        <v>343</v>
      </c>
      <c r="C110" s="17">
        <f>C111</f>
        <v>246.5</v>
      </c>
      <c r="D110" s="17">
        <f>D111</f>
        <v>310.8</v>
      </c>
      <c r="E110" s="17"/>
    </row>
    <row r="111" spans="1:5" ht="40.5" customHeight="1" x14ac:dyDescent="0.3">
      <c r="A111" s="15" t="s">
        <v>342</v>
      </c>
      <c r="B111" s="23" t="s">
        <v>344</v>
      </c>
      <c r="C111" s="17">
        <v>246.5</v>
      </c>
      <c r="D111" s="17">
        <v>310.8</v>
      </c>
      <c r="E111" s="17"/>
    </row>
    <row r="112" spans="1:5" ht="93.75" x14ac:dyDescent="0.3">
      <c r="A112" s="15" t="s">
        <v>167</v>
      </c>
      <c r="B112" s="23" t="s">
        <v>168</v>
      </c>
      <c r="C112" s="17">
        <v>165</v>
      </c>
      <c r="D112" s="17">
        <v>186.02904000000001</v>
      </c>
      <c r="E112" s="17">
        <f t="shared" si="4"/>
        <v>112.74487272727274</v>
      </c>
    </row>
    <row r="113" spans="1:6" ht="37.5" x14ac:dyDescent="0.3">
      <c r="A113" s="15" t="s">
        <v>170</v>
      </c>
      <c r="B113" s="23" t="s">
        <v>169</v>
      </c>
      <c r="C113" s="17">
        <f t="shared" ref="C113:D113" si="6">C114</f>
        <v>3352.3036000000002</v>
      </c>
      <c r="D113" s="17">
        <f t="shared" si="6"/>
        <v>3189.0591100000001</v>
      </c>
      <c r="E113" s="20">
        <f t="shared" si="4"/>
        <v>95.130378704363167</v>
      </c>
    </row>
    <row r="114" spans="1:6" ht="56.25" x14ac:dyDescent="0.3">
      <c r="A114" s="15" t="s">
        <v>170</v>
      </c>
      <c r="B114" s="23" t="s">
        <v>171</v>
      </c>
      <c r="C114" s="17">
        <v>3352.3036000000002</v>
      </c>
      <c r="D114" s="17">
        <v>3189.0591100000001</v>
      </c>
      <c r="E114" s="17">
        <f t="shared" si="4"/>
        <v>95.130378704363167</v>
      </c>
    </row>
    <row r="115" spans="1:6" x14ac:dyDescent="0.3">
      <c r="A115" s="15" t="s">
        <v>335</v>
      </c>
      <c r="B115" s="16" t="s">
        <v>336</v>
      </c>
      <c r="C115" s="17"/>
      <c r="D115" s="56">
        <f>D116+D118</f>
        <v>8.2529199999999996</v>
      </c>
      <c r="E115" s="17"/>
    </row>
    <row r="116" spans="1:6" x14ac:dyDescent="0.3">
      <c r="A116" s="15" t="s">
        <v>172</v>
      </c>
      <c r="B116" s="16" t="s">
        <v>173</v>
      </c>
      <c r="C116" s="17"/>
      <c r="D116" s="17">
        <f>D117</f>
        <v>1.3504799999999999</v>
      </c>
      <c r="E116" s="17"/>
    </row>
    <row r="117" spans="1:6" ht="37.5" x14ac:dyDescent="0.3">
      <c r="A117" s="15" t="s">
        <v>174</v>
      </c>
      <c r="B117" s="16" t="s">
        <v>175</v>
      </c>
      <c r="C117" s="17"/>
      <c r="D117" s="17">
        <v>1.3504799999999999</v>
      </c>
      <c r="E117" s="17"/>
    </row>
    <row r="118" spans="1:6" x14ac:dyDescent="0.3">
      <c r="A118" s="15" t="s">
        <v>337</v>
      </c>
      <c r="B118" s="16" t="s">
        <v>339</v>
      </c>
      <c r="C118" s="17"/>
      <c r="D118" s="17">
        <f>D119</f>
        <v>6.9024400000000004</v>
      </c>
      <c r="E118" s="17"/>
    </row>
    <row r="119" spans="1:6" ht="37.5" x14ac:dyDescent="0.3">
      <c r="A119" s="15" t="s">
        <v>338</v>
      </c>
      <c r="B119" s="16" t="s">
        <v>340</v>
      </c>
      <c r="C119" s="17"/>
      <c r="D119" s="17">
        <v>6.9024400000000004</v>
      </c>
      <c r="E119" s="17"/>
    </row>
    <row r="120" spans="1:6" x14ac:dyDescent="0.3">
      <c r="A120" s="15" t="s">
        <v>176</v>
      </c>
      <c r="B120" s="16" t="s">
        <v>177</v>
      </c>
      <c r="C120" s="17">
        <f>C121+C217+C222</f>
        <v>371965.71588000003</v>
      </c>
      <c r="D120" s="17">
        <f>D121+D217+D222</f>
        <v>371440.35188000009</v>
      </c>
      <c r="E120" s="20">
        <f t="shared" si="4"/>
        <v>99.858760101382728</v>
      </c>
    </row>
    <row r="121" spans="1:6" ht="56.25" x14ac:dyDescent="0.3">
      <c r="A121" s="15" t="s">
        <v>178</v>
      </c>
      <c r="B121" s="16" t="s">
        <v>179</v>
      </c>
      <c r="C121" s="17">
        <f>C122+C131+C168+C210</f>
        <v>372320.19857000001</v>
      </c>
      <c r="D121" s="17">
        <f>D122+D131+D168+D210</f>
        <v>371794.83457000006</v>
      </c>
      <c r="E121" s="20">
        <f t="shared" si="4"/>
        <v>99.858894574611384</v>
      </c>
    </row>
    <row r="122" spans="1:6" ht="37.5" x14ac:dyDescent="0.3">
      <c r="A122" s="15" t="s">
        <v>180</v>
      </c>
      <c r="B122" s="16" t="s">
        <v>181</v>
      </c>
      <c r="C122" s="17">
        <f>C123+C125+C129</f>
        <v>146124.70000000001</v>
      </c>
      <c r="D122" s="56">
        <f>D123+D125+D129</f>
        <v>146124.70000000001</v>
      </c>
      <c r="E122" s="20">
        <f t="shared" si="4"/>
        <v>100</v>
      </c>
    </row>
    <row r="123" spans="1:6" x14ac:dyDescent="0.3">
      <c r="A123" s="15" t="s">
        <v>182</v>
      </c>
      <c r="B123" s="16" t="s">
        <v>183</v>
      </c>
      <c r="C123" s="17">
        <f>C124</f>
        <v>124745.8</v>
      </c>
      <c r="D123" s="17">
        <f>D124</f>
        <v>124745.8</v>
      </c>
      <c r="E123" s="20">
        <f t="shared" si="4"/>
        <v>100</v>
      </c>
    </row>
    <row r="124" spans="1:6" ht="45.75" customHeight="1" x14ac:dyDescent="0.3">
      <c r="A124" s="15" t="s">
        <v>184</v>
      </c>
      <c r="B124" s="16" t="s">
        <v>185</v>
      </c>
      <c r="C124" s="17">
        <v>124745.8</v>
      </c>
      <c r="D124" s="17">
        <v>124745.8</v>
      </c>
      <c r="E124" s="17">
        <f t="shared" si="4"/>
        <v>100</v>
      </c>
      <c r="F124" s="24"/>
    </row>
    <row r="125" spans="1:6" ht="37.5" x14ac:dyDescent="0.3">
      <c r="A125" s="15" t="s">
        <v>186</v>
      </c>
      <c r="B125" s="16" t="s">
        <v>187</v>
      </c>
      <c r="C125" s="17">
        <f>C126</f>
        <v>21235.9</v>
      </c>
      <c r="D125" s="17">
        <f>D126</f>
        <v>21235.9</v>
      </c>
      <c r="E125" s="20">
        <f t="shared" si="4"/>
        <v>100</v>
      </c>
      <c r="F125" s="24"/>
    </row>
    <row r="126" spans="1:6" ht="37.5" x14ac:dyDescent="0.3">
      <c r="A126" s="15" t="s">
        <v>188</v>
      </c>
      <c r="B126" s="16" t="s">
        <v>189</v>
      </c>
      <c r="C126" s="17">
        <v>21235.9</v>
      </c>
      <c r="D126" s="17">
        <v>21235.9</v>
      </c>
      <c r="E126" s="17">
        <f>D126/C126*100</f>
        <v>100</v>
      </c>
      <c r="F126" s="24"/>
    </row>
    <row r="127" spans="1:6" hidden="1" x14ac:dyDescent="0.3">
      <c r="A127" s="15" t="s">
        <v>190</v>
      </c>
      <c r="B127" s="16" t="s">
        <v>191</v>
      </c>
      <c r="C127" s="17" t="e">
        <f>#REF!+#REF!</f>
        <v>#REF!</v>
      </c>
      <c r="D127" s="17"/>
      <c r="E127" s="17" t="e">
        <f t="shared" si="4"/>
        <v>#REF!</v>
      </c>
      <c r="F127" s="24"/>
    </row>
    <row r="128" spans="1:6" hidden="1" x14ac:dyDescent="0.3">
      <c r="A128" s="15" t="s">
        <v>192</v>
      </c>
      <c r="B128" s="16" t="s">
        <v>193</v>
      </c>
      <c r="C128" s="17" t="e">
        <f>#REF!+#REF!</f>
        <v>#REF!</v>
      </c>
      <c r="D128" s="17"/>
      <c r="E128" s="17" t="e">
        <f t="shared" si="4"/>
        <v>#REF!</v>
      </c>
      <c r="F128" s="24"/>
    </row>
    <row r="129" spans="1:6" x14ac:dyDescent="0.3">
      <c r="A129" s="15" t="s">
        <v>366</v>
      </c>
      <c r="B129" s="16" t="s">
        <v>373</v>
      </c>
      <c r="C129" s="17">
        <f>C130</f>
        <v>143</v>
      </c>
      <c r="D129" s="17">
        <f>D130</f>
        <v>143</v>
      </c>
      <c r="E129" s="17">
        <f>D129/C129*100</f>
        <v>100</v>
      </c>
      <c r="F129" s="24"/>
    </row>
    <row r="130" spans="1:6" x14ac:dyDescent="0.3">
      <c r="A130" s="15" t="s">
        <v>365</v>
      </c>
      <c r="B130" s="16" t="s">
        <v>193</v>
      </c>
      <c r="C130" s="17">
        <v>143</v>
      </c>
      <c r="D130" s="17">
        <v>143</v>
      </c>
      <c r="E130" s="17">
        <f>D130/C130*100</f>
        <v>100</v>
      </c>
      <c r="F130" s="24"/>
    </row>
    <row r="131" spans="1:6" ht="37.5" x14ac:dyDescent="0.3">
      <c r="A131" s="15" t="s">
        <v>194</v>
      </c>
      <c r="B131" s="16" t="s">
        <v>195</v>
      </c>
      <c r="C131" s="17">
        <f>C132+C136+C140+C144+C146+C148+C150</f>
        <v>49223.134430000006</v>
      </c>
      <c r="D131" s="17">
        <f>D132+D136+D140+D144+D146+D148+D150</f>
        <v>48698.810429999998</v>
      </c>
      <c r="E131" s="17">
        <f t="shared" si="4"/>
        <v>98.934801682030951</v>
      </c>
      <c r="F131" s="24"/>
    </row>
    <row r="132" spans="1:6" ht="37.5" x14ac:dyDescent="0.3">
      <c r="A132" s="15" t="s">
        <v>196</v>
      </c>
      <c r="B132" s="16" t="s">
        <v>197</v>
      </c>
      <c r="C132" s="17">
        <f>C133</f>
        <v>3897.5355200000004</v>
      </c>
      <c r="D132" s="17">
        <f>D133</f>
        <v>3897.5355200000004</v>
      </c>
      <c r="E132" s="17">
        <f t="shared" si="4"/>
        <v>100</v>
      </c>
      <c r="F132" s="24"/>
    </row>
    <row r="133" spans="1:6" ht="37.5" x14ac:dyDescent="0.3">
      <c r="A133" s="15" t="s">
        <v>198</v>
      </c>
      <c r="B133" s="16" t="s">
        <v>199</v>
      </c>
      <c r="C133" s="56">
        <f>SUM(C134:C135)</f>
        <v>3897.5355200000004</v>
      </c>
      <c r="D133" s="43">
        <f>D134+D135</f>
        <v>3897.5355200000004</v>
      </c>
      <c r="E133" s="17">
        <f t="shared" si="4"/>
        <v>100</v>
      </c>
      <c r="F133" s="24"/>
    </row>
    <row r="134" spans="1:6" ht="56.25" x14ac:dyDescent="0.3">
      <c r="A134" s="15"/>
      <c r="B134" s="25" t="s">
        <v>200</v>
      </c>
      <c r="C134" s="17">
        <v>3433.0615200000002</v>
      </c>
      <c r="D134" s="56">
        <v>3433.0615200000002</v>
      </c>
      <c r="E134" s="17">
        <f t="shared" si="4"/>
        <v>100</v>
      </c>
      <c r="F134" s="24"/>
    </row>
    <row r="135" spans="1:6" ht="56.25" x14ac:dyDescent="0.3">
      <c r="A135" s="15"/>
      <c r="B135" s="25" t="s">
        <v>201</v>
      </c>
      <c r="C135" s="17">
        <v>464.47399999999999</v>
      </c>
      <c r="D135" s="56">
        <v>464.47399999999999</v>
      </c>
      <c r="E135" s="17">
        <f t="shared" si="4"/>
        <v>100</v>
      </c>
      <c r="F135" s="24"/>
    </row>
    <row r="136" spans="1:6" ht="75" x14ac:dyDescent="0.3">
      <c r="A136" s="15" t="s">
        <v>202</v>
      </c>
      <c r="B136" s="16" t="s">
        <v>203</v>
      </c>
      <c r="C136" s="17">
        <f>C137</f>
        <v>15589.7</v>
      </c>
      <c r="D136" s="56">
        <f>D137</f>
        <v>15589.7</v>
      </c>
      <c r="E136" s="17">
        <f t="shared" si="4"/>
        <v>100</v>
      </c>
      <c r="F136" s="24"/>
    </row>
    <row r="137" spans="1:6" ht="56.25" x14ac:dyDescent="0.3">
      <c r="A137" s="15" t="s">
        <v>368</v>
      </c>
      <c r="B137" s="16" t="s">
        <v>204</v>
      </c>
      <c r="C137" s="17">
        <f>C138+C139</f>
        <v>15589.7</v>
      </c>
      <c r="D137" s="56">
        <f>SUM(D138:D139)</f>
        <v>15589.7</v>
      </c>
      <c r="E137" s="17">
        <f t="shared" si="4"/>
        <v>100</v>
      </c>
      <c r="F137" s="24"/>
    </row>
    <row r="138" spans="1:6" ht="54.75" customHeight="1" x14ac:dyDescent="0.3">
      <c r="A138" s="15"/>
      <c r="B138" s="25" t="s">
        <v>200</v>
      </c>
      <c r="C138" s="17">
        <v>15589.7</v>
      </c>
      <c r="D138" s="56">
        <v>15589.7</v>
      </c>
      <c r="E138" s="17">
        <f t="shared" si="4"/>
        <v>100</v>
      </c>
      <c r="F138" s="24"/>
    </row>
    <row r="139" spans="1:6" ht="93.75" hidden="1" x14ac:dyDescent="0.3">
      <c r="A139" s="15"/>
      <c r="B139" s="50" t="s">
        <v>205</v>
      </c>
      <c r="C139" s="17"/>
      <c r="D139" s="57"/>
      <c r="E139" s="17" t="e">
        <f t="shared" si="4"/>
        <v>#DIV/0!</v>
      </c>
      <c r="F139" s="24"/>
    </row>
    <row r="140" spans="1:6" ht="56.25" x14ac:dyDescent="0.3">
      <c r="A140" s="15" t="s">
        <v>206</v>
      </c>
      <c r="B140" s="16" t="s">
        <v>207</v>
      </c>
      <c r="C140" s="17">
        <f>C141</f>
        <v>90</v>
      </c>
      <c r="D140" s="56">
        <f>D141</f>
        <v>90</v>
      </c>
      <c r="E140" s="17">
        <f t="shared" si="4"/>
        <v>100</v>
      </c>
      <c r="F140" s="24"/>
    </row>
    <row r="141" spans="1:6" ht="56.25" x14ac:dyDescent="0.3">
      <c r="A141" s="15" t="s">
        <v>208</v>
      </c>
      <c r="B141" s="16" t="s">
        <v>209</v>
      </c>
      <c r="C141" s="17">
        <v>90</v>
      </c>
      <c r="D141" s="56">
        <v>90</v>
      </c>
      <c r="E141" s="17">
        <f t="shared" si="4"/>
        <v>100</v>
      </c>
      <c r="F141" s="24"/>
    </row>
    <row r="142" spans="1:6" ht="56.25" hidden="1" x14ac:dyDescent="0.3">
      <c r="A142" s="15" t="s">
        <v>210</v>
      </c>
      <c r="B142" s="16" t="s">
        <v>211</v>
      </c>
      <c r="C142" s="17" t="e">
        <f>#REF!+#REF!</f>
        <v>#REF!</v>
      </c>
      <c r="D142" s="56"/>
      <c r="E142" s="17" t="e">
        <f t="shared" si="4"/>
        <v>#REF!</v>
      </c>
      <c r="F142" s="24"/>
    </row>
    <row r="143" spans="1:6" ht="75" hidden="1" x14ac:dyDescent="0.3">
      <c r="A143" s="15" t="s">
        <v>212</v>
      </c>
      <c r="B143" s="16" t="s">
        <v>213</v>
      </c>
      <c r="C143" s="17" t="e">
        <f>#REF!+#REF!</f>
        <v>#REF!</v>
      </c>
      <c r="D143" s="56"/>
      <c r="E143" s="17" t="e">
        <f t="shared" si="4"/>
        <v>#REF!</v>
      </c>
      <c r="F143" s="24"/>
    </row>
    <row r="144" spans="1:6" ht="66" customHeight="1" x14ac:dyDescent="0.3">
      <c r="A144" s="15" t="s">
        <v>214</v>
      </c>
      <c r="B144" s="16" t="s">
        <v>215</v>
      </c>
      <c r="C144" s="17">
        <f>C145</f>
        <v>5109.8</v>
      </c>
      <c r="D144" s="56">
        <f>D145</f>
        <v>3779.8</v>
      </c>
      <c r="E144" s="17">
        <f>D144/C144*100</f>
        <v>73.971584015029947</v>
      </c>
      <c r="F144" s="24"/>
    </row>
    <row r="145" spans="1:6" ht="84.75" customHeight="1" x14ac:dyDescent="0.3">
      <c r="A145" s="35" t="s">
        <v>216</v>
      </c>
      <c r="B145" s="36" t="s">
        <v>217</v>
      </c>
      <c r="C145" s="17">
        <v>5109.8</v>
      </c>
      <c r="D145" s="56">
        <v>3779.8</v>
      </c>
      <c r="E145" s="17">
        <f t="shared" si="4"/>
        <v>73.971584015029947</v>
      </c>
      <c r="F145" s="24"/>
    </row>
    <row r="146" spans="1:6" ht="42.75" customHeight="1" x14ac:dyDescent="0.3">
      <c r="A146" s="15" t="s">
        <v>358</v>
      </c>
      <c r="B146" s="16" t="s">
        <v>357</v>
      </c>
      <c r="C146" s="17">
        <f>C147</f>
        <v>93.3</v>
      </c>
      <c r="D146" s="56">
        <f>D147</f>
        <v>93.3</v>
      </c>
      <c r="E146" s="17">
        <f t="shared" si="4"/>
        <v>100</v>
      </c>
      <c r="F146" s="24"/>
    </row>
    <row r="147" spans="1:6" ht="37.5" x14ac:dyDescent="0.3">
      <c r="A147" s="15" t="s">
        <v>359</v>
      </c>
      <c r="B147" s="16" t="s">
        <v>356</v>
      </c>
      <c r="C147" s="17">
        <v>93.3</v>
      </c>
      <c r="D147" s="56">
        <v>93.3</v>
      </c>
      <c r="E147" s="17">
        <f t="shared" si="4"/>
        <v>100</v>
      </c>
      <c r="F147" s="24"/>
    </row>
    <row r="148" spans="1:6" ht="93.75" x14ac:dyDescent="0.3">
      <c r="A148" s="15" t="s">
        <v>218</v>
      </c>
      <c r="B148" s="16" t="s">
        <v>219</v>
      </c>
      <c r="C148" s="17">
        <f>C149</f>
        <v>1512.9</v>
      </c>
      <c r="D148" s="56">
        <f>D149</f>
        <v>1512.9</v>
      </c>
      <c r="E148" s="17">
        <f t="shared" si="4"/>
        <v>100</v>
      </c>
      <c r="F148" s="24"/>
    </row>
    <row r="149" spans="1:6" ht="93.75" x14ac:dyDescent="0.3">
      <c r="A149" s="15" t="s">
        <v>220</v>
      </c>
      <c r="B149" s="16" t="s">
        <v>221</v>
      </c>
      <c r="C149" s="17">
        <v>1512.9</v>
      </c>
      <c r="D149" s="56">
        <v>1512.9</v>
      </c>
      <c r="E149" s="17">
        <f t="shared" si="4"/>
        <v>100</v>
      </c>
      <c r="F149" s="24"/>
    </row>
    <row r="150" spans="1:6" x14ac:dyDescent="0.3">
      <c r="A150" s="15" t="s">
        <v>222</v>
      </c>
      <c r="B150" s="16" t="s">
        <v>223</v>
      </c>
      <c r="C150" s="17">
        <f>C151</f>
        <v>22929.89891</v>
      </c>
      <c r="D150" s="56">
        <f>D151</f>
        <v>23735.574909999999</v>
      </c>
      <c r="E150" s="17">
        <f t="shared" si="4"/>
        <v>103.51364828585719</v>
      </c>
      <c r="F150" s="24"/>
    </row>
    <row r="151" spans="1:6" s="42" customFormat="1" ht="39" customHeight="1" x14ac:dyDescent="0.3">
      <c r="A151" s="44" t="s">
        <v>224</v>
      </c>
      <c r="B151" s="45" t="s">
        <v>225</v>
      </c>
      <c r="C151" s="46">
        <f>SUM(C152:C167)</f>
        <v>22929.89891</v>
      </c>
      <c r="D151" s="43">
        <f t="shared" ref="D151" si="7">D152+D156+D157+D158+D159+D161+D163+D162+D164+D165+D166+D167</f>
        <v>23735.574909999999</v>
      </c>
      <c r="E151" s="17">
        <f t="shared" si="4"/>
        <v>103.51364828585719</v>
      </c>
    </row>
    <row r="152" spans="1:6" ht="75" x14ac:dyDescent="0.3">
      <c r="A152" s="26" t="s">
        <v>389</v>
      </c>
      <c r="B152" s="27" t="s">
        <v>226</v>
      </c>
      <c r="C152" s="46">
        <v>15</v>
      </c>
      <c r="D152" s="56">
        <v>14.736000000000001</v>
      </c>
      <c r="E152" s="17">
        <f t="shared" ref="E152:E220" si="8">D152/C152*100</f>
        <v>98.240000000000009</v>
      </c>
      <c r="F152" s="24"/>
    </row>
    <row r="153" spans="1:6" ht="75" hidden="1" x14ac:dyDescent="0.3">
      <c r="A153" s="26"/>
      <c r="B153" s="27" t="s">
        <v>227</v>
      </c>
      <c r="C153" s="46" t="s">
        <v>367</v>
      </c>
      <c r="D153" s="17"/>
      <c r="E153" s="17" t="e">
        <f t="shared" si="8"/>
        <v>#VALUE!</v>
      </c>
      <c r="F153" s="24"/>
    </row>
    <row r="154" spans="1:6" ht="75" hidden="1" x14ac:dyDescent="0.3">
      <c r="A154" s="26"/>
      <c r="B154" s="27" t="s">
        <v>228</v>
      </c>
      <c r="C154" s="46" t="s">
        <v>367</v>
      </c>
      <c r="D154" s="17"/>
      <c r="E154" s="17" t="e">
        <f t="shared" si="8"/>
        <v>#VALUE!</v>
      </c>
      <c r="F154" s="24"/>
    </row>
    <row r="155" spans="1:6" ht="112.5" hidden="1" x14ac:dyDescent="0.3">
      <c r="A155" s="26"/>
      <c r="B155" s="27" t="s">
        <v>229</v>
      </c>
      <c r="C155" s="46" t="s">
        <v>367</v>
      </c>
      <c r="D155" s="17"/>
      <c r="E155" s="17" t="e">
        <f t="shared" si="8"/>
        <v>#VALUE!</v>
      </c>
      <c r="F155" s="24"/>
    </row>
    <row r="156" spans="1:6" ht="56.25" x14ac:dyDescent="0.3">
      <c r="A156" s="26" t="s">
        <v>390</v>
      </c>
      <c r="B156" s="25" t="s">
        <v>230</v>
      </c>
      <c r="C156" s="46">
        <v>2501.4</v>
      </c>
      <c r="D156" s="17">
        <v>2501.4</v>
      </c>
      <c r="E156" s="17">
        <f t="shared" si="8"/>
        <v>100</v>
      </c>
      <c r="F156" s="24"/>
    </row>
    <row r="157" spans="1:6" ht="112.5" x14ac:dyDescent="0.3">
      <c r="A157" s="26" t="s">
        <v>387</v>
      </c>
      <c r="B157" s="25" t="s">
        <v>231</v>
      </c>
      <c r="C157" s="46">
        <v>30.948910000000001</v>
      </c>
      <c r="D157" s="17">
        <v>30.948910000000001</v>
      </c>
      <c r="E157" s="17">
        <f t="shared" si="8"/>
        <v>100</v>
      </c>
      <c r="F157" s="24"/>
    </row>
    <row r="158" spans="1:6" ht="75" x14ac:dyDescent="0.3">
      <c r="A158" s="26" t="s">
        <v>384</v>
      </c>
      <c r="B158" s="25" t="s">
        <v>232</v>
      </c>
      <c r="C158" s="46">
        <v>1608.8</v>
      </c>
      <c r="D158" s="17">
        <v>1608.8</v>
      </c>
      <c r="E158" s="17">
        <f t="shared" si="8"/>
        <v>100</v>
      </c>
      <c r="F158" s="24"/>
    </row>
    <row r="159" spans="1:6" ht="74.25" customHeight="1" x14ac:dyDescent="0.3">
      <c r="A159" s="26" t="s">
        <v>388</v>
      </c>
      <c r="B159" s="25" t="s">
        <v>233</v>
      </c>
      <c r="C159" s="46">
        <v>500</v>
      </c>
      <c r="D159" s="17">
        <v>500</v>
      </c>
      <c r="E159" s="17">
        <f t="shared" si="8"/>
        <v>100</v>
      </c>
      <c r="F159" s="24"/>
    </row>
    <row r="160" spans="1:6" ht="110.25" hidden="1" customHeight="1" x14ac:dyDescent="0.3">
      <c r="A160" s="26"/>
      <c r="B160" s="25" t="s">
        <v>234</v>
      </c>
      <c r="C160" s="43" t="s">
        <v>367</v>
      </c>
      <c r="D160" s="17"/>
      <c r="E160" s="17" t="e">
        <f t="shared" si="8"/>
        <v>#VALUE!</v>
      </c>
      <c r="F160" s="24"/>
    </row>
    <row r="161" spans="1:6" ht="160.5" customHeight="1" x14ac:dyDescent="0.3">
      <c r="A161" s="26" t="s">
        <v>393</v>
      </c>
      <c r="B161" s="25" t="s">
        <v>375</v>
      </c>
      <c r="C161" s="46">
        <v>2560</v>
      </c>
      <c r="D161" s="46">
        <v>2035.94</v>
      </c>
      <c r="E161" s="17">
        <f t="shared" si="8"/>
        <v>79.528906249999991</v>
      </c>
      <c r="F161" s="24"/>
    </row>
    <row r="162" spans="1:6" ht="160.5" hidden="1" customHeight="1" x14ac:dyDescent="0.3">
      <c r="A162" s="26" t="s">
        <v>388</v>
      </c>
      <c r="B162" s="25" t="s">
        <v>236</v>
      </c>
      <c r="C162" s="58"/>
      <c r="D162" s="58"/>
      <c r="E162" s="17" t="e">
        <f>D162/C162*100</f>
        <v>#DIV/0!</v>
      </c>
      <c r="F162" s="24"/>
    </row>
    <row r="163" spans="1:6" ht="160.5" customHeight="1" x14ac:dyDescent="0.3">
      <c r="A163" s="26" t="s">
        <v>391</v>
      </c>
      <c r="B163" s="25" t="s">
        <v>235</v>
      </c>
      <c r="C163" s="46">
        <v>5208.3500000000004</v>
      </c>
      <c r="D163" s="17">
        <v>5208.3500000000004</v>
      </c>
      <c r="E163" s="17">
        <f>D163/C163*100</f>
        <v>100</v>
      </c>
      <c r="F163" s="24"/>
    </row>
    <row r="164" spans="1:6" ht="101.25" customHeight="1" x14ac:dyDescent="0.3">
      <c r="A164" s="26" t="s">
        <v>392</v>
      </c>
      <c r="B164" s="25" t="s">
        <v>371</v>
      </c>
      <c r="C164" s="46">
        <v>2700</v>
      </c>
      <c r="D164" s="17">
        <v>2700</v>
      </c>
      <c r="E164" s="17">
        <f t="shared" si="8"/>
        <v>100</v>
      </c>
      <c r="F164" s="24"/>
    </row>
    <row r="165" spans="1:6" ht="109.5" customHeight="1" x14ac:dyDescent="0.3">
      <c r="A165" s="26" t="s">
        <v>385</v>
      </c>
      <c r="B165" s="25" t="s">
        <v>372</v>
      </c>
      <c r="C165" s="46">
        <v>6333.8</v>
      </c>
      <c r="D165" s="17">
        <v>6333.8</v>
      </c>
      <c r="E165" s="17">
        <f>D165/C165*100</f>
        <v>100</v>
      </c>
      <c r="F165" s="24"/>
    </row>
    <row r="166" spans="1:6" ht="75" customHeight="1" x14ac:dyDescent="0.3">
      <c r="A166" s="26" t="s">
        <v>386</v>
      </c>
      <c r="B166" s="25" t="s">
        <v>374</v>
      </c>
      <c r="C166" s="46">
        <v>1471.6</v>
      </c>
      <c r="D166" s="17">
        <v>1471.6</v>
      </c>
      <c r="E166" s="17">
        <f>D166/C166*100</f>
        <v>100</v>
      </c>
      <c r="F166" s="24"/>
    </row>
    <row r="167" spans="1:6" ht="75" customHeight="1" x14ac:dyDescent="0.3">
      <c r="A167" s="26"/>
      <c r="B167" s="85" t="s">
        <v>217</v>
      </c>
      <c r="C167" s="46"/>
      <c r="D167" s="17">
        <v>1330</v>
      </c>
      <c r="E167" s="17"/>
      <c r="F167" s="24"/>
    </row>
    <row r="168" spans="1:6" ht="37.5" x14ac:dyDescent="0.3">
      <c r="A168" s="15" t="s">
        <v>237</v>
      </c>
      <c r="B168" s="16" t="s">
        <v>238</v>
      </c>
      <c r="C168" s="43">
        <f>C183+C202+C204+C206+C208</f>
        <v>176873.36414000002</v>
      </c>
      <c r="D168" s="43">
        <f>D183+D202+D204+D206+D208</f>
        <v>176873.32414000004</v>
      </c>
      <c r="E168" s="17">
        <f t="shared" si="8"/>
        <v>99.999977384949872</v>
      </c>
      <c r="F168" s="24"/>
    </row>
    <row r="169" spans="1:6" ht="37.5" hidden="1" x14ac:dyDescent="0.3">
      <c r="A169" s="15" t="s">
        <v>239</v>
      </c>
      <c r="B169" s="16" t="s">
        <v>240</v>
      </c>
      <c r="C169" s="43" t="e">
        <f>#REF!+#REF!</f>
        <v>#REF!</v>
      </c>
      <c r="D169" s="43"/>
      <c r="E169" s="17" t="e">
        <f t="shared" si="8"/>
        <v>#REF!</v>
      </c>
      <c r="F169" s="24"/>
    </row>
    <row r="170" spans="1:6" ht="56.25" hidden="1" x14ac:dyDescent="0.3">
      <c r="A170" s="15" t="s">
        <v>241</v>
      </c>
      <c r="B170" s="16" t="s">
        <v>242</v>
      </c>
      <c r="C170" s="43" t="e">
        <f>#REF!+#REF!</f>
        <v>#REF!</v>
      </c>
      <c r="D170" s="43"/>
      <c r="E170" s="17" t="e">
        <f t="shared" si="8"/>
        <v>#REF!</v>
      </c>
      <c r="F170" s="24"/>
    </row>
    <row r="171" spans="1:6" ht="37.5" hidden="1" x14ac:dyDescent="0.3">
      <c r="A171" s="15" t="s">
        <v>243</v>
      </c>
      <c r="B171" s="16" t="s">
        <v>244</v>
      </c>
      <c r="C171" s="43" t="e">
        <f>#REF!+#REF!</f>
        <v>#REF!</v>
      </c>
      <c r="D171" s="43"/>
      <c r="E171" s="17" t="e">
        <f t="shared" si="8"/>
        <v>#REF!</v>
      </c>
      <c r="F171" s="24"/>
    </row>
    <row r="172" spans="1:6" ht="56.25" hidden="1" x14ac:dyDescent="0.3">
      <c r="A172" s="15" t="s">
        <v>245</v>
      </c>
      <c r="B172" s="16" t="s">
        <v>246</v>
      </c>
      <c r="C172" s="43" t="e">
        <f>#REF!+#REF!</f>
        <v>#REF!</v>
      </c>
      <c r="D172" s="43"/>
      <c r="E172" s="17" t="e">
        <f t="shared" si="8"/>
        <v>#REF!</v>
      </c>
      <c r="F172" s="24"/>
    </row>
    <row r="173" spans="1:6" ht="56.25" hidden="1" x14ac:dyDescent="0.3">
      <c r="A173" s="15" t="s">
        <v>247</v>
      </c>
      <c r="B173" s="16" t="s">
        <v>248</v>
      </c>
      <c r="C173" s="43" t="e">
        <f>#REF!+#REF!</f>
        <v>#REF!</v>
      </c>
      <c r="D173" s="43"/>
      <c r="E173" s="17" t="e">
        <f t="shared" si="8"/>
        <v>#REF!</v>
      </c>
      <c r="F173" s="24"/>
    </row>
    <row r="174" spans="1:6" ht="75" hidden="1" x14ac:dyDescent="0.3">
      <c r="A174" s="15" t="s">
        <v>249</v>
      </c>
      <c r="B174" s="16" t="s">
        <v>250</v>
      </c>
      <c r="C174" s="43" t="e">
        <f>#REF!+#REF!</f>
        <v>#REF!</v>
      </c>
      <c r="D174" s="43"/>
      <c r="E174" s="17" t="e">
        <f t="shared" si="8"/>
        <v>#REF!</v>
      </c>
      <c r="F174" s="24"/>
    </row>
    <row r="175" spans="1:6" ht="75" hidden="1" x14ac:dyDescent="0.3">
      <c r="A175" s="15" t="s">
        <v>251</v>
      </c>
      <c r="B175" s="16" t="s">
        <v>252</v>
      </c>
      <c r="C175" s="43" t="e">
        <f>#REF!+#REF!</f>
        <v>#REF!</v>
      </c>
      <c r="D175" s="43"/>
      <c r="E175" s="17" t="e">
        <f t="shared" si="8"/>
        <v>#REF!</v>
      </c>
      <c r="F175" s="24"/>
    </row>
    <row r="176" spans="1:6" ht="75" hidden="1" x14ac:dyDescent="0.3">
      <c r="A176" s="15" t="s">
        <v>253</v>
      </c>
      <c r="B176" s="16" t="s">
        <v>254</v>
      </c>
      <c r="C176" s="43" t="e">
        <f>#REF!+#REF!</f>
        <v>#REF!</v>
      </c>
      <c r="D176" s="43"/>
      <c r="E176" s="17" t="e">
        <f t="shared" si="8"/>
        <v>#REF!</v>
      </c>
      <c r="F176" s="24"/>
    </row>
    <row r="177" spans="1:6" ht="75" hidden="1" x14ac:dyDescent="0.3">
      <c r="A177" s="15" t="s">
        <v>255</v>
      </c>
      <c r="B177" s="16" t="s">
        <v>256</v>
      </c>
      <c r="C177" s="43" t="e">
        <f>#REF!+#REF!</f>
        <v>#REF!</v>
      </c>
      <c r="D177" s="43"/>
      <c r="E177" s="17" t="e">
        <f t="shared" si="8"/>
        <v>#REF!</v>
      </c>
      <c r="F177" s="24"/>
    </row>
    <row r="178" spans="1:6" ht="75" hidden="1" x14ac:dyDescent="0.3">
      <c r="A178" s="15" t="s">
        <v>257</v>
      </c>
      <c r="B178" s="16" t="s">
        <v>258</v>
      </c>
      <c r="C178" s="43" t="e">
        <f>#REF!+#REF!</f>
        <v>#REF!</v>
      </c>
      <c r="D178" s="43"/>
      <c r="E178" s="17" t="e">
        <f t="shared" si="8"/>
        <v>#REF!</v>
      </c>
      <c r="F178" s="24"/>
    </row>
    <row r="179" spans="1:6" ht="56.25" hidden="1" x14ac:dyDescent="0.3">
      <c r="A179" s="15" t="s">
        <v>259</v>
      </c>
      <c r="B179" s="16" t="s">
        <v>260</v>
      </c>
      <c r="C179" s="43" t="e">
        <f>#REF!+#REF!</f>
        <v>#REF!</v>
      </c>
      <c r="D179" s="43"/>
      <c r="E179" s="17" t="e">
        <f t="shared" si="8"/>
        <v>#REF!</v>
      </c>
    </row>
    <row r="180" spans="1:6" ht="56.25" hidden="1" x14ac:dyDescent="0.3">
      <c r="A180" s="15" t="s">
        <v>261</v>
      </c>
      <c r="B180" s="16" t="s">
        <v>262</v>
      </c>
      <c r="C180" s="43" t="e">
        <f>#REF!+#REF!</f>
        <v>#REF!</v>
      </c>
      <c r="D180" s="43"/>
      <c r="E180" s="17" t="e">
        <f t="shared" si="8"/>
        <v>#REF!</v>
      </c>
    </row>
    <row r="181" spans="1:6" ht="56.25" hidden="1" x14ac:dyDescent="0.3">
      <c r="A181" s="15" t="s">
        <v>263</v>
      </c>
      <c r="B181" s="16" t="s">
        <v>264</v>
      </c>
      <c r="C181" s="43" t="e">
        <f>#REF!+#REF!</f>
        <v>#REF!</v>
      </c>
      <c r="D181" s="43"/>
      <c r="E181" s="17" t="e">
        <f t="shared" si="8"/>
        <v>#REF!</v>
      </c>
    </row>
    <row r="182" spans="1:6" ht="56.25" hidden="1" x14ac:dyDescent="0.3">
      <c r="A182" s="15" t="s">
        <v>265</v>
      </c>
      <c r="B182" s="16" t="s">
        <v>266</v>
      </c>
      <c r="C182" s="43" t="e">
        <f>#REF!+#REF!</f>
        <v>#REF!</v>
      </c>
      <c r="D182" s="43"/>
      <c r="E182" s="17" t="e">
        <f t="shared" si="8"/>
        <v>#REF!</v>
      </c>
    </row>
    <row r="183" spans="1:6" ht="37.5" x14ac:dyDescent="0.3">
      <c r="A183" s="15" t="s">
        <v>267</v>
      </c>
      <c r="B183" s="16" t="s">
        <v>268</v>
      </c>
      <c r="C183" s="43">
        <f>C184</f>
        <v>170486.39414000005</v>
      </c>
      <c r="D183" s="43">
        <f>D184</f>
        <v>170486.39414000005</v>
      </c>
      <c r="E183" s="17">
        <f t="shared" si="8"/>
        <v>100</v>
      </c>
    </row>
    <row r="184" spans="1:6" s="42" customFormat="1" ht="56.25" x14ac:dyDescent="0.3">
      <c r="A184" s="44" t="s">
        <v>269</v>
      </c>
      <c r="B184" s="45" t="s">
        <v>270</v>
      </c>
      <c r="C184" s="43">
        <f>SUM(C185:C197)</f>
        <v>170486.39414000005</v>
      </c>
      <c r="D184" s="43">
        <f>SUM(D185:D197)</f>
        <v>170486.39414000005</v>
      </c>
      <c r="E184" s="46">
        <f t="shared" si="8"/>
        <v>100</v>
      </c>
    </row>
    <row r="185" spans="1:6" s="29" customFormat="1" ht="112.5" x14ac:dyDescent="0.3">
      <c r="A185" s="26"/>
      <c r="B185" s="28" t="s">
        <v>271</v>
      </c>
      <c r="C185" s="56">
        <v>5867.5</v>
      </c>
      <c r="D185" s="17">
        <v>5867.5</v>
      </c>
      <c r="E185" s="17">
        <f t="shared" si="8"/>
        <v>100</v>
      </c>
    </row>
    <row r="186" spans="1:6" s="29" customFormat="1" ht="112.5" x14ac:dyDescent="0.3">
      <c r="A186" s="26" t="s">
        <v>403</v>
      </c>
      <c r="B186" s="30" t="s">
        <v>272</v>
      </c>
      <c r="C186" s="56">
        <v>204.7</v>
      </c>
      <c r="D186" s="17">
        <v>204.7</v>
      </c>
      <c r="E186" s="17">
        <f t="shared" si="8"/>
        <v>100</v>
      </c>
    </row>
    <row r="187" spans="1:6" s="29" customFormat="1" ht="112.5" x14ac:dyDescent="0.3">
      <c r="A187" s="26" t="s">
        <v>394</v>
      </c>
      <c r="B187" s="31" t="s">
        <v>273</v>
      </c>
      <c r="C187" s="56">
        <v>0.4</v>
      </c>
      <c r="D187" s="17">
        <v>0.4</v>
      </c>
      <c r="E187" s="17">
        <f t="shared" si="8"/>
        <v>100</v>
      </c>
    </row>
    <row r="188" spans="1:6" s="29" customFormat="1" ht="93.75" x14ac:dyDescent="0.3">
      <c r="A188" s="26" t="s">
        <v>401</v>
      </c>
      <c r="B188" s="30" t="s">
        <v>274</v>
      </c>
      <c r="C188" s="56">
        <v>1479.49414</v>
      </c>
      <c r="D188" s="17">
        <v>1479.49414</v>
      </c>
      <c r="E188" s="17">
        <f t="shared" si="8"/>
        <v>100</v>
      </c>
    </row>
    <row r="189" spans="1:6" s="29" customFormat="1" ht="187.5" x14ac:dyDescent="0.3">
      <c r="A189" s="26" t="s">
        <v>402</v>
      </c>
      <c r="B189" s="31" t="s">
        <v>275</v>
      </c>
      <c r="C189" s="56">
        <v>160278.20000000001</v>
      </c>
      <c r="D189" s="17">
        <v>160278.20000000001</v>
      </c>
      <c r="E189" s="17">
        <f t="shared" si="8"/>
        <v>100</v>
      </c>
    </row>
    <row r="190" spans="1:6" s="29" customFormat="1" ht="56.25" x14ac:dyDescent="0.3">
      <c r="A190" s="26" t="s">
        <v>400</v>
      </c>
      <c r="B190" s="30" t="s">
        <v>276</v>
      </c>
      <c r="C190" s="56">
        <v>691.2</v>
      </c>
      <c r="D190" s="17">
        <v>691.2</v>
      </c>
      <c r="E190" s="17">
        <f t="shared" si="8"/>
        <v>100</v>
      </c>
    </row>
    <row r="191" spans="1:6" s="29" customFormat="1" ht="75" x14ac:dyDescent="0.3">
      <c r="A191" s="26" t="s">
        <v>399</v>
      </c>
      <c r="B191" s="31" t="s">
        <v>277</v>
      </c>
      <c r="C191" s="56">
        <v>840</v>
      </c>
      <c r="D191" s="17">
        <v>840</v>
      </c>
      <c r="E191" s="17">
        <f t="shared" si="8"/>
        <v>100</v>
      </c>
    </row>
    <row r="192" spans="1:6" s="29" customFormat="1" ht="75" x14ac:dyDescent="0.3">
      <c r="A192" s="26" t="s">
        <v>395</v>
      </c>
      <c r="B192" s="31" t="s">
        <v>278</v>
      </c>
      <c r="C192" s="56">
        <v>51.7</v>
      </c>
      <c r="D192" s="17">
        <v>51.7</v>
      </c>
      <c r="E192" s="17">
        <f t="shared" si="8"/>
        <v>100</v>
      </c>
    </row>
    <row r="193" spans="1:5" s="29" customFormat="1" ht="112.5" x14ac:dyDescent="0.3">
      <c r="A193" s="26" t="s">
        <v>397</v>
      </c>
      <c r="B193" s="31" t="s">
        <v>279</v>
      </c>
      <c r="C193" s="56">
        <v>195.7</v>
      </c>
      <c r="D193" s="17">
        <v>195.7</v>
      </c>
      <c r="E193" s="17">
        <f t="shared" si="8"/>
        <v>100</v>
      </c>
    </row>
    <row r="194" spans="1:5" s="29" customFormat="1" ht="75" x14ac:dyDescent="0.3">
      <c r="A194" s="26" t="s">
        <v>404</v>
      </c>
      <c r="B194" s="31" t="s">
        <v>280</v>
      </c>
      <c r="C194" s="56">
        <v>402.6</v>
      </c>
      <c r="D194" s="17">
        <v>402.6</v>
      </c>
      <c r="E194" s="17">
        <f t="shared" si="8"/>
        <v>100</v>
      </c>
    </row>
    <row r="195" spans="1:5" s="29" customFormat="1" ht="150" x14ac:dyDescent="0.3">
      <c r="A195" s="26" t="s">
        <v>405</v>
      </c>
      <c r="B195" s="31" t="s">
        <v>281</v>
      </c>
      <c r="C195" s="56">
        <v>377</v>
      </c>
      <c r="D195" s="17">
        <v>377</v>
      </c>
      <c r="E195" s="17">
        <f t="shared" si="8"/>
        <v>100</v>
      </c>
    </row>
    <row r="196" spans="1:5" s="29" customFormat="1" ht="75" x14ac:dyDescent="0.3">
      <c r="A196" s="26" t="s">
        <v>398</v>
      </c>
      <c r="B196" s="31" t="s">
        <v>282</v>
      </c>
      <c r="C196" s="56">
        <v>0.1</v>
      </c>
      <c r="D196" s="17">
        <v>0.1</v>
      </c>
      <c r="E196" s="17">
        <f t="shared" si="8"/>
        <v>100</v>
      </c>
    </row>
    <row r="197" spans="1:5" s="29" customFormat="1" ht="93.75" x14ac:dyDescent="0.3">
      <c r="A197" s="26" t="s">
        <v>396</v>
      </c>
      <c r="B197" s="31" t="s">
        <v>283</v>
      </c>
      <c r="C197" s="56">
        <v>97.8</v>
      </c>
      <c r="D197" s="17">
        <v>97.8</v>
      </c>
      <c r="E197" s="17">
        <f t="shared" si="8"/>
        <v>100</v>
      </c>
    </row>
    <row r="198" spans="1:5" hidden="1" x14ac:dyDescent="0.3">
      <c r="A198" s="15" t="s">
        <v>284</v>
      </c>
      <c r="B198" s="32"/>
      <c r="C198" s="56" t="e">
        <f>#REF!+#REF!</f>
        <v>#REF!</v>
      </c>
      <c r="D198" s="17"/>
      <c r="E198" s="17" t="e">
        <f t="shared" si="8"/>
        <v>#REF!</v>
      </c>
    </row>
    <row r="199" spans="1:5" hidden="1" x14ac:dyDescent="0.3">
      <c r="A199" s="15" t="s">
        <v>285</v>
      </c>
      <c r="B199" s="33"/>
      <c r="C199" s="56" t="e">
        <f>#REF!+#REF!</f>
        <v>#REF!</v>
      </c>
      <c r="D199" s="17"/>
      <c r="E199" s="17" t="e">
        <f t="shared" si="8"/>
        <v>#REF!</v>
      </c>
    </row>
    <row r="200" spans="1:5" ht="56.25" hidden="1" x14ac:dyDescent="0.3">
      <c r="A200" s="15" t="s">
        <v>286</v>
      </c>
      <c r="B200" s="16" t="s">
        <v>287</v>
      </c>
      <c r="C200" s="56" t="e">
        <f>#REF!+#REF!</f>
        <v>#REF!</v>
      </c>
      <c r="D200" s="17"/>
      <c r="E200" s="17" t="e">
        <f t="shared" si="8"/>
        <v>#REF!</v>
      </c>
    </row>
    <row r="201" spans="1:5" ht="56.25" hidden="1" x14ac:dyDescent="0.3">
      <c r="A201" s="15" t="s">
        <v>288</v>
      </c>
      <c r="B201" s="16" t="s">
        <v>289</v>
      </c>
      <c r="C201" s="56" t="e">
        <f>#REF!+#REF!</f>
        <v>#REF!</v>
      </c>
      <c r="D201" s="17"/>
      <c r="E201" s="17" t="e">
        <f t="shared" si="8"/>
        <v>#REF!</v>
      </c>
    </row>
    <row r="202" spans="1:5" ht="93.75" x14ac:dyDescent="0.3">
      <c r="A202" s="15" t="s">
        <v>290</v>
      </c>
      <c r="B202" s="16" t="s">
        <v>291</v>
      </c>
      <c r="C202" s="56">
        <v>4053.4</v>
      </c>
      <c r="D202" s="56">
        <f>D203</f>
        <v>4053.4</v>
      </c>
      <c r="E202" s="17">
        <f t="shared" si="8"/>
        <v>100</v>
      </c>
    </row>
    <row r="203" spans="1:5" ht="99.75" customHeight="1" x14ac:dyDescent="0.3">
      <c r="A203" s="15" t="s">
        <v>292</v>
      </c>
      <c r="B203" s="34" t="s">
        <v>293</v>
      </c>
      <c r="C203" s="56">
        <v>4053.4</v>
      </c>
      <c r="D203" s="56">
        <v>4053.4</v>
      </c>
      <c r="E203" s="17">
        <f t="shared" si="8"/>
        <v>100</v>
      </c>
    </row>
    <row r="204" spans="1:5" ht="56.25" x14ac:dyDescent="0.3">
      <c r="A204" s="15" t="s">
        <v>294</v>
      </c>
      <c r="B204" s="16" t="s">
        <v>295</v>
      </c>
      <c r="C204" s="56">
        <f>C205</f>
        <v>505.9</v>
      </c>
      <c r="D204" s="56">
        <f>D205</f>
        <v>505.9</v>
      </c>
      <c r="E204" s="17">
        <f t="shared" si="8"/>
        <v>100</v>
      </c>
    </row>
    <row r="205" spans="1:5" ht="56.25" x14ac:dyDescent="0.3">
      <c r="A205" s="15" t="s">
        <v>296</v>
      </c>
      <c r="B205" s="16" t="s">
        <v>297</v>
      </c>
      <c r="C205" s="56">
        <v>505.9</v>
      </c>
      <c r="D205" s="56">
        <v>505.9</v>
      </c>
      <c r="E205" s="17">
        <f t="shared" si="8"/>
        <v>100</v>
      </c>
    </row>
    <row r="206" spans="1:5" ht="112.5" x14ac:dyDescent="0.3">
      <c r="A206" s="15" t="s">
        <v>298</v>
      </c>
      <c r="B206" s="16" t="s">
        <v>299</v>
      </c>
      <c r="C206" s="56">
        <f>C207</f>
        <v>1218.46</v>
      </c>
      <c r="D206" s="56">
        <f>D207</f>
        <v>1218.42</v>
      </c>
      <c r="E206" s="17">
        <f t="shared" si="8"/>
        <v>99.996717167572186</v>
      </c>
    </row>
    <row r="207" spans="1:5" ht="131.25" x14ac:dyDescent="0.3">
      <c r="A207" s="15" t="s">
        <v>300</v>
      </c>
      <c r="B207" s="16" t="s">
        <v>301</v>
      </c>
      <c r="C207" s="56">
        <v>1218.46</v>
      </c>
      <c r="D207" s="56">
        <v>1218.42</v>
      </c>
      <c r="E207" s="17">
        <f t="shared" si="8"/>
        <v>99.996717167572186</v>
      </c>
    </row>
    <row r="208" spans="1:5" ht="93.75" x14ac:dyDescent="0.3">
      <c r="A208" s="15" t="s">
        <v>302</v>
      </c>
      <c r="B208" s="16" t="s">
        <v>303</v>
      </c>
      <c r="C208" s="56">
        <f>C209</f>
        <v>609.21</v>
      </c>
      <c r="D208" s="56">
        <f>D209</f>
        <v>609.21</v>
      </c>
      <c r="E208" s="17">
        <f t="shared" si="8"/>
        <v>100</v>
      </c>
    </row>
    <row r="209" spans="1:5" ht="93.75" x14ac:dyDescent="0.3">
      <c r="A209" s="15" t="s">
        <v>304</v>
      </c>
      <c r="B209" s="16" t="s">
        <v>305</v>
      </c>
      <c r="C209" s="56">
        <v>609.21</v>
      </c>
      <c r="D209" s="56">
        <v>609.21</v>
      </c>
      <c r="E209" s="17">
        <f t="shared" si="8"/>
        <v>100</v>
      </c>
    </row>
    <row r="210" spans="1:5" x14ac:dyDescent="0.3">
      <c r="A210" s="15" t="s">
        <v>306</v>
      </c>
      <c r="B210" s="16" t="s">
        <v>307</v>
      </c>
      <c r="C210" s="17">
        <f>C213</f>
        <v>99</v>
      </c>
      <c r="D210" s="56">
        <f t="shared" ref="D210" si="9">D213</f>
        <v>98</v>
      </c>
      <c r="E210" s="17">
        <f t="shared" si="8"/>
        <v>98.98989898989899</v>
      </c>
    </row>
    <row r="211" spans="1:5" ht="56.25" hidden="1" x14ac:dyDescent="0.3">
      <c r="A211" s="15" t="s">
        <v>308</v>
      </c>
      <c r="B211" s="16" t="s">
        <v>309</v>
      </c>
      <c r="C211" s="17" t="e">
        <f>#REF!+#REF!</f>
        <v>#REF!</v>
      </c>
      <c r="D211" s="56" t="e">
        <f>#REF!+C211</f>
        <v>#REF!</v>
      </c>
      <c r="E211" s="17" t="e">
        <f t="shared" si="8"/>
        <v>#REF!</v>
      </c>
    </row>
    <row r="212" spans="1:5" ht="75" hidden="1" x14ac:dyDescent="0.3">
      <c r="A212" s="15" t="s">
        <v>310</v>
      </c>
      <c r="B212" s="16" t="s">
        <v>311</v>
      </c>
      <c r="C212" s="17" t="e">
        <f>#REF!+#REF!</f>
        <v>#REF!</v>
      </c>
      <c r="D212" s="56" t="e">
        <f>#REF!+C212</f>
        <v>#REF!</v>
      </c>
      <c r="E212" s="17" t="e">
        <f t="shared" si="8"/>
        <v>#REF!</v>
      </c>
    </row>
    <row r="213" spans="1:5" ht="75" x14ac:dyDescent="0.3">
      <c r="A213" s="35" t="s">
        <v>312</v>
      </c>
      <c r="B213" s="36" t="s">
        <v>313</v>
      </c>
      <c r="C213" s="17">
        <v>99</v>
      </c>
      <c r="D213" s="56">
        <f>D214</f>
        <v>98</v>
      </c>
      <c r="E213" s="17">
        <f t="shared" si="8"/>
        <v>98.98989898989899</v>
      </c>
    </row>
    <row r="214" spans="1:5" ht="93.75" x14ac:dyDescent="0.3">
      <c r="A214" s="35" t="s">
        <v>314</v>
      </c>
      <c r="B214" s="36" t="s">
        <v>315</v>
      </c>
      <c r="C214" s="17">
        <v>99</v>
      </c>
      <c r="D214" s="56">
        <v>98</v>
      </c>
      <c r="E214" s="17">
        <f t="shared" si="8"/>
        <v>98.98989898989899</v>
      </c>
    </row>
    <row r="215" spans="1:5" hidden="1" x14ac:dyDescent="0.3">
      <c r="A215" s="37" t="s">
        <v>316</v>
      </c>
      <c r="B215" s="16" t="s">
        <v>317</v>
      </c>
      <c r="C215" s="17" t="e">
        <f>#REF!+#REF!</f>
        <v>#REF!</v>
      </c>
      <c r="D215" s="56"/>
      <c r="E215" s="17" t="e">
        <f t="shared" si="8"/>
        <v>#REF!</v>
      </c>
    </row>
    <row r="216" spans="1:5" ht="37.5" hidden="1" x14ac:dyDescent="0.3">
      <c r="A216" s="37" t="s">
        <v>318</v>
      </c>
      <c r="B216" s="16" t="s">
        <v>319</v>
      </c>
      <c r="C216" s="17" t="e">
        <f>#REF!+#REF!</f>
        <v>#REF!</v>
      </c>
      <c r="D216" s="56"/>
      <c r="E216" s="17" t="e">
        <f t="shared" si="8"/>
        <v>#REF!</v>
      </c>
    </row>
    <row r="217" spans="1:5" x14ac:dyDescent="0.3">
      <c r="A217" s="37" t="s">
        <v>320</v>
      </c>
      <c r="B217" s="16" t="s">
        <v>321</v>
      </c>
      <c r="C217" s="17">
        <f>C218</f>
        <v>10</v>
      </c>
      <c r="D217" s="56">
        <f>D218</f>
        <v>10</v>
      </c>
      <c r="E217" s="17">
        <f t="shared" si="8"/>
        <v>100</v>
      </c>
    </row>
    <row r="218" spans="1:5" ht="37.5" x14ac:dyDescent="0.3">
      <c r="A218" s="37" t="s">
        <v>355</v>
      </c>
      <c r="B218" s="16" t="s">
        <v>322</v>
      </c>
      <c r="C218" s="17">
        <f>C219</f>
        <v>10</v>
      </c>
      <c r="D218" s="56">
        <f>D219</f>
        <v>10</v>
      </c>
      <c r="E218" s="17">
        <f t="shared" si="8"/>
        <v>100</v>
      </c>
    </row>
    <row r="219" spans="1:5" ht="37.5" x14ac:dyDescent="0.3">
      <c r="A219" s="37" t="s">
        <v>354</v>
      </c>
      <c r="B219" s="16" t="s">
        <v>322</v>
      </c>
      <c r="C219" s="17">
        <v>10</v>
      </c>
      <c r="D219" s="56">
        <v>10</v>
      </c>
      <c r="E219" s="17">
        <f t="shared" ref="E219" si="10">D219/C219*100</f>
        <v>100</v>
      </c>
    </row>
    <row r="220" spans="1:5" ht="131.25" hidden="1" x14ac:dyDescent="0.3">
      <c r="A220" s="37" t="s">
        <v>323</v>
      </c>
      <c r="B220" s="16" t="s">
        <v>324</v>
      </c>
      <c r="C220" s="17" t="e">
        <f>#REF!+#REF!</f>
        <v>#REF!</v>
      </c>
      <c r="D220" s="56"/>
      <c r="E220" s="17" t="e">
        <f t="shared" si="8"/>
        <v>#REF!</v>
      </c>
    </row>
    <row r="221" spans="1:5" ht="75" hidden="1" x14ac:dyDescent="0.3">
      <c r="A221" s="39" t="s">
        <v>325</v>
      </c>
      <c r="B221" s="40" t="s">
        <v>326</v>
      </c>
      <c r="C221" s="41" t="e">
        <f>#REF!+#REF!</f>
        <v>#REF!</v>
      </c>
      <c r="D221" s="59"/>
      <c r="E221" s="41" t="e">
        <f t="shared" ref="E221:E223" si="11">D221/C221*100</f>
        <v>#REF!</v>
      </c>
    </row>
    <row r="222" spans="1:5" ht="56.25" x14ac:dyDescent="0.3">
      <c r="A222" s="37" t="s">
        <v>327</v>
      </c>
      <c r="B222" s="16" t="s">
        <v>328</v>
      </c>
      <c r="C222" s="63">
        <f t="shared" ref="C222:D222" si="12">C223</f>
        <v>-364.48268999999999</v>
      </c>
      <c r="D222" s="60">
        <f t="shared" si="12"/>
        <v>-364.48268999999999</v>
      </c>
      <c r="E222" s="38">
        <f t="shared" si="11"/>
        <v>100</v>
      </c>
    </row>
    <row r="223" spans="1:5" ht="56.25" x14ac:dyDescent="0.3">
      <c r="A223" s="37" t="s">
        <v>329</v>
      </c>
      <c r="B223" s="16" t="s">
        <v>330</v>
      </c>
      <c r="C223" s="63">
        <v>-364.48268999999999</v>
      </c>
      <c r="D223" s="60">
        <v>-364.48268999999999</v>
      </c>
      <c r="E223" s="38">
        <f t="shared" si="11"/>
        <v>100</v>
      </c>
    </row>
    <row r="225" spans="1:2" x14ac:dyDescent="0.3">
      <c r="A225" s="6"/>
      <c r="B225" s="6"/>
    </row>
  </sheetData>
  <mergeCells count="8">
    <mergeCell ref="E8:E10"/>
    <mergeCell ref="C2:K2"/>
    <mergeCell ref="A3:D4"/>
    <mergeCell ref="A8:A10"/>
    <mergeCell ref="B8:B10"/>
    <mergeCell ref="C8:C10"/>
    <mergeCell ref="D8:D10"/>
    <mergeCell ref="A5:D5"/>
  </mergeCells>
  <pageMargins left="0.6692913385826772" right="0" top="0" bottom="0" header="0.31496062992125984" footer="0.31496062992125984"/>
  <pageSetup paperSize="9" scale="51" fitToHeight="0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 1</vt:lpstr>
      <vt:lpstr>2</vt:lpstr>
      <vt:lpstr>'2'!Заголовки_для_печати</vt:lpstr>
      <vt:lpstr>'2'!Область_печати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trial</dc:creator>
  <cp:lastModifiedBy>finOtdeL</cp:lastModifiedBy>
  <cp:lastPrinted>2018-03-30T07:53:49Z</cp:lastPrinted>
  <dcterms:created xsi:type="dcterms:W3CDTF">2017-04-17T04:35:42Z</dcterms:created>
  <dcterms:modified xsi:type="dcterms:W3CDTF">2018-06-15T03:09:49Z</dcterms:modified>
</cp:coreProperties>
</file>