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10" windowWidth="15480" windowHeight="9930" activeTab="0"/>
  </bookViews>
  <sheets>
    <sheet name="прил 3 разд.подр. 2015." sheetId="1" r:id="rId1"/>
    <sheet name="прил 4  вед2015" sheetId="2" r:id="rId2"/>
  </sheets>
  <definedNames>
    <definedName name="В11" localSheetId="1">#REF!</definedName>
    <definedName name="В11">#REF!</definedName>
    <definedName name="_xlnm.Print_Titles" localSheetId="0">'прил 3 разд.подр. 2015.'!$8:$8</definedName>
    <definedName name="_xlnm.Print_Titles" localSheetId="1">'прил 4  вед2015'!$9:$9</definedName>
    <definedName name="_xlnm.Print_Area" localSheetId="0">'прил 3 разд.подр. 2015.'!$A$1:$F$66</definedName>
    <definedName name="_xlnm.Print_Area" localSheetId="1">'прил 4  вед2015'!$A$1:$I$607</definedName>
    <definedName name="п">#REF!</definedName>
    <definedName name="Прил16дляраб">#REF!</definedName>
  </definedNames>
  <calcPr fullCalcOnLoad="1"/>
</workbook>
</file>

<file path=xl/sharedStrings.xml><?xml version="1.0" encoding="utf-8"?>
<sst xmlns="http://schemas.openxmlformats.org/spreadsheetml/2006/main" count="3393" uniqueCount="506">
  <si>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</si>
  <si>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</si>
  <si>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</si>
  <si>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</si>
  <si>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</si>
  <si>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</si>
  <si>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Онгудайского района</t>
  </si>
  <si>
    <t>074</t>
  </si>
  <si>
    <t xml:space="preserve">Образование </t>
  </si>
  <si>
    <t>07</t>
  </si>
  <si>
    <t>Дошкольное образование</t>
  </si>
  <si>
    <t>01</t>
  </si>
  <si>
    <t xml:space="preserve">Муниципальная программа" Социальное развитие муниципального образования  «Онгудайский район» </t>
  </si>
  <si>
    <t>02 0 0000</t>
  </si>
  <si>
    <t>Подпрограмма  "Развитие  образования муниципального образования "Онгудайский район" на 2013-2018 гг."</t>
  </si>
  <si>
    <t>02 3 0000</t>
  </si>
  <si>
    <t>ВЦП "Развитие доступного дошкольного образования в муниципальном образовании "Онгудайский район" на 2013-2015 гг."</t>
  </si>
  <si>
    <t>02 3 1000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</si>
  <si>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</si>
  <si>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</si>
  <si>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</si>
  <si>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Субсидии бюджетным учреждениям на иные цели</t>
  </si>
  <si>
    <t>612</t>
  </si>
  <si>
    <t>7950000</t>
  </si>
  <si>
    <t>Общее образование</t>
  </si>
  <si>
    <t>02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</si>
  <si>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</si>
  <si>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</si>
  <si>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</si>
  <si>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</si>
  <si>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</si>
  <si>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</si>
  <si>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</si>
  <si>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</si>
  <si>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</si>
  <si>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</si>
  <si>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</si>
  <si>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 xml:space="preserve">Переподготовка и повышение квалификации </t>
  </si>
  <si>
    <t>05</t>
  </si>
  <si>
    <t>0200000</t>
  </si>
  <si>
    <t>0230000</t>
  </si>
  <si>
    <t>Молодежная политика и оздоровление детей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</si>
  <si>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</si>
  <si>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</si>
  <si>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</si>
  <si>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Другие вопросы в области образования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</si>
  <si>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</si>
  <si>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</si>
  <si>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</si>
  <si>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</si>
  <si>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</si>
  <si>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</si>
  <si>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</si>
  <si>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</si>
  <si>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</si>
  <si>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</si>
  <si>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</si>
  <si>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</si>
  <si>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</si>
  <si>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</si>
  <si>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</si>
  <si>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</si>
  <si>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</si>
  <si>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</si>
  <si>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02 3 Л000</t>
  </si>
  <si>
    <t>Социальная политика</t>
  </si>
  <si>
    <t>10</t>
  </si>
  <si>
    <t>Охрана семьи и детства</t>
  </si>
  <si>
    <t>04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</si>
  <si>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</si>
  <si>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Пособия, компенсации и иные социальные выплаты гражданам, кроме публичных нормативных обязательств</t>
  </si>
  <si>
    <t>321</t>
  </si>
  <si>
    <t>Управление по экономике и финансам Онгудайского района</t>
  </si>
  <si>
    <t>092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</si>
  <si>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</si>
  <si>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</si>
  <si>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</si>
  <si>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</si>
  <si>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</si>
  <si>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</si>
  <si>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</si>
  <si>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</si>
  <si>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</si>
  <si>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</si>
  <si>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</si>
  <si>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</si>
  <si>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</si>
  <si>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</si>
  <si>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</si>
  <si>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Другие общегосударственные вопросы</t>
  </si>
  <si>
    <t>13</t>
  </si>
  <si>
    <t>99 0 0000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</si>
  <si>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</si>
  <si>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</si>
  <si>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</si>
  <si>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</si>
  <si>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</si>
  <si>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</si>
  <si>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</si>
  <si>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</si>
  <si>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</si>
  <si>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</si>
  <si>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</si>
  <si>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Межбюджетные трансферты</t>
  </si>
  <si>
    <t>Национальная оборона</t>
  </si>
  <si>
    <t>00</t>
  </si>
  <si>
    <t>Мобилизационная  и вневойсковая подготовка</t>
  </si>
  <si>
    <t>03</t>
  </si>
  <si>
    <t>03 15118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</si>
  <si>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</si>
  <si>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</si>
  <si>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</si>
  <si>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</si>
  <si>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</si>
  <si>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</si>
  <si>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</si>
  <si>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</si>
  <si>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</si>
  <si>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Администрация Онгудайского района (аймака)</t>
  </si>
  <si>
    <t>800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</si>
  <si>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</si>
  <si>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</si>
  <si>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</si>
  <si>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99 2 0800</t>
  </si>
  <si>
    <t>Высшее должностное лицо муниципального образования и его заместители</t>
  </si>
  <si>
    <t>99 2 1800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</si>
  <si>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</si>
  <si>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</si>
  <si>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99 0 0800</t>
  </si>
  <si>
    <t>Председатель представительного органа муниципального образования</t>
  </si>
  <si>
    <t>99 0 1800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</si>
  <si>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</si>
  <si>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</si>
  <si>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</si>
  <si>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</si>
  <si>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</si>
  <si>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>01 0 0800</t>
  </si>
  <si>
    <t>010 0800</t>
  </si>
  <si>
    <t xml:space="preserve">Уплата налога на имущество организаций и земельного налога
</t>
  </si>
  <si>
    <t xml:space="preserve">Заместители высшего должностного  лица  муниципального образования 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</si>
  <si>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</si>
  <si>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</si>
  <si>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</si>
  <si>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0210000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</si>
  <si>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</si>
  <si>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</si>
  <si>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</si>
  <si>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243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</si>
  <si>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</si>
  <si>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</si>
  <si>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</si>
  <si>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</si>
  <si>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</si>
  <si>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04 1 0000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</si>
  <si>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</si>
  <si>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04 1 4000</t>
  </si>
  <si>
    <t>Другие вопросы в области национальной безопасности и правоохранительной деятельности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</si>
  <si>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</si>
  <si>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04 1 1000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</si>
  <si>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</si>
  <si>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04 12000</t>
  </si>
  <si>
    <t>04 1 2000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</si>
  <si>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</si>
  <si>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 xml:space="preserve">04 1 3000 </t>
  </si>
  <si>
    <t>0413000</t>
  </si>
  <si>
    <t>Сельское хозяйство и рыболовство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</si>
  <si>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</si>
  <si>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</si>
  <si>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ВЦП "Развитие  агропромышленного комплекса муниципального образования "Онгудайский район" на 2013-2015 гг."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</si>
  <si>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</si>
  <si>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</si>
  <si>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</si>
  <si>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</si>
  <si>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0422000</t>
  </si>
  <si>
    <t>Другие вопросы в области  национальной экономики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</si>
  <si>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</si>
  <si>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</si>
  <si>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</si>
  <si>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</si>
  <si>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</si>
  <si>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</si>
  <si>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</si>
  <si>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</si>
  <si>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</si>
  <si>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</si>
  <si>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</si>
  <si>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</si>
  <si>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</si>
  <si>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</si>
  <si>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Финансирование БУ ОКС муниципального образования "Онгудайский район"</t>
  </si>
  <si>
    <t>Жилищно-коммунальное хозяйство</t>
  </si>
  <si>
    <t>Жилищное хозяйство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</si>
  <si>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</si>
  <si>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</si>
  <si>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</si>
  <si>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01 1 0000</t>
  </si>
  <si>
    <t>ВЦП "Устойчивое развитие сельских территорий муниципального образования "Онгудайский район" на 2013-2015 гг."</t>
  </si>
  <si>
    <t>01 1 2000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</si>
  <si>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</si>
  <si>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</si>
  <si>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</si>
  <si>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</si>
  <si>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</si>
  <si>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</si>
  <si>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</si>
  <si>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</si>
  <si>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</si>
  <si>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</si>
  <si>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Образование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</si>
  <si>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</si>
  <si>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</si>
  <si>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</si>
  <si>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</si>
  <si>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>Субсидии автономным учреждениям на иные цели</t>
  </si>
  <si>
    <t>622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</si>
  <si>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</si>
  <si>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</si>
  <si>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Здравоохранение</t>
  </si>
  <si>
    <t>Другие вопросы в области здравоохранения</t>
  </si>
  <si>
    <t>Подпрограмма "Развитие систем социальной поддержки населения муниципального образования "Онгудайский район" на 2013-2018 гг."</t>
  </si>
  <si>
    <t>02 20000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</si>
  <si>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</si>
  <si>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>02 2 2000</t>
  </si>
  <si>
    <t>Муниципальные целевые программы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</si>
  <si>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</si>
  <si>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</si>
  <si>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</si>
  <si>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</si>
  <si>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</si>
  <si>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</si>
  <si>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</si>
  <si>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Социальное обеспечение населения</t>
  </si>
  <si>
    <t>0112001</t>
  </si>
  <si>
    <t>Подпрограмма "Развитие культуры, спорта, молодежной политики в муниципальном образовании"Онгудайский район" на 2013-2018 гг."</t>
  </si>
  <si>
    <t>ВЦП "Реализация молодежной политики муниципального образования "Онгудайский район" на 2013-2015 гг."</t>
  </si>
  <si>
    <t>0213001</t>
  </si>
  <si>
    <t>Оказание материальной поддержки , оказавшихся в трудной жизненной ситации</t>
  </si>
  <si>
    <t>9900002</t>
  </si>
  <si>
    <t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</si>
  <si>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</si>
  <si>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</si>
  <si>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</si>
  <si>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</si>
  <si>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</si>
  <si>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</si>
  <si>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</si>
  <si>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Периодическая печать и издательства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</si>
  <si>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</si>
  <si>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</si>
  <si>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</si>
  <si>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</si>
  <si>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 xml:space="preserve">Отдел культуры, спорта и туризма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</si>
  <si>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</si>
  <si>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</si>
  <si>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0213000</t>
  </si>
  <si>
    <t>Культура и кинематография</t>
  </si>
  <si>
    <t>08</t>
  </si>
  <si>
    <t>Культура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</si>
  <si>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</si>
  <si>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</si>
  <si>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</si>
  <si>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</si>
  <si>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</si>
  <si>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</si>
  <si>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</si>
  <si>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Другие вопросы в области культуры, кинематографии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</si>
  <si>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</si>
  <si>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02 1 Л000</t>
  </si>
  <si>
    <t>Уплата налога на имущество организаций и земельного налога</t>
  </si>
  <si>
    <t>02 2 0000</t>
  </si>
  <si>
    <t>ВЦП "Социальная защита населения (ветераны, институт семьи) в муниципальном образовании "Онгудайский район" на 2013-2015 гг."</t>
  </si>
  <si>
    <t>02 2 1000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</si>
  <si>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</si>
  <si>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</si>
  <si>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</si>
  <si>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</si>
  <si>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99</t>
  </si>
  <si>
    <t xml:space="preserve">Всего </t>
  </si>
  <si>
    <t>0100</t>
  </si>
  <si>
    <t>Р.Б.</t>
  </si>
  <si>
    <t>М.Б,</t>
  </si>
  <si>
    <t>Дотация на варвивание мун району</t>
  </si>
  <si>
    <t xml:space="preserve">Дотация на варвивание мун району </t>
  </si>
  <si>
    <t>Дефицит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</si>
  <si>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</si>
  <si>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</si>
  <si>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</si>
  <si>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</si>
  <si>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</si>
  <si>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</si>
  <si>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</si>
  <si>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</si>
  <si>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</si>
  <si>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</si>
  <si>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</si>
  <si>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</si>
  <si>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</si>
  <si>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</si>
  <si>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</si>
  <si>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</si>
  <si>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</si>
  <si>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</si>
  <si>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Мобилизационная и вневойсковая подготовка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</si>
  <si>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</si>
  <si>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</si>
  <si>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</si>
  <si>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</si>
  <si>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</si>
  <si>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Благоустройство</t>
  </si>
  <si>
    <t>Охрана окружающей среды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</si>
  <si>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</si>
  <si>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</si>
  <si>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</si>
  <si>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</si>
  <si>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</si>
  <si>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</si>
  <si>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Скорая медицинская помощь</t>
  </si>
  <si>
    <t>Социальное обслуживание населения</t>
  </si>
  <si>
    <t>Социальное обеспечение население</t>
  </si>
  <si>
    <t>Охрана семьи  и детства</t>
  </si>
  <si>
    <t>Физическая культура</t>
  </si>
  <si>
    <t xml:space="preserve">Межбюджетные трансферты бюджетам субъектов РФ и муниципальных образований 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</si>
  <si>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</si>
  <si>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</si>
  <si>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</si>
  <si>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</si>
  <si>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 xml:space="preserve"> Приложение 8</t>
  </si>
  <si>
    <t>Наименование показателя</t>
  </si>
  <si>
    <t>Дорожный фонд муниципального образования "Онгудайский район"</t>
  </si>
  <si>
    <t>04220Д0</t>
  </si>
  <si>
    <t>0311М00</t>
  </si>
  <si>
    <t>(тыс руб)</t>
  </si>
  <si>
    <t>(тыс. руб.)</t>
  </si>
  <si>
    <t>0422001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</si>
  <si>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</si>
  <si>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</si>
  <si>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</si>
  <si>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</si>
  <si>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</si>
  <si>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</si>
  <si>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>02 3 1506</t>
  </si>
  <si>
    <t>02 3 1507</t>
  </si>
  <si>
    <t>02 3 1508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</si>
  <si>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</si>
  <si>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0232505</t>
  </si>
  <si>
    <t>030Л092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</si>
  <si>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</si>
  <si>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</si>
  <si>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0132000</t>
  </si>
  <si>
    <t xml:space="preserve">Субвенции на осуществление первичного воинского учета на территориях, где отсутствуют военные комиссариаты 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</si>
  <si>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</si>
  <si>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 xml:space="preserve"> Прочие межбюджетные трансферты общего характера. 
</t>
  </si>
  <si>
    <t>Прочие межбюджетные трансферты общего характера</t>
  </si>
  <si>
    <t>Иные дотации</t>
  </si>
  <si>
    <t>512</t>
  </si>
  <si>
    <t>0312534</t>
  </si>
  <si>
    <t>99 0 2506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</si>
  <si>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</si>
  <si>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</si>
  <si>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</si>
  <si>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</si>
  <si>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</si>
  <si>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</si>
  <si>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</si>
  <si>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Обеспечение мероприятий , посвященных 70-летию Победы в  Великой Отечественной войне 1941 - 1945 годов</t>
  </si>
  <si>
    <t>02160Л0</t>
  </si>
  <si>
    <t xml:space="preserve">Непрограммные направления деятельности </t>
  </si>
  <si>
    <t>9900003</t>
  </si>
  <si>
    <t>Другие вопросы в области охраны окружающей среды</t>
  </si>
  <si>
    <t>Организация и регулирование использования охотничьих ресурсов</t>
  </si>
  <si>
    <t>Субсидии некоммерческим организациям</t>
  </si>
  <si>
    <t>9900004</t>
  </si>
  <si>
    <t>630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</si>
  <si>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</si>
  <si>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</si>
  <si>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</si>
  <si>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99000Ш2</t>
  </si>
  <si>
    <t>Обслуживание муниципального долга</t>
  </si>
  <si>
    <t>730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</si>
  <si>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</si>
  <si>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0311М01</t>
  </si>
  <si>
    <t>9900008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</si>
  <si>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</si>
  <si>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Обеспечение деятельности  муниципального архива</t>
  </si>
  <si>
    <t>Материально-техническое обеспечение Контрольно-счетной палаты МО "Онгудайский  район"</t>
  </si>
  <si>
    <t>9900007</t>
  </si>
  <si>
    <t>9900006</t>
  </si>
  <si>
    <t>Обеспечение мероприятий, связанных с подготовкой и  ликвидацией  возникновения чрезвычайных ситуаций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</si>
  <si>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</si>
  <si>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</si>
  <si>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</si>
  <si>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</si>
  <si>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042Г503</t>
  </si>
  <si>
    <t>Иные межбюджетные трансферты</t>
  </si>
  <si>
    <t>540</t>
  </si>
  <si>
    <t>Дорожное хозяйство</t>
  </si>
  <si>
    <t>Другие вопросы в области физической культуры и спорта.</t>
  </si>
  <si>
    <t>0211001</t>
  </si>
  <si>
    <t>0216001</t>
  </si>
  <si>
    <t>Мероприятия в области обеспечения  библиотечного обслуживания населения</t>
  </si>
  <si>
    <t>Мероприятия в области обеспечения  культурно-досугового  обслуживания населения</t>
  </si>
  <si>
    <t>Мероприятия в области технического  обеспечения  деятельности  отдела</t>
  </si>
  <si>
    <t>021Л001</t>
  </si>
  <si>
    <t>021Л000</t>
  </si>
  <si>
    <t>9900010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</si>
  <si>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</si>
  <si>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9900011</t>
  </si>
  <si>
    <t>Мероприятия в области поддержки малого и среднего предпринимательства</t>
  </si>
  <si>
    <t>0231598</t>
  </si>
  <si>
    <t>0234000</t>
  </si>
  <si>
    <t>9901580</t>
  </si>
  <si>
    <t>9901590</t>
  </si>
  <si>
    <t>0100800</t>
  </si>
  <si>
    <t>831</t>
  </si>
  <si>
    <t>9900014</t>
  </si>
  <si>
    <t>0417502</t>
  </si>
  <si>
    <t>0118532</t>
  </si>
  <si>
    <t>011А531</t>
  </si>
  <si>
    <t>9900012</t>
  </si>
  <si>
    <t>01115П1</t>
  </si>
  <si>
    <t>042Б512</t>
  </si>
  <si>
    <t>0235105</t>
  </si>
  <si>
    <t>02385П0</t>
  </si>
  <si>
    <t>0111571</t>
  </si>
  <si>
    <t>0211599</t>
  </si>
  <si>
    <t>0215148</t>
  </si>
  <si>
    <t>0215147</t>
  </si>
  <si>
    <t>Субсидии на повышение оплаты труда  работников  муниципальных учреждений культуры</t>
  </si>
  <si>
    <t>Выплата денежного поощрения  лучшим мунииципальным учреждениям культуры, находящимся на территории сельских поселений</t>
  </si>
  <si>
    <t>Выплата денежного поощрения  лучшим работникам мунииципальных учреждений культуры, находящихся на территориях сельских поселений</t>
  </si>
  <si>
    <t>Субсидии на осуществление мероприятий по обеспечению жильем граждан Российской Федерации, проживающих в сельской местности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</si>
  <si>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образования" муниципальной программы МО "Онгудайский район" "Социальное развитие"</t>
  </si>
  <si>
    <t>Софинансирование капитальных вложений в объекты муниципальной собственности в рамках подпрограммы "Развитие образования" муниципальной программы МО "Онгудайский район" "Социальное развитие"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</si>
  <si>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 в рамках ВЦП "Устойчивое развитие сельских территорий"</t>
  </si>
  <si>
    <t xml:space="preserve">Возмещение затрат организациям коммунального комплекса, предоставляющим коммунальные услуги по тарифам, не обеспечивающим возмещение издержек </t>
  </si>
  <si>
    <t>Субсидии на осуществление энергосберегающих тех.меропиятий на системах водоснабженя и водоотведения и модернизациии оборудования на объектах, участвующих в предоставлении коммунальных услуг</t>
  </si>
  <si>
    <t>Возмещение  издержек, связанных с рассмотрением  дел в судах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</si>
  <si>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 местного самоуправления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</si>
  <si>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</si>
  <si>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</si>
  <si>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Выплата вознаграждения за добровольную сдачу незаконно хранящегося оружия, боеприпасов и взрывчатых устройств</t>
  </si>
  <si>
    <t>Страхование финансовых рисков</t>
  </si>
  <si>
    <t>Субсидия на проведение ремонта и реконструкции памятников, увековечивающих память о Великой Отечественной войне 1941-1945 годов.</t>
  </si>
  <si>
    <t>Из резервного фонда для ликвидации ЧС</t>
  </si>
  <si>
    <t>Субсидии на  софинансирование мероприятий, направленных на оплату труда педагогических работников муницпальных учреждений дополнительного образования детей</t>
  </si>
  <si>
    <t>0231513</t>
  </si>
  <si>
    <t>Обеспечение доступа к сети интернет в образовательных организациях в рамках подпрограммы "Развитие образования" муниципальной программы МО "Онгудайскийрайон" "Социальное развитие"</t>
  </si>
  <si>
    <t>0111000</t>
  </si>
  <si>
    <t>99000Ш1</t>
  </si>
  <si>
    <t>Резервный фонд по предупреждению и ликвидации чрезвычайных ситуаций и последствий стихийных бедствий</t>
  </si>
  <si>
    <t>9905403</t>
  </si>
  <si>
    <t>Иные 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 ( за счет остатков прошлых лет)</t>
  </si>
  <si>
    <t>Субсидии юридическимлицам (кроме некоммерческих организаций)</t>
  </si>
  <si>
    <t>Субвенции на осуществление государственных полномочий по лицензированию розничной продажи алкогольной продукции</t>
  </si>
  <si>
    <t>0111554</t>
  </si>
  <si>
    <t>Субсидии на предоставление грантов на поддержку местных инициатив граждан, проживающих в сельской местности</t>
  </si>
  <si>
    <t>0231501</t>
  </si>
  <si>
    <t>Субсидии на модернизацию системы дошкольного образования</t>
  </si>
  <si>
    <t>04225П1</t>
  </si>
  <si>
    <t>Субсидии нана комплексное  обустройство объетами социальной и инженерной инфраструктуры населенных пунктов, расположенных в сельской местности</t>
  </si>
  <si>
    <t>Оказание материальной помощи, связанных с возникновением  чрезвычайных ситуаций</t>
  </si>
  <si>
    <t>Обеспечение проведения выборов и референдумов</t>
  </si>
  <si>
    <t>Подготовка и проведение выборов депутатов в представительный орган местного самоуправления</t>
  </si>
  <si>
    <t>0412000</t>
  </si>
  <si>
    <t>0215020</t>
  </si>
  <si>
    <t>0211570</t>
  </si>
  <si>
    <t>Мероприятия подпрограммы "Обеспечение жильем молодых семей"</t>
  </si>
  <si>
    <t>Субсидии на обеспечение жилыми помещениями  молодых семей</t>
  </si>
  <si>
    <t>0115018</t>
  </si>
  <si>
    <t>0414000</t>
  </si>
  <si>
    <t>0112002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</si>
  <si>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</si>
  <si>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</si>
  <si>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ВЦП "Устойчивое развитие сельских территорий  на 2013-2015 годы"</t>
  </si>
  <si>
    <t>Строительство ЦРБ в с.Онгудай (корпус Г)</t>
  </si>
  <si>
    <t>0235014</t>
  </si>
  <si>
    <t>Укрепление материально-технической базы и оснащение оборудованием детских школ искусств</t>
  </si>
  <si>
    <t>0215146</t>
  </si>
  <si>
    <t>Подключение общедоступных библиотек к сети интернет</t>
  </si>
  <si>
    <t>Подпрограмма "Развитие культуры, спорта и молодежной политики"</t>
  </si>
  <si>
    <t>Мероприятия по грантовой поддержке местных инициатив граждан, проживающих в сельской местности, Восстановление  и сохранение  мемориального комплекса ВОВ к 70-летию Победы в сЕло Онгудайского района</t>
  </si>
  <si>
    <t>Мероприятия по грантовой поддержке местных инициатив граждан, проживающих в сельской местности</t>
  </si>
  <si>
    <t>0311М02</t>
  </si>
  <si>
    <t>Прочие межбюджетные трансферты по заключенным соглашениям о передаче полномочий</t>
  </si>
  <si>
    <t>111</t>
  </si>
  <si>
    <t>Фонд оплаты труда казенных учреждений и взносы по обязательному социальному страхованию</t>
  </si>
  <si>
    <t>Субсидии юридическим лицам (кроме некоммерческих организаций)</t>
  </si>
  <si>
    <t>0135064</t>
  </si>
  <si>
    <t>Софинанисрование ВЦП "Развитие малого и среднего предпринимвательства"</t>
  </si>
  <si>
    <t>0231503</t>
  </si>
  <si>
    <t>Субсидии на материально-техническое обеспечение школ</t>
  </si>
  <si>
    <t>9901503</t>
  </si>
  <si>
    <t>% исполнения</t>
  </si>
  <si>
    <t>Исполнение</t>
  </si>
  <si>
    <t xml:space="preserve"> Приложение3</t>
  </si>
  <si>
    <t>Приложение 4</t>
  </si>
  <si>
    <t xml:space="preserve">Исполнение ведомственной структуры  расходов бюджета муниципального образования "Онгудайский район" </t>
  </si>
  <si>
    <t>за 2015  год</t>
  </si>
  <si>
    <t>Уточненный план</t>
  </si>
  <si>
    <t xml:space="preserve"> Кассовое исполнение</t>
  </si>
  <si>
    <t>Кассовое исполнение</t>
  </si>
  <si>
    <t xml:space="preserve">Наименование показателя </t>
  </si>
  <si>
    <t>Код бюджетной классификации по ФКР</t>
  </si>
  <si>
    <t xml:space="preserve"> расходов  бюджета муниципального образования  "Онгудайский район" за 2015год,                                                           по разделам, подразделам   классификации расходов бюджетов                                      </t>
  </si>
  <si>
    <t>к решению "Об исполнении бюджета муниципального образования "Онгудайский район" за 2015год "от 28.06.2016 г.№ 20-1</t>
  </si>
  <si>
    <t>к решению "Об исполнении бюджета муниципального образования "Онгудайский район" за 2015год " от 28.06.2016 г. № 20-1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</si>
</sst>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#,##0.00\);_(* &quot;-&quot;??_);_(@_)"/>
    <numFmt numFmtId="166" formatCode="0.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0"/>
      <color indexed="8"/>
      <name val="Arial Cyr"/>
      <family val="2"/>
    </font>
    <font>
      <sz val="9"/>
      <name val="Arial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7"/>
      <color indexed="9"/>
      <name val="Times New Roman"/>
      <family val="1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7"/>
      <color indexed="55"/>
      <name val="Times New Roman"/>
      <family val="1"/>
    </font>
    <font>
      <b/>
      <sz val="11"/>
      <color indexed="55"/>
      <name val="Times New Roman"/>
      <family val="1"/>
    </font>
    <font>
      <sz val="10"/>
      <color indexed="55"/>
      <name val="Arial Cyr"/>
      <family val="0"/>
    </font>
    <font>
      <sz val="11"/>
      <color indexed="55"/>
      <name val="Times New Roman"/>
      <family val="1"/>
    </font>
    <font>
      <b/>
      <sz val="10"/>
      <color indexed="5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2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6" fillId="0" borderId="10" xfId="59" applyFont="1" applyFill="1" applyBorder="1" applyAlignment="1">
      <alignment horizontal="left" wrapText="1"/>
      <protection/>
    </xf>
    <xf numFmtId="49" fontId="6" fillId="0" borderId="10" xfId="59" applyNumberFormat="1" applyFont="1" applyFill="1" applyBorder="1" applyAlignment="1">
      <alignment horizontal="left"/>
      <protection/>
    </xf>
    <xf numFmtId="49" fontId="7" fillId="0" borderId="10" xfId="59" applyNumberFormat="1" applyFont="1" applyFill="1" applyBorder="1" applyAlignment="1">
      <alignment horizontal="left"/>
      <protection/>
    </xf>
    <xf numFmtId="0" fontId="7" fillId="0" borderId="10" xfId="59" applyFont="1" applyFill="1" applyBorder="1" applyAlignment="1">
      <alignment horizontal="left" wrapText="1"/>
      <protection/>
    </xf>
    <xf numFmtId="0" fontId="8" fillId="0" borderId="10" xfId="61" applyFont="1" applyFill="1" applyBorder="1" applyAlignment="1">
      <alignment horizontal="left" wrapText="1"/>
      <protection/>
    </xf>
    <xf numFmtId="49" fontId="8" fillId="0" borderId="10" xfId="61" applyNumberFormat="1" applyFont="1" applyFill="1" applyBorder="1" applyAlignment="1">
      <alignment horizontal="left"/>
      <protection/>
    </xf>
    <xf numFmtId="0" fontId="8" fillId="0" borderId="11" xfId="61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0" fontId="7" fillId="0" borderId="10" xfId="64" applyFont="1" applyFill="1" applyBorder="1" applyAlignment="1">
      <alignment horizontal="left" wrapText="1" shrinkToFit="1"/>
      <protection/>
    </xf>
    <xf numFmtId="0" fontId="7" fillId="0" borderId="11" xfId="159" applyFont="1" applyFill="1" applyBorder="1" applyAlignment="1">
      <alignment horizontal="left" wrapText="1"/>
      <protection/>
    </xf>
    <xf numFmtId="0" fontId="8" fillId="0" borderId="10" xfId="61" applyFont="1" applyBorder="1" applyAlignment="1">
      <alignment horizontal="left" wrapText="1"/>
      <protection/>
    </xf>
    <xf numFmtId="0" fontId="7" fillId="0" borderId="10" xfId="59" applyFont="1" applyFill="1" applyBorder="1" applyAlignment="1">
      <alignment horizontal="left"/>
      <protection/>
    </xf>
    <xf numFmtId="0" fontId="7" fillId="0" borderId="10" xfId="59" applyNumberFormat="1" applyFont="1" applyFill="1" applyBorder="1" applyAlignment="1" applyProtection="1">
      <alignment horizontal="left" wrapText="1"/>
      <protection/>
    </xf>
    <xf numFmtId="0" fontId="7" fillId="0" borderId="10" xfId="168" applyFont="1" applyFill="1" applyBorder="1" applyAlignment="1">
      <alignment horizontal="left" wrapText="1"/>
      <protection/>
    </xf>
    <xf numFmtId="0" fontId="7" fillId="0" borderId="10" xfId="167" applyFont="1" applyFill="1" applyBorder="1" applyAlignment="1">
      <alignment horizontal="left" wrapText="1"/>
      <protection/>
    </xf>
    <xf numFmtId="0" fontId="7" fillId="0" borderId="12" xfId="0" applyFont="1" applyFill="1" applyBorder="1" applyAlignment="1">
      <alignment horizontal="left" wrapText="1" shrinkToFit="1"/>
    </xf>
    <xf numFmtId="49" fontId="7" fillId="0" borderId="10" xfId="64" applyNumberFormat="1" applyFont="1" applyFill="1" applyBorder="1" applyAlignment="1">
      <alignment horizontal="left" wrapText="1" shrinkToFit="1"/>
      <protection/>
    </xf>
    <xf numFmtId="49" fontId="7" fillId="0" borderId="10" xfId="0" applyNumberFormat="1" applyFont="1" applyFill="1" applyBorder="1" applyAlignment="1">
      <alignment horizontal="left" shrinkToFit="1"/>
    </xf>
    <xf numFmtId="49" fontId="8" fillId="0" borderId="10" xfId="61" applyNumberFormat="1" applyFont="1" applyBorder="1" applyAlignment="1">
      <alignment horizontal="left"/>
      <protection/>
    </xf>
    <xf numFmtId="165" fontId="7" fillId="0" borderId="10" xfId="182" applyNumberFormat="1" applyFont="1" applyFill="1" applyBorder="1" applyAlignment="1">
      <alignment horizontal="left" wrapText="1"/>
    </xf>
    <xf numFmtId="0" fontId="8" fillId="0" borderId="11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9" fillId="0" borderId="0" xfId="59" applyFont="1" applyFill="1">
      <alignment/>
      <protection/>
    </xf>
    <xf numFmtId="0" fontId="7" fillId="0" borderId="10" xfId="168" applyFont="1" applyFill="1" applyBorder="1" applyAlignment="1">
      <alignment horizontal="left"/>
      <protection/>
    </xf>
    <xf numFmtId="0" fontId="8" fillId="0" borderId="0" xfId="61" applyFont="1" applyBorder="1" applyAlignment="1">
      <alignment horizontal="left" wrapText="1"/>
      <protection/>
    </xf>
    <xf numFmtId="0" fontId="8" fillId="0" borderId="10" xfId="61" applyFont="1" applyBorder="1" applyAlignment="1">
      <alignment horizontal="justify" vertical="center" wrapText="1"/>
      <protection/>
    </xf>
    <xf numFmtId="49" fontId="8" fillId="0" borderId="10" xfId="61" applyNumberFormat="1" applyFont="1" applyBorder="1" applyAlignment="1">
      <alignment horizontal="left" wrapText="1"/>
      <protection/>
    </xf>
    <xf numFmtId="49" fontId="7" fillId="0" borderId="12" xfId="59" applyNumberFormat="1" applyFont="1" applyFill="1" applyBorder="1" applyAlignment="1">
      <alignment horizontal="left"/>
      <protection/>
    </xf>
    <xf numFmtId="49" fontId="3" fillId="0" borderId="0" xfId="168" applyNumberFormat="1" applyFont="1" applyFill="1" applyBorder="1" applyAlignment="1">
      <alignment horizontal="center"/>
      <protection/>
    </xf>
    <xf numFmtId="49" fontId="3" fillId="0" borderId="13" xfId="168" applyNumberFormat="1" applyFont="1" applyFill="1" applyBorder="1" applyAlignment="1">
      <alignment horizontal="center"/>
      <protection/>
    </xf>
    <xf numFmtId="49" fontId="3" fillId="0" borderId="10" xfId="168" applyNumberFormat="1" applyFont="1" applyFill="1" applyBorder="1" applyAlignment="1">
      <alignment horizontal="center"/>
      <protection/>
    </xf>
    <xf numFmtId="0" fontId="7" fillId="0" borderId="0" xfId="168" applyFont="1">
      <alignment/>
      <protection/>
    </xf>
    <xf numFmtId="0" fontId="7" fillId="0" borderId="0" xfId="168" applyFont="1" applyBorder="1">
      <alignment/>
      <protection/>
    </xf>
    <xf numFmtId="0" fontId="6" fillId="0" borderId="10" xfId="168" applyFont="1" applyBorder="1" applyAlignment="1">
      <alignment wrapText="1"/>
      <protection/>
    </xf>
    <xf numFmtId="0" fontId="7" fillId="0" borderId="10" xfId="168" applyFont="1" applyBorder="1" applyAlignment="1">
      <alignment wrapText="1"/>
      <protection/>
    </xf>
    <xf numFmtId="0" fontId="7" fillId="0" borderId="10" xfId="64" applyFont="1" applyFill="1" applyBorder="1" applyAlignment="1">
      <alignment horizontal="justify" vertical="top" wrapText="1" shrinkToFit="1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3" fillId="0" borderId="0" xfId="168" applyNumberFormat="1" applyFont="1" applyFill="1" applyBorder="1" applyAlignment="1">
      <alignment horizontal="center"/>
      <protection/>
    </xf>
    <xf numFmtId="2" fontId="3" fillId="0" borderId="10" xfId="168" applyNumberFormat="1" applyFont="1" applyFill="1" applyBorder="1" applyAlignment="1">
      <alignment horizontal="center"/>
      <protection/>
    </xf>
    <xf numFmtId="0" fontId="7" fillId="0" borderId="0" xfId="168" applyFont="1" applyAlignment="1">
      <alignment horizontal="left" wrapText="1"/>
      <protection/>
    </xf>
    <xf numFmtId="0" fontId="7" fillId="0" borderId="0" xfId="60" applyFont="1" applyAlignment="1">
      <alignment wrapText="1"/>
      <protection/>
    </xf>
    <xf numFmtId="0" fontId="6" fillId="0" borderId="0" xfId="168" applyFont="1" applyBorder="1" applyAlignment="1">
      <alignment horizontal="center"/>
      <protection/>
    </xf>
    <xf numFmtId="0" fontId="5" fillId="0" borderId="10" xfId="168" applyFont="1" applyBorder="1" applyAlignment="1">
      <alignment horizontal="center" vertical="center" wrapText="1"/>
      <protection/>
    </xf>
    <xf numFmtId="49" fontId="5" fillId="0" borderId="13" xfId="168" applyNumberFormat="1" applyFont="1" applyFill="1" applyBorder="1" applyAlignment="1">
      <alignment horizontal="center"/>
      <protection/>
    </xf>
    <xf numFmtId="49" fontId="5" fillId="0" borderId="10" xfId="168" applyNumberFormat="1" applyFont="1" applyFill="1" applyBorder="1" applyAlignment="1">
      <alignment horizontal="center"/>
      <protection/>
    </xf>
    <xf numFmtId="2" fontId="5" fillId="0" borderId="10" xfId="168" applyNumberFormat="1" applyFont="1" applyFill="1" applyBorder="1" applyAlignment="1">
      <alignment horizontal="center"/>
      <protection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59" applyFont="1" applyFill="1">
      <alignment/>
      <protection/>
    </xf>
    <xf numFmtId="0" fontId="6" fillId="0" borderId="0" xfId="59" applyFont="1" applyFill="1">
      <alignment/>
      <protection/>
    </xf>
    <xf numFmtId="2" fontId="2" fillId="0" borderId="0" xfId="60" applyNumberFormat="1" applyFont="1" applyAlignment="1">
      <alignment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justify" vertical="center" wrapText="1"/>
      <protection/>
    </xf>
    <xf numFmtId="0" fontId="7" fillId="0" borderId="11" xfId="59" applyFont="1" applyFill="1" applyBorder="1" applyAlignment="1">
      <alignment horizontal="left" wrapText="1"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0" fontId="7" fillId="0" borderId="10" xfId="167" applyFont="1" applyFill="1" applyBorder="1" applyAlignment="1">
      <alignment horizontal="left" vertical="center" wrapText="1"/>
      <protection/>
    </xf>
    <xf numFmtId="0" fontId="8" fillId="17" borderId="10" xfId="61" applyFont="1" applyFill="1" applyBorder="1" applyAlignment="1">
      <alignment horizontal="left" wrapText="1"/>
      <protection/>
    </xf>
    <xf numFmtId="0" fontId="7" fillId="17" borderId="10" xfId="59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vertical="center" wrapText="1"/>
    </xf>
    <xf numFmtId="0" fontId="7" fillId="0" borderId="0" xfId="59" applyFont="1" applyFill="1" applyAlignment="1">
      <alignment horizontal="left"/>
      <protection/>
    </xf>
    <xf numFmtId="164" fontId="7" fillId="0" borderId="0" xfId="59" applyNumberFormat="1" applyFont="1" applyFill="1" applyAlignment="1">
      <alignment wrapText="1"/>
      <protection/>
    </xf>
    <xf numFmtId="164" fontId="7" fillId="0" borderId="0" xfId="59" applyNumberFormat="1" applyFont="1" applyFill="1" applyAlignment="1">
      <alignment horizontal="left" vertical="top" wrapText="1"/>
      <protection/>
    </xf>
    <xf numFmtId="49" fontId="7" fillId="0" borderId="10" xfId="62" applyNumberFormat="1" applyFont="1" applyFill="1" applyBorder="1" applyAlignment="1">
      <alignment horizontal="center" vertical="center"/>
      <protection/>
    </xf>
    <xf numFmtId="49" fontId="7" fillId="17" borderId="10" xfId="59" applyNumberFormat="1" applyFont="1" applyFill="1" applyBorder="1" applyAlignment="1">
      <alignment horizontal="left"/>
      <protection/>
    </xf>
    <xf numFmtId="2" fontId="7" fillId="0" borderId="0" xfId="59" applyNumberFormat="1" applyFont="1" applyFill="1" applyAlignment="1">
      <alignment/>
      <protection/>
    </xf>
    <xf numFmtId="49" fontId="7" fillId="0" borderId="10" xfId="53" applyNumberFormat="1" applyFont="1" applyFill="1" applyBorder="1" applyAlignment="1">
      <alignment horizontal="left"/>
      <protection/>
    </xf>
    <xf numFmtId="0" fontId="15" fillId="0" borderId="10" xfId="59" applyFont="1" applyFill="1" applyBorder="1" applyAlignment="1">
      <alignment horizontal="center" vertical="center" wrapText="1"/>
      <protection/>
    </xf>
    <xf numFmtId="0" fontId="15" fillId="0" borderId="0" xfId="59" applyFont="1" applyFill="1">
      <alignment/>
      <protection/>
    </xf>
    <xf numFmtId="0" fontId="7" fillId="0" borderId="10" xfId="166" applyFont="1" applyFill="1" applyBorder="1" applyAlignment="1">
      <alignment horizontal="justify" vertical="center" wrapText="1"/>
      <protection/>
    </xf>
    <xf numFmtId="14" fontId="7" fillId="0" borderId="10" xfId="64" applyNumberFormat="1" applyFont="1" applyFill="1" applyBorder="1" applyAlignment="1">
      <alignment horizontal="left" wrapText="1" shrinkToFit="1"/>
      <protection/>
    </xf>
    <xf numFmtId="0" fontId="7" fillId="0" borderId="10" xfId="0" applyFont="1" applyBorder="1" applyAlignment="1">
      <alignment wrapText="1"/>
    </xf>
    <xf numFmtId="0" fontId="8" fillId="0" borderId="10" xfId="61" applyFont="1" applyFill="1" applyBorder="1" applyAlignment="1">
      <alignment horizontal="left" vertical="top" wrapText="1"/>
      <protection/>
    </xf>
    <xf numFmtId="49" fontId="7" fillId="0" borderId="10" xfId="59" applyNumberFormat="1" applyFont="1" applyFill="1" applyBorder="1">
      <alignment/>
      <protection/>
    </xf>
    <xf numFmtId="16" fontId="7" fillId="0" borderId="10" xfId="59" applyNumberFormat="1" applyFont="1" applyFill="1" applyBorder="1" applyAlignment="1">
      <alignment horizontal="left" wrapText="1"/>
      <protection/>
    </xf>
    <xf numFmtId="49" fontId="8" fillId="0" borderId="10" xfId="61" applyNumberFormat="1" applyFont="1" applyFill="1" applyBorder="1" applyAlignment="1">
      <alignment horizontal="left" wrapText="1"/>
      <protection/>
    </xf>
    <xf numFmtId="0" fontId="8" fillId="0" borderId="10" xfId="61" applyFont="1" applyFill="1" applyBorder="1" applyAlignment="1">
      <alignment wrapText="1"/>
      <protection/>
    </xf>
    <xf numFmtId="0" fontId="8" fillId="0" borderId="11" xfId="61" applyFont="1" applyFill="1" applyBorder="1" applyAlignment="1">
      <alignment wrapText="1"/>
      <protection/>
    </xf>
    <xf numFmtId="16" fontId="7" fillId="0" borderId="10" xfId="64" applyNumberFormat="1" applyFont="1" applyFill="1" applyBorder="1" applyAlignment="1">
      <alignment wrapText="1" shrinkToFit="1"/>
      <protection/>
    </xf>
    <xf numFmtId="0" fontId="7" fillId="0" borderId="11" xfId="0" applyNumberFormat="1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7" fillId="24" borderId="0" xfId="59" applyFont="1" applyFill="1">
      <alignment/>
      <protection/>
    </xf>
    <xf numFmtId="2" fontId="6" fillId="0" borderId="10" xfId="59" applyNumberFormat="1" applyFont="1" applyFill="1" applyBorder="1" applyAlignment="1">
      <alignment/>
      <protection/>
    </xf>
    <xf numFmtId="2" fontId="7" fillId="0" borderId="10" xfId="59" applyNumberFormat="1" applyFont="1" applyFill="1" applyBorder="1" applyAlignment="1">
      <alignment/>
      <protection/>
    </xf>
    <xf numFmtId="2" fontId="7" fillId="0" borderId="10" xfId="120" applyNumberFormat="1" applyFont="1" applyFill="1" applyBorder="1" applyAlignment="1">
      <alignment/>
      <protection/>
    </xf>
    <xf numFmtId="2" fontId="7" fillId="0" borderId="11" xfId="59" applyNumberFormat="1" applyFont="1" applyFill="1" applyBorder="1" applyAlignment="1">
      <alignment/>
      <protection/>
    </xf>
    <xf numFmtId="2" fontId="6" fillId="0" borderId="10" xfId="120" applyNumberFormat="1" applyFont="1" applyFill="1" applyBorder="1" applyAlignment="1">
      <alignment/>
      <protection/>
    </xf>
    <xf numFmtId="2" fontId="6" fillId="0" borderId="10" xfId="59" applyNumberFormat="1" applyFont="1" applyFill="1" applyBorder="1" applyAlignment="1">
      <alignment horizontal="center" vertical="center" wrapText="1"/>
      <protection/>
    </xf>
    <xf numFmtId="1" fontId="15" fillId="0" borderId="10" xfId="59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 horizontal="right"/>
    </xf>
    <xf numFmtId="0" fontId="16" fillId="0" borderId="0" xfId="59" applyFont="1" applyFill="1">
      <alignment/>
      <protection/>
    </xf>
    <xf numFmtId="0" fontId="17" fillId="0" borderId="0" xfId="59" applyFont="1" applyFill="1">
      <alignment/>
      <protection/>
    </xf>
    <xf numFmtId="0" fontId="18" fillId="0" borderId="0" xfId="59" applyFont="1" applyFill="1">
      <alignment/>
      <protection/>
    </xf>
    <xf numFmtId="0" fontId="16" fillId="24" borderId="0" xfId="59" applyFont="1" applyFill="1">
      <alignment/>
      <protection/>
    </xf>
    <xf numFmtId="2" fontId="16" fillId="0" borderId="0" xfId="59" applyNumberFormat="1" applyFont="1" applyFill="1" applyAlignment="1">
      <alignment/>
      <protection/>
    </xf>
    <xf numFmtId="0" fontId="19" fillId="0" borderId="0" xfId="59" applyFont="1" applyFill="1">
      <alignment/>
      <protection/>
    </xf>
    <xf numFmtId="0" fontId="20" fillId="0" borderId="0" xfId="59" applyFont="1" applyFill="1">
      <alignment/>
      <protection/>
    </xf>
    <xf numFmtId="0" fontId="21" fillId="0" borderId="0" xfId="59" applyFont="1" applyFill="1">
      <alignment/>
      <protection/>
    </xf>
    <xf numFmtId="0" fontId="19" fillId="24" borderId="0" xfId="59" applyFont="1" applyFill="1">
      <alignment/>
      <protection/>
    </xf>
    <xf numFmtId="2" fontId="19" fillId="0" borderId="0" xfId="59" applyNumberFormat="1" applyFont="1" applyFill="1" applyAlignment="1">
      <alignment/>
      <protection/>
    </xf>
    <xf numFmtId="0" fontId="19" fillId="0" borderId="0" xfId="59" applyFont="1" applyFill="1">
      <alignment/>
      <protection/>
    </xf>
    <xf numFmtId="0" fontId="20" fillId="0" borderId="0" xfId="59" applyFont="1" applyFill="1">
      <alignment/>
      <protection/>
    </xf>
    <xf numFmtId="0" fontId="21" fillId="0" borderId="0" xfId="59" applyFont="1" applyFill="1">
      <alignment/>
      <protection/>
    </xf>
    <xf numFmtId="166" fontId="19" fillId="0" borderId="0" xfId="59" applyNumberFormat="1" applyFont="1" applyFill="1">
      <alignment/>
      <protection/>
    </xf>
    <xf numFmtId="2" fontId="19" fillId="0" borderId="0" xfId="59" applyNumberFormat="1" applyFont="1" applyFill="1">
      <alignment/>
      <protection/>
    </xf>
    <xf numFmtId="0" fontId="19" fillId="24" borderId="0" xfId="59" applyFont="1" applyFill="1">
      <alignment/>
      <protection/>
    </xf>
    <xf numFmtId="2" fontId="19" fillId="0" borderId="0" xfId="59" applyNumberFormat="1" applyFont="1" applyFill="1" applyAlignment="1">
      <alignment/>
      <protection/>
    </xf>
    <xf numFmtId="0" fontId="19" fillId="0" borderId="0" xfId="59" applyFont="1" applyFill="1" applyBorder="1">
      <alignment/>
      <protection/>
    </xf>
    <xf numFmtId="164" fontId="19" fillId="0" borderId="0" xfId="59" applyNumberFormat="1" applyFont="1" applyFill="1" applyBorder="1">
      <alignment/>
      <protection/>
    </xf>
    <xf numFmtId="1" fontId="19" fillId="0" borderId="0" xfId="59" applyNumberFormat="1" applyFont="1" applyFill="1" applyBorder="1">
      <alignment/>
      <protection/>
    </xf>
    <xf numFmtId="2" fontId="19" fillId="0" borderId="0" xfId="59" applyNumberFormat="1" applyFont="1" applyFill="1" applyBorder="1">
      <alignment/>
      <protection/>
    </xf>
    <xf numFmtId="0" fontId="7" fillId="0" borderId="14" xfId="59" applyFont="1" applyFill="1" applyBorder="1" applyAlignment="1">
      <alignment horizontal="left"/>
      <protection/>
    </xf>
    <xf numFmtId="49" fontId="7" fillId="0" borderId="15" xfId="59" applyNumberFormat="1" applyFont="1" applyFill="1" applyBorder="1" applyAlignment="1">
      <alignment horizontal="left"/>
      <protection/>
    </xf>
    <xf numFmtId="2" fontId="6" fillId="0" borderId="16" xfId="59" applyNumberFormat="1" applyFont="1" applyFill="1" applyBorder="1" applyAlignment="1">
      <alignment/>
      <protection/>
    </xf>
    <xf numFmtId="2" fontId="6" fillId="0" borderId="12" xfId="59" applyNumberFormat="1" applyFont="1" applyFill="1" applyBorder="1" applyAlignment="1">
      <alignment/>
      <protection/>
    </xf>
    <xf numFmtId="2" fontId="19" fillId="0" borderId="0" xfId="59" applyNumberFormat="1" applyFont="1" applyFill="1" applyBorder="1" applyAlignment="1">
      <alignment/>
      <protection/>
    </xf>
    <xf numFmtId="49" fontId="22" fillId="0" borderId="0" xfId="168" applyNumberFormat="1" applyFont="1" applyFill="1" applyBorder="1" applyAlignment="1">
      <alignment horizontal="center"/>
      <protection/>
    </xf>
    <xf numFmtId="0" fontId="23" fillId="0" borderId="0" xfId="0" applyFont="1" applyBorder="1" applyAlignment="1">
      <alignment horizontal="center"/>
    </xf>
    <xf numFmtId="49" fontId="24" fillId="0" borderId="0" xfId="168" applyNumberFormat="1" applyFont="1" applyFill="1" applyBorder="1" applyAlignment="1">
      <alignment horizontal="center"/>
      <protection/>
    </xf>
    <xf numFmtId="49" fontId="22" fillId="0" borderId="0" xfId="168" applyNumberFormat="1" applyFont="1" applyFill="1" applyBorder="1" applyAlignment="1">
      <alignment horizontal="center" wrapText="1"/>
      <protection/>
    </xf>
    <xf numFmtId="0" fontId="23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49" fontId="5" fillId="0" borderId="11" xfId="168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49" fontId="5" fillId="0" borderId="11" xfId="168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2" fontId="7" fillId="0" borderId="0" xfId="168" applyNumberFormat="1" applyFont="1" applyAlignment="1">
      <alignment horizontal="left" wrapText="1"/>
      <protection/>
    </xf>
    <xf numFmtId="2" fontId="2" fillId="0" borderId="0" xfId="60" applyNumberFormat="1" applyAlignment="1">
      <alignment horizontal="left" wrapText="1"/>
      <protection/>
    </xf>
    <xf numFmtId="2" fontId="4" fillId="0" borderId="0" xfId="60" applyNumberFormat="1" applyFont="1" applyAlignment="1">
      <alignment vertical="top" wrapText="1"/>
      <protection/>
    </xf>
    <xf numFmtId="2" fontId="11" fillId="0" borderId="0" xfId="60" applyNumberFormat="1" applyFont="1" applyAlignment="1">
      <alignment vertical="top" wrapText="1"/>
      <protection/>
    </xf>
    <xf numFmtId="0" fontId="6" fillId="0" borderId="0" xfId="168" applyFont="1" applyBorder="1" applyAlignment="1">
      <alignment horizontal="center" vertical="center" wrapText="1"/>
      <protection/>
    </xf>
    <xf numFmtId="0" fontId="7" fillId="0" borderId="0" xfId="168" applyFont="1" applyAlignment="1">
      <alignment vertical="center" wrapText="1"/>
      <protection/>
    </xf>
    <xf numFmtId="0" fontId="2" fillId="0" borderId="0" xfId="60" applyFont="1" applyAlignment="1">
      <alignment vertical="center" wrapText="1"/>
      <protection/>
    </xf>
    <xf numFmtId="0" fontId="2" fillId="0" borderId="0" xfId="60" applyAlignment="1">
      <alignment wrapText="1"/>
      <protection/>
    </xf>
    <xf numFmtId="0" fontId="12" fillId="0" borderId="0" xfId="168" applyFont="1" applyBorder="1" applyAlignment="1">
      <alignment horizontal="center" wrapText="1"/>
      <protection/>
    </xf>
    <xf numFmtId="0" fontId="2" fillId="0" borderId="0" xfId="60" applyFont="1" applyAlignment="1">
      <alignment wrapText="1"/>
      <protection/>
    </xf>
    <xf numFmtId="49" fontId="5" fillId="0" borderId="10" xfId="168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4" fontId="7" fillId="0" borderId="0" xfId="59" applyNumberFormat="1" applyFont="1" applyFill="1" applyAlignment="1">
      <alignment wrapText="1"/>
      <protection/>
    </xf>
    <xf numFmtId="0" fontId="7" fillId="0" borderId="0" xfId="0" applyFont="1" applyAlignment="1">
      <alignment wrapText="1"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3" fillId="0" borderId="0" xfId="59" applyFont="1" applyFill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2" fontId="6" fillId="0" borderId="12" xfId="59" applyNumberFormat="1" applyFont="1" applyFill="1" applyBorder="1" applyAlignment="1">
      <alignment horizontal="center" vertical="center" wrapText="1"/>
      <protection/>
    </xf>
    <xf numFmtId="2" fontId="6" fillId="0" borderId="15" xfId="59" applyNumberFormat="1" applyFont="1" applyFill="1" applyBorder="1" applyAlignment="1">
      <alignment horizontal="center" vertical="center" wrapText="1"/>
      <protection/>
    </xf>
    <xf numFmtId="2" fontId="6" fillId="0" borderId="17" xfId="59" applyNumberFormat="1" applyFont="1" applyFill="1" applyBorder="1" applyAlignment="1">
      <alignment horizontal="center" vertical="center" wrapText="1"/>
      <protection/>
    </xf>
    <xf numFmtId="166" fontId="4" fillId="0" borderId="0" xfId="60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1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8 2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 2" xfId="76"/>
    <cellStyle name="Обычный 2 20" xfId="77"/>
    <cellStyle name="Обычный 2 21" xfId="78"/>
    <cellStyle name="Обычный 2 22" xfId="79"/>
    <cellStyle name="Обычный 2 23" xfId="80"/>
    <cellStyle name="Обычный 2 24" xfId="81"/>
    <cellStyle name="Обычный 2 25" xfId="82"/>
    <cellStyle name="Обычный 2 26" xfId="83"/>
    <cellStyle name="Обычный 2 27" xfId="84"/>
    <cellStyle name="Обычный 2 28" xfId="85"/>
    <cellStyle name="Обычный 2 29" xfId="86"/>
    <cellStyle name="Обычный 2 3" xfId="87"/>
    <cellStyle name="Обычный 2 30" xfId="88"/>
    <cellStyle name="Обычный 2 4" xfId="89"/>
    <cellStyle name="Обычный 2 5" xfId="90"/>
    <cellStyle name="Обычный 2 6" xfId="91"/>
    <cellStyle name="Обычный 2 7" xfId="92"/>
    <cellStyle name="Обычный 2 8" xfId="93"/>
    <cellStyle name="Обычный 2 9" xfId="94"/>
    <cellStyle name="Обычный 3" xfId="95"/>
    <cellStyle name="Обычный 3 10" xfId="96"/>
    <cellStyle name="Обычный 3 11" xfId="97"/>
    <cellStyle name="Обычный 3 12" xfId="98"/>
    <cellStyle name="Обычный 3 13" xfId="99"/>
    <cellStyle name="Обычный 3 14" xfId="100"/>
    <cellStyle name="Обычный 3 15" xfId="101"/>
    <cellStyle name="Обычный 3 16" xfId="102"/>
    <cellStyle name="Обычный 3 17" xfId="103"/>
    <cellStyle name="Обычный 3 18" xfId="104"/>
    <cellStyle name="Обычный 3 19" xfId="105"/>
    <cellStyle name="Обычный 3 2" xfId="106"/>
    <cellStyle name="Обычный 3 2 2" xfId="107"/>
    <cellStyle name="Обычный 3 20" xfId="108"/>
    <cellStyle name="Обычный 3 21" xfId="109"/>
    <cellStyle name="Обычный 3 22" xfId="110"/>
    <cellStyle name="Обычный 3 23" xfId="111"/>
    <cellStyle name="Обычный 3 24" xfId="112"/>
    <cellStyle name="Обычный 3 25" xfId="113"/>
    <cellStyle name="Обычный 3 26" xfId="114"/>
    <cellStyle name="Обычный 3 27" xfId="115"/>
    <cellStyle name="Обычный 3 28" xfId="116"/>
    <cellStyle name="Обычный 3 29" xfId="117"/>
    <cellStyle name="Обычный 3 3" xfId="118"/>
    <cellStyle name="Обычный 3 30" xfId="119"/>
    <cellStyle name="Обычный 3 31" xfId="120"/>
    <cellStyle name="Обычный 3 32" xfId="121"/>
    <cellStyle name="Обычный 3 4" xfId="122"/>
    <cellStyle name="Обычный 3 5" xfId="123"/>
    <cellStyle name="Обычный 3 6" xfId="124"/>
    <cellStyle name="Обычный 3 7" xfId="125"/>
    <cellStyle name="Обычный 3 8" xfId="126"/>
    <cellStyle name="Обычный 3 9" xfId="127"/>
    <cellStyle name="Обычный 4" xfId="128"/>
    <cellStyle name="Обычный 4 10" xfId="129"/>
    <cellStyle name="Обычный 4 11" xfId="130"/>
    <cellStyle name="Обычный 4 12" xfId="131"/>
    <cellStyle name="Обычный 4 13" xfId="132"/>
    <cellStyle name="Обычный 4 14" xfId="133"/>
    <cellStyle name="Обычный 4 15" xfId="134"/>
    <cellStyle name="Обычный 4 16" xfId="135"/>
    <cellStyle name="Обычный 4 17" xfId="136"/>
    <cellStyle name="Обычный 4 18" xfId="137"/>
    <cellStyle name="Обычный 4 19" xfId="138"/>
    <cellStyle name="Обычный 4 2" xfId="139"/>
    <cellStyle name="Обычный 4 20" xfId="140"/>
    <cellStyle name="Обычный 4 21" xfId="141"/>
    <cellStyle name="Обычный 4 22" xfId="142"/>
    <cellStyle name="Обычный 4 23" xfId="143"/>
    <cellStyle name="Обычный 4 24" xfId="144"/>
    <cellStyle name="Обычный 4 25" xfId="145"/>
    <cellStyle name="Обычный 4 26" xfId="146"/>
    <cellStyle name="Обычный 4 27" xfId="147"/>
    <cellStyle name="Обычный 4 28" xfId="148"/>
    <cellStyle name="Обычный 4 29" xfId="149"/>
    <cellStyle name="Обычный 4 3" xfId="150"/>
    <cellStyle name="Обычный 4 30" xfId="151"/>
    <cellStyle name="Обычный 4 31" xfId="152"/>
    <cellStyle name="Обычный 4 4" xfId="153"/>
    <cellStyle name="Обычный 4 5" xfId="154"/>
    <cellStyle name="Обычный 4 6" xfId="155"/>
    <cellStyle name="Обычный 4 7" xfId="156"/>
    <cellStyle name="Обычный 4 8" xfId="157"/>
    <cellStyle name="Обычный 4 9" xfId="158"/>
    <cellStyle name="Обычный 5" xfId="159"/>
    <cellStyle name="Обычный 5 2" xfId="160"/>
    <cellStyle name="Обычный 5 3" xfId="161"/>
    <cellStyle name="Обычный 6" xfId="162"/>
    <cellStyle name="Обычный 7" xfId="163"/>
    <cellStyle name="Обычный 8" xfId="164"/>
    <cellStyle name="Обычный 9" xfId="165"/>
    <cellStyle name="Обычный_Прил 22,23,24" xfId="166"/>
    <cellStyle name="Обычный_прил 7,9-2009-2010 нов классиф." xfId="167"/>
    <cellStyle name="Обычный_прилож 8,10 -2008г." xfId="168"/>
    <cellStyle name="Плохой" xfId="169"/>
    <cellStyle name="Пояснение" xfId="170"/>
    <cellStyle name="Примечание" xfId="171"/>
    <cellStyle name="Percent" xfId="172"/>
    <cellStyle name="Процентный 2" xfId="173"/>
    <cellStyle name="Связанная ячейка" xfId="174"/>
    <cellStyle name="Текст предупреждения" xfId="175"/>
    <cellStyle name="Тысячи [0]_перечис.11" xfId="176"/>
    <cellStyle name="Тысячи_перечис.11" xfId="177"/>
    <cellStyle name="Comma" xfId="178"/>
    <cellStyle name="Comma [0]" xfId="179"/>
    <cellStyle name="Финансовый 13" xfId="180"/>
    <cellStyle name="Финансовый 2" xfId="181"/>
    <cellStyle name="Финансовый 3" xfId="182"/>
    <cellStyle name="Финансовый 3 2" xfId="183"/>
    <cellStyle name="Финансовый 9" xfId="184"/>
    <cellStyle name="Хороший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87" zoomScaleSheetLayoutView="87" zoomScalePageLayoutView="0" workbookViewId="0" topLeftCell="A1">
      <selection activeCell="D2" sqref="D2:F2"/>
    </sheetView>
  </sheetViews>
  <sheetFormatPr defaultColWidth="9.00390625" defaultRowHeight="12.75"/>
  <cols>
    <col min="1" max="1" width="48.625" style="33" customWidth="1"/>
    <col min="3" max="3" width="9.125" style="38" customWidth="1"/>
    <col min="4" max="4" width="14.375" style="39" customWidth="1"/>
    <col min="5" max="5" width="12.125" style="40" customWidth="1"/>
    <col min="6" max="6" width="18.125" style="40" customWidth="1"/>
    <col min="7" max="11" width="9.125" style="40" customWidth="1"/>
  </cols>
  <sheetData>
    <row r="1" spans="1:6" s="33" customFormat="1" ht="12.75" customHeight="1">
      <c r="A1" s="34"/>
      <c r="C1" s="43" t="s">
        <v>326</v>
      </c>
      <c r="D1" s="135" t="s">
        <v>494</v>
      </c>
      <c r="E1" s="136"/>
      <c r="F1" s="136"/>
    </row>
    <row r="2" spans="1:6" s="33" customFormat="1" ht="33" customHeight="1">
      <c r="A2" s="34"/>
      <c r="D2" s="137" t="s">
        <v>505</v>
      </c>
      <c r="E2" s="138"/>
      <c r="F2" s="138"/>
    </row>
    <row r="3" spans="1:6" s="33" customFormat="1" ht="9" customHeight="1">
      <c r="A3" s="34"/>
      <c r="B3" s="44"/>
      <c r="C3" s="44"/>
      <c r="D3" s="54"/>
      <c r="E3" s="54"/>
      <c r="F3" s="54"/>
    </row>
    <row r="4" spans="1:6" s="33" customFormat="1" ht="12.75">
      <c r="A4" s="139" t="s">
        <v>493</v>
      </c>
      <c r="B4" s="140"/>
      <c r="C4" s="140"/>
      <c r="D4" s="141"/>
      <c r="E4" s="142"/>
      <c r="F4" s="142"/>
    </row>
    <row r="5" spans="1:6" s="33" customFormat="1" ht="27.75" customHeight="1">
      <c r="A5" s="143" t="s">
        <v>503</v>
      </c>
      <c r="B5" s="144"/>
      <c r="C5" s="144"/>
      <c r="D5" s="144"/>
      <c r="E5" s="142"/>
      <c r="F5" s="142"/>
    </row>
    <row r="6" spans="1:4" ht="15.75" customHeight="1" hidden="1">
      <c r="A6"/>
      <c r="C6" s="30"/>
      <c r="D6" s="41"/>
    </row>
    <row r="7" spans="1:6" ht="15.75" customHeight="1">
      <c r="A7" s="45"/>
      <c r="C7" s="30"/>
      <c r="D7" s="41"/>
      <c r="F7" s="96" t="s">
        <v>331</v>
      </c>
    </row>
    <row r="8" spans="1:6" ht="69.75" customHeight="1">
      <c r="A8" s="46" t="s">
        <v>327</v>
      </c>
      <c r="B8" s="145" t="s">
        <v>502</v>
      </c>
      <c r="C8" s="146"/>
      <c r="D8" s="94" t="s">
        <v>498</v>
      </c>
      <c r="E8" s="94" t="s">
        <v>499</v>
      </c>
      <c r="F8" s="94" t="s">
        <v>492</v>
      </c>
    </row>
    <row r="9" spans="1:11" s="51" customFormat="1" ht="15.75" customHeight="1">
      <c r="A9" s="35" t="s">
        <v>120</v>
      </c>
      <c r="B9" s="132" t="s">
        <v>278</v>
      </c>
      <c r="C9" s="147"/>
      <c r="D9" s="49">
        <f>'прил 4  вед2015'!G610</f>
        <v>27545.86563</v>
      </c>
      <c r="E9" s="49">
        <f>'прил 4  вед2015'!H610</f>
        <v>27239.359290000004</v>
      </c>
      <c r="F9" s="49">
        <f>E9/D9*100</f>
        <v>98.88728731884112</v>
      </c>
      <c r="G9" s="50"/>
      <c r="H9" s="50"/>
      <c r="I9" s="50"/>
      <c r="J9" s="50"/>
      <c r="K9" s="50"/>
    </row>
    <row r="10" spans="1:6" ht="26.25" customHeight="1">
      <c r="A10" s="36" t="s">
        <v>297</v>
      </c>
      <c r="B10" s="31" t="s">
        <v>11</v>
      </c>
      <c r="C10" s="32" t="s">
        <v>25</v>
      </c>
      <c r="D10" s="42">
        <f>'прил 4  вед2015'!G611</f>
        <v>1356.82</v>
      </c>
      <c r="E10" s="42">
        <f>'прил 4  вед2015'!H611</f>
        <v>1351.23183</v>
      </c>
      <c r="F10" s="42">
        <f aca="true" t="shared" si="0" ref="F10:F66">E10/D10*100</f>
        <v>99.58814212644272</v>
      </c>
    </row>
    <row r="11" spans="1:6" ht="26.25" customHeight="1">
      <c r="A11" s="36" t="s">
        <v>298</v>
      </c>
      <c r="B11" s="31" t="s">
        <v>11</v>
      </c>
      <c r="C11" s="32" t="s">
        <v>107</v>
      </c>
      <c r="D11" s="42">
        <f>'прил 4  вед2015'!G612</f>
        <v>1823.39385</v>
      </c>
      <c r="E11" s="42">
        <f>'прил 4  вед2015'!H612</f>
        <v>1786.31004</v>
      </c>
      <c r="F11" s="42">
        <f t="shared" si="0"/>
        <v>97.96622051785467</v>
      </c>
    </row>
    <row r="12" spans="1:6" ht="15.75" customHeight="1">
      <c r="A12" s="36" t="s">
        <v>299</v>
      </c>
      <c r="B12" s="31" t="s">
        <v>11</v>
      </c>
      <c r="C12" s="32" t="s">
        <v>68</v>
      </c>
      <c r="D12" s="42">
        <f>'прил 4  вед2015'!G613</f>
        <v>18164.67007</v>
      </c>
      <c r="E12" s="42">
        <f>'прил 4  вед2015'!H613</f>
        <v>18006.333270000003</v>
      </c>
      <c r="F12" s="42">
        <f t="shared" si="0"/>
        <v>99.12832548353576</v>
      </c>
    </row>
    <row r="13" spans="1:6" ht="15.75" customHeight="1" hidden="1">
      <c r="A13" s="36" t="s">
        <v>300</v>
      </c>
      <c r="B13" s="31" t="s">
        <v>11</v>
      </c>
      <c r="C13" s="32" t="s">
        <v>38</v>
      </c>
      <c r="D13" s="42">
        <f>'прил 4  вед2015'!G614</f>
        <v>0</v>
      </c>
      <c r="E13" s="42">
        <f>'прил 4  вед2015'!H614</f>
        <v>0</v>
      </c>
      <c r="F13" s="42" t="e">
        <f t="shared" si="0"/>
        <v>#DIV/0!</v>
      </c>
    </row>
    <row r="14" spans="1:6" ht="26.25" customHeight="1">
      <c r="A14" s="36" t="s">
        <v>301</v>
      </c>
      <c r="B14" s="31" t="s">
        <v>11</v>
      </c>
      <c r="C14" s="32" t="s">
        <v>81</v>
      </c>
      <c r="D14" s="42">
        <f>'прил 4  вед2015'!G615</f>
        <v>4918.58171</v>
      </c>
      <c r="E14" s="42">
        <f>'прил 4  вед2015'!H615</f>
        <v>4864.09055</v>
      </c>
      <c r="F14" s="42">
        <f t="shared" si="0"/>
        <v>98.89213673345684</v>
      </c>
    </row>
    <row r="15" spans="1:6" ht="15.75" customHeight="1">
      <c r="A15" s="4" t="s">
        <v>461</v>
      </c>
      <c r="B15" s="31" t="s">
        <v>11</v>
      </c>
      <c r="C15" s="32" t="s">
        <v>9</v>
      </c>
      <c r="D15" s="42">
        <f>'прил 4  вед2015'!G616</f>
        <v>183</v>
      </c>
      <c r="E15" s="42">
        <f>'прил 4  вед2015'!H616</f>
        <v>183</v>
      </c>
      <c r="F15" s="42">
        <f t="shared" si="0"/>
        <v>100</v>
      </c>
    </row>
    <row r="16" spans="1:6" ht="15.75" customHeight="1" hidden="1">
      <c r="A16" s="36" t="s">
        <v>82</v>
      </c>
      <c r="B16" s="31" t="s">
        <v>11</v>
      </c>
      <c r="C16" s="32" t="s">
        <v>83</v>
      </c>
      <c r="D16" s="42">
        <f>'прил 4  вед2015'!G617</f>
        <v>0</v>
      </c>
      <c r="E16" s="42">
        <f>'прил 4  вед2015'!H617</f>
        <v>0</v>
      </c>
      <c r="F16" s="42" t="e">
        <f t="shared" si="0"/>
        <v>#DIV/0!</v>
      </c>
    </row>
    <row r="17" spans="1:6" ht="15.75" customHeight="1">
      <c r="A17" s="15" t="s">
        <v>89</v>
      </c>
      <c r="B17" s="31" t="s">
        <v>11</v>
      </c>
      <c r="C17" s="32" t="s">
        <v>90</v>
      </c>
      <c r="D17" s="42">
        <f>'прил 4  вед2015'!G618</f>
        <v>1099.4</v>
      </c>
      <c r="E17" s="42">
        <f>'прил 4  вед2015'!H618</f>
        <v>1048.3936</v>
      </c>
      <c r="F17" s="42">
        <f t="shared" si="0"/>
        <v>95.36052392213935</v>
      </c>
    </row>
    <row r="18" spans="1:11" s="51" customFormat="1" ht="15.75" customHeight="1">
      <c r="A18" s="35" t="s">
        <v>104</v>
      </c>
      <c r="B18" s="130" t="s">
        <v>284</v>
      </c>
      <c r="C18" s="131"/>
      <c r="D18" s="49">
        <f>'прил 4  вед2015'!G619</f>
        <v>517.2</v>
      </c>
      <c r="E18" s="49">
        <f>'прил 4  вед2015'!H619</f>
        <v>517.2</v>
      </c>
      <c r="F18" s="49">
        <f t="shared" si="0"/>
        <v>100</v>
      </c>
      <c r="G18" s="50"/>
      <c r="H18" s="50"/>
      <c r="I18" s="50"/>
      <c r="J18" s="50"/>
      <c r="K18" s="50"/>
    </row>
    <row r="19" spans="1:6" ht="15.75" customHeight="1">
      <c r="A19" s="36" t="s">
        <v>302</v>
      </c>
      <c r="B19" s="31" t="s">
        <v>25</v>
      </c>
      <c r="C19" s="32" t="s">
        <v>107</v>
      </c>
      <c r="D19" s="42">
        <f>'прил 4  вед2015'!G620</f>
        <v>517.2</v>
      </c>
      <c r="E19" s="42">
        <f>'прил 4  вед2015'!H620</f>
        <v>517.2</v>
      </c>
      <c r="F19" s="42">
        <f t="shared" si="0"/>
        <v>100</v>
      </c>
    </row>
    <row r="20" spans="1:11" s="51" customFormat="1" ht="26.25" customHeight="1">
      <c r="A20" s="35" t="s">
        <v>148</v>
      </c>
      <c r="B20" s="130" t="s">
        <v>285</v>
      </c>
      <c r="C20" s="134"/>
      <c r="D20" s="49">
        <f>'прил 4  вед2015'!G621</f>
        <v>1555.23223</v>
      </c>
      <c r="E20" s="49">
        <f>'прил 4  вед2015'!H621</f>
        <v>1522.0912400000002</v>
      </c>
      <c r="F20" s="49">
        <f t="shared" si="0"/>
        <v>97.86906486628047</v>
      </c>
      <c r="G20" s="50"/>
      <c r="H20" s="50"/>
      <c r="I20" s="50"/>
      <c r="J20" s="50"/>
      <c r="K20" s="50"/>
    </row>
    <row r="21" spans="1:6" ht="15.75" customHeight="1" hidden="1">
      <c r="A21" s="36" t="s">
        <v>303</v>
      </c>
      <c r="B21" s="31" t="s">
        <v>107</v>
      </c>
      <c r="C21" s="32" t="s">
        <v>25</v>
      </c>
      <c r="D21" s="49">
        <f>'прил 4  вед2015'!G622</f>
        <v>0</v>
      </c>
      <c r="E21" s="49">
        <f>'прил 4  вед2015'!H622</f>
        <v>0</v>
      </c>
      <c r="F21" s="49" t="e">
        <f t="shared" si="0"/>
        <v>#DIV/0!</v>
      </c>
    </row>
    <row r="22" spans="1:6" ht="39" customHeight="1">
      <c r="A22" s="36" t="s">
        <v>304</v>
      </c>
      <c r="B22" s="31" t="s">
        <v>107</v>
      </c>
      <c r="C22" s="32" t="s">
        <v>46</v>
      </c>
      <c r="D22" s="42">
        <f>'прил 4  вед2015'!G623</f>
        <v>1295.23223</v>
      </c>
      <c r="E22" s="42">
        <f>'прил 4  вед2015'!H623</f>
        <v>1262.0912400000002</v>
      </c>
      <c r="F22" s="42">
        <f t="shared" si="0"/>
        <v>97.44130903845715</v>
      </c>
    </row>
    <row r="23" spans="1:6" ht="26.25" customHeight="1">
      <c r="A23" s="36" t="s">
        <v>156</v>
      </c>
      <c r="B23" s="31" t="s">
        <v>107</v>
      </c>
      <c r="C23" s="32" t="s">
        <v>113</v>
      </c>
      <c r="D23" s="42">
        <f>'прил 4  вед2015'!G624</f>
        <v>260</v>
      </c>
      <c r="E23" s="42">
        <f>'прил 4  вед2015'!H624</f>
        <v>260</v>
      </c>
      <c r="F23" s="42">
        <f t="shared" si="0"/>
        <v>100</v>
      </c>
    </row>
    <row r="24" spans="1:11" s="51" customFormat="1" ht="15.75" customHeight="1">
      <c r="A24" s="35" t="s">
        <v>92</v>
      </c>
      <c r="B24" s="130" t="s">
        <v>286</v>
      </c>
      <c r="C24" s="131"/>
      <c r="D24" s="49">
        <f>'прил 4  вед2015'!G625</f>
        <v>11595.611659999999</v>
      </c>
      <c r="E24" s="49">
        <f>'прил 4  вед2015'!H625</f>
        <v>11254.435839999998</v>
      </c>
      <c r="F24" s="49">
        <f t="shared" si="0"/>
        <v>97.05771605669656</v>
      </c>
      <c r="G24" s="50"/>
      <c r="H24" s="50"/>
      <c r="I24" s="50"/>
      <c r="J24" s="50"/>
      <c r="K24" s="50"/>
    </row>
    <row r="25" spans="1:6" ht="15.75" customHeight="1" hidden="1">
      <c r="A25" s="36" t="s">
        <v>305</v>
      </c>
      <c r="B25" s="31" t="s">
        <v>68</v>
      </c>
      <c r="C25" s="32" t="s">
        <v>11</v>
      </c>
      <c r="D25" s="42">
        <f>'прил 4  вед2015'!G626</f>
        <v>0</v>
      </c>
      <c r="E25" s="42">
        <f>'прил 4  вед2015'!H626</f>
        <v>0</v>
      </c>
      <c r="F25" s="42" t="e">
        <f t="shared" si="0"/>
        <v>#DIV/0!</v>
      </c>
    </row>
    <row r="26" spans="1:6" ht="15.75" customHeight="1">
      <c r="A26" s="36" t="s">
        <v>165</v>
      </c>
      <c r="B26" s="31" t="s">
        <v>68</v>
      </c>
      <c r="C26" s="32" t="s">
        <v>38</v>
      </c>
      <c r="D26" s="42">
        <f>'прил 4  вед2015'!G627</f>
        <v>815.9000000000001</v>
      </c>
      <c r="E26" s="42">
        <f>'прил 4  вед2015'!H627</f>
        <v>815.9000000000001</v>
      </c>
      <c r="F26" s="42">
        <f t="shared" si="0"/>
        <v>100</v>
      </c>
    </row>
    <row r="27" spans="1:6" ht="15.75" customHeight="1">
      <c r="A27" s="36" t="s">
        <v>306</v>
      </c>
      <c r="B27" s="31" t="s">
        <v>68</v>
      </c>
      <c r="C27" s="32" t="s">
        <v>46</v>
      </c>
      <c r="D27" s="42">
        <f>'прил 4  вед2015'!G628</f>
        <v>3690.0571099999997</v>
      </c>
      <c r="E27" s="42">
        <f>'прил 4  вед2015'!H628</f>
        <v>3585.29511</v>
      </c>
      <c r="F27" s="42">
        <f t="shared" si="0"/>
        <v>97.16096534885338</v>
      </c>
    </row>
    <row r="28" spans="1:6" ht="15.75" customHeight="1">
      <c r="A28" s="36" t="s">
        <v>93</v>
      </c>
      <c r="B28" s="31" t="s">
        <v>68</v>
      </c>
      <c r="C28" s="32" t="s">
        <v>94</v>
      </c>
      <c r="D28" s="42">
        <f>'прил 4  вед2015'!G629</f>
        <v>7089.654549999999</v>
      </c>
      <c r="E28" s="42">
        <f>'прил 4  вед2015'!H629</f>
        <v>6853.2407299999995</v>
      </c>
      <c r="F28" s="42">
        <f t="shared" si="0"/>
        <v>96.66536897767466</v>
      </c>
    </row>
    <row r="29" spans="1:11" s="51" customFormat="1" ht="15.75" customHeight="1">
      <c r="A29" s="35" t="s">
        <v>307</v>
      </c>
      <c r="B29" s="130" t="s">
        <v>287</v>
      </c>
      <c r="C29" s="131"/>
      <c r="D29" s="49">
        <f>'прил 4  вед2015'!G630</f>
        <v>11738.25763</v>
      </c>
      <c r="E29" s="49">
        <f>'прил 4  вед2015'!H630</f>
        <v>11460.08111</v>
      </c>
      <c r="F29" s="49">
        <f t="shared" si="0"/>
        <v>97.63017196616087</v>
      </c>
      <c r="G29" s="50"/>
      <c r="H29" s="50"/>
      <c r="I29" s="50"/>
      <c r="J29" s="50"/>
      <c r="K29" s="50"/>
    </row>
    <row r="30" spans="1:6" ht="15.75" customHeight="1" hidden="1">
      <c r="A30" s="36" t="s">
        <v>191</v>
      </c>
      <c r="B30" s="31" t="s">
        <v>38</v>
      </c>
      <c r="C30" s="32" t="s">
        <v>11</v>
      </c>
      <c r="D30" s="42">
        <f>'прил 4  вед2015'!G631</f>
        <v>0</v>
      </c>
      <c r="E30" s="42">
        <f>'прил 4  вед2015'!H631</f>
        <v>0</v>
      </c>
      <c r="F30" s="49" t="e">
        <f t="shared" si="0"/>
        <v>#DIV/0!</v>
      </c>
    </row>
    <row r="31" spans="1:6" ht="15.75" customHeight="1">
      <c r="A31" s="36" t="s">
        <v>194</v>
      </c>
      <c r="B31" s="31" t="s">
        <v>38</v>
      </c>
      <c r="C31" s="32" t="s">
        <v>25</v>
      </c>
      <c r="D31" s="42">
        <f>'прил 4  вед2015'!G632</f>
        <v>8897.21074</v>
      </c>
      <c r="E31" s="42">
        <f>'прил 4  вед2015'!H632</f>
        <v>8646.77874</v>
      </c>
      <c r="F31" s="42">
        <f t="shared" si="0"/>
        <v>97.18527516860863</v>
      </c>
    </row>
    <row r="32" spans="1:6" ht="15.75" customHeight="1">
      <c r="A32" s="36" t="s">
        <v>308</v>
      </c>
      <c r="B32" s="31" t="s">
        <v>38</v>
      </c>
      <c r="C32" s="32" t="s">
        <v>107</v>
      </c>
      <c r="D32" s="42">
        <f>'прил 4  вед2015'!G633</f>
        <v>2841.04689</v>
      </c>
      <c r="E32" s="42">
        <f>'прил 4  вед2015'!H633</f>
        <v>2813.30237</v>
      </c>
      <c r="F32" s="42">
        <f t="shared" si="0"/>
        <v>99.0234402643034</v>
      </c>
    </row>
    <row r="33" spans="1:11" s="51" customFormat="1" ht="15.75" customHeight="1" hidden="1">
      <c r="A33" s="35" t="s">
        <v>309</v>
      </c>
      <c r="B33" s="132" t="s">
        <v>288</v>
      </c>
      <c r="C33" s="133"/>
      <c r="D33" s="49">
        <f>'прил 4  вед2015'!G634</f>
        <v>0</v>
      </c>
      <c r="E33" s="49">
        <f>E34</f>
        <v>0</v>
      </c>
      <c r="F33" s="49" t="e">
        <f t="shared" si="0"/>
        <v>#DIV/0!</v>
      </c>
      <c r="G33" s="50"/>
      <c r="H33" s="50"/>
      <c r="I33" s="50"/>
      <c r="J33" s="50"/>
      <c r="K33" s="50"/>
    </row>
    <row r="34" spans="1:6" ht="25.5" customHeight="1" hidden="1">
      <c r="A34" s="37" t="s">
        <v>368</v>
      </c>
      <c r="B34" s="31" t="s">
        <v>81</v>
      </c>
      <c r="C34" s="32" t="s">
        <v>38</v>
      </c>
      <c r="D34" s="42">
        <f>'прил 4  вед2015'!G635</f>
        <v>0</v>
      </c>
      <c r="E34" s="42">
        <f>'прил 4  вед2015'!H635</f>
        <v>0</v>
      </c>
      <c r="F34" s="49" t="e">
        <f t="shared" si="0"/>
        <v>#DIV/0!</v>
      </c>
    </row>
    <row r="35" spans="1:11" s="51" customFormat="1" ht="15.75" customHeight="1">
      <c r="A35" s="35" t="s">
        <v>208</v>
      </c>
      <c r="B35" s="130" t="s">
        <v>289</v>
      </c>
      <c r="C35" s="131"/>
      <c r="D35" s="49">
        <f>'прил 4  вед2015'!G636</f>
        <v>309715.44706</v>
      </c>
      <c r="E35" s="49">
        <f>'прил 4  вед2015'!H636</f>
        <v>308063.70667999994</v>
      </c>
      <c r="F35" s="49">
        <f t="shared" si="0"/>
        <v>99.46669099146351</v>
      </c>
      <c r="G35" s="50"/>
      <c r="H35" s="50"/>
      <c r="I35" s="50"/>
      <c r="J35" s="50"/>
      <c r="K35" s="50"/>
    </row>
    <row r="36" spans="1:6" ht="15.75" customHeight="1">
      <c r="A36" s="36" t="s">
        <v>10</v>
      </c>
      <c r="B36" s="31" t="s">
        <v>9</v>
      </c>
      <c r="C36" s="32" t="s">
        <v>11</v>
      </c>
      <c r="D36" s="42">
        <f>'прил 4  вед2015'!G637</f>
        <v>15970.622840000002</v>
      </c>
      <c r="E36" s="42">
        <f>'прил 4  вед2015'!H637</f>
        <v>15934.696840000002</v>
      </c>
      <c r="F36" s="42">
        <f t="shared" si="0"/>
        <v>99.77504947452633</v>
      </c>
    </row>
    <row r="37" spans="1:6" ht="15.75" customHeight="1">
      <c r="A37" s="36" t="s">
        <v>24</v>
      </c>
      <c r="B37" s="31" t="s">
        <v>9</v>
      </c>
      <c r="C37" s="32" t="s">
        <v>25</v>
      </c>
      <c r="D37" s="42">
        <f>'прил 4  вед2015'!G638</f>
        <v>281416.06518</v>
      </c>
      <c r="E37" s="42">
        <f>'прил 4  вед2015'!H638</f>
        <v>279898.02083999995</v>
      </c>
      <c r="F37" s="42">
        <f t="shared" si="0"/>
        <v>99.46056941026838</v>
      </c>
    </row>
    <row r="38" spans="1:6" ht="26.25" customHeight="1">
      <c r="A38" s="36" t="s">
        <v>310</v>
      </c>
      <c r="B38" s="31" t="s">
        <v>9</v>
      </c>
      <c r="C38" s="32" t="s">
        <v>38</v>
      </c>
      <c r="D38" s="42">
        <f>'прил 4  вед2015'!G639</f>
        <v>605.031</v>
      </c>
      <c r="E38" s="42">
        <f>'прил 4  вед2015'!H639</f>
        <v>515.98935</v>
      </c>
      <c r="F38" s="42">
        <f t="shared" si="0"/>
        <v>85.28312598858571</v>
      </c>
    </row>
    <row r="39" spans="1:6" ht="15.75" customHeight="1">
      <c r="A39" s="36" t="s">
        <v>41</v>
      </c>
      <c r="B39" s="31" t="s">
        <v>9</v>
      </c>
      <c r="C39" s="32" t="s">
        <v>9</v>
      </c>
      <c r="D39" s="42">
        <f>'прил 4  вед2015'!G640</f>
        <v>1912.0718000000002</v>
      </c>
      <c r="E39" s="42">
        <f>'прил 4  вед2015'!H640</f>
        <v>1912.0718000000002</v>
      </c>
      <c r="F39" s="42">
        <f t="shared" si="0"/>
        <v>100</v>
      </c>
    </row>
    <row r="40" spans="1:6" ht="15.75" customHeight="1">
      <c r="A40" s="36" t="s">
        <v>45</v>
      </c>
      <c r="B40" s="31" t="s">
        <v>9</v>
      </c>
      <c r="C40" s="32" t="s">
        <v>46</v>
      </c>
      <c r="D40" s="42">
        <f>'прил 4  вед2015'!G641</f>
        <v>9811.656239999998</v>
      </c>
      <c r="E40" s="42">
        <f>'прил 4  вед2015'!H641</f>
        <v>9802.927849999998</v>
      </c>
      <c r="F40" s="42">
        <f t="shared" si="0"/>
        <v>99.91104060531171</v>
      </c>
    </row>
    <row r="41" spans="1:11" s="51" customFormat="1" ht="15.75" customHeight="1">
      <c r="A41" s="35" t="s">
        <v>311</v>
      </c>
      <c r="B41" s="130" t="s">
        <v>290</v>
      </c>
      <c r="C41" s="131"/>
      <c r="D41" s="49">
        <f>'прил 4  вед2015'!G642</f>
        <v>25257.25398</v>
      </c>
      <c r="E41" s="49">
        <f>'прил 4  вед2015'!H642</f>
        <v>25257.25398</v>
      </c>
      <c r="F41" s="49">
        <f t="shared" si="0"/>
        <v>100</v>
      </c>
      <c r="G41" s="50"/>
      <c r="H41" s="50"/>
      <c r="I41" s="50"/>
      <c r="J41" s="50"/>
      <c r="K41" s="50"/>
    </row>
    <row r="42" spans="1:6" ht="15.75" customHeight="1">
      <c r="A42" s="36" t="s">
        <v>257</v>
      </c>
      <c r="B42" s="31" t="s">
        <v>256</v>
      </c>
      <c r="C42" s="32" t="s">
        <v>11</v>
      </c>
      <c r="D42" s="42">
        <f>'прил 4  вед2015'!G643</f>
        <v>22144.788770000003</v>
      </c>
      <c r="E42" s="42">
        <f>'прил 4  вед2015'!H643</f>
        <v>22144.788770000003</v>
      </c>
      <c r="F42" s="42">
        <f t="shared" si="0"/>
        <v>100</v>
      </c>
    </row>
    <row r="43" spans="1:6" ht="15.75" customHeight="1">
      <c r="A43" s="36" t="s">
        <v>312</v>
      </c>
      <c r="B43" s="31" t="s">
        <v>256</v>
      </c>
      <c r="C43" s="32" t="s">
        <v>68</v>
      </c>
      <c r="D43" s="42">
        <f>'прил 4  вед2015'!G644</f>
        <v>3112.46521</v>
      </c>
      <c r="E43" s="42">
        <f>'прил 4  вед2015'!H644</f>
        <v>3112.46521</v>
      </c>
      <c r="F43" s="42">
        <f t="shared" si="0"/>
        <v>100</v>
      </c>
    </row>
    <row r="44" spans="1:11" s="51" customFormat="1" ht="15.75" customHeight="1">
      <c r="A44" s="35" t="s">
        <v>313</v>
      </c>
      <c r="B44" s="130" t="s">
        <v>291</v>
      </c>
      <c r="C44" s="131"/>
      <c r="D44" s="49">
        <f>'прил 4  вед2015'!G645</f>
        <v>6997.4</v>
      </c>
      <c r="E44" s="49">
        <f>'прил 4  вед2015'!H645</f>
        <v>6997.4</v>
      </c>
      <c r="F44" s="49">
        <f t="shared" si="0"/>
        <v>100</v>
      </c>
      <c r="G44" s="50"/>
      <c r="H44" s="50"/>
      <c r="I44" s="50"/>
      <c r="J44" s="50"/>
      <c r="K44" s="50"/>
    </row>
    <row r="45" spans="1:6" ht="15.75" customHeight="1">
      <c r="A45" s="36" t="s">
        <v>314</v>
      </c>
      <c r="B45" s="31" t="s">
        <v>46</v>
      </c>
      <c r="C45" s="32" t="s">
        <v>11</v>
      </c>
      <c r="D45" s="49">
        <f>'прил 4  вед2015'!G646</f>
        <v>6482.4</v>
      </c>
      <c r="E45" s="49">
        <f>'прил 4  вед2015'!H646</f>
        <v>6482.4</v>
      </c>
      <c r="F45" s="42">
        <f t="shared" si="0"/>
        <v>100</v>
      </c>
    </row>
    <row r="46" spans="1:6" ht="19.5" customHeight="1" hidden="1">
      <c r="A46" s="36" t="s">
        <v>315</v>
      </c>
      <c r="B46" s="31" t="s">
        <v>46</v>
      </c>
      <c r="C46" s="32" t="s">
        <v>25</v>
      </c>
      <c r="D46" s="49">
        <f>'прил 4  вед2015'!G647</f>
        <v>0</v>
      </c>
      <c r="E46" s="49">
        <f>'прил 4  вед2015'!H647</f>
        <v>0</v>
      </c>
      <c r="F46" s="42" t="e">
        <f t="shared" si="0"/>
        <v>#DIV/0!</v>
      </c>
    </row>
    <row r="47" spans="1:6" ht="15.75" customHeight="1" hidden="1">
      <c r="A47" s="36" t="s">
        <v>316</v>
      </c>
      <c r="B47" s="31" t="s">
        <v>46</v>
      </c>
      <c r="C47" s="32" t="s">
        <v>68</v>
      </c>
      <c r="D47" s="49">
        <f>'прил 4  вед2015'!G648</f>
        <v>0</v>
      </c>
      <c r="E47" s="49">
        <f>'прил 4  вед2015'!H648</f>
        <v>0</v>
      </c>
      <c r="F47" s="42" t="e">
        <f t="shared" si="0"/>
        <v>#DIV/0!</v>
      </c>
    </row>
    <row r="48" spans="1:6" ht="15.75" customHeight="1">
      <c r="A48" s="36" t="s">
        <v>218</v>
      </c>
      <c r="B48" s="31" t="s">
        <v>46</v>
      </c>
      <c r="C48" s="32" t="s">
        <v>46</v>
      </c>
      <c r="D48" s="42">
        <f>'прил 4  вед2015'!G649</f>
        <v>515</v>
      </c>
      <c r="E48" s="42">
        <f>'прил 4  вед2015'!H649</f>
        <v>515</v>
      </c>
      <c r="F48" s="42">
        <f t="shared" si="0"/>
        <v>100</v>
      </c>
    </row>
    <row r="49" spans="1:6" ht="15.75" customHeight="1">
      <c r="A49" s="35" t="s">
        <v>65</v>
      </c>
      <c r="B49" s="130" t="s">
        <v>292</v>
      </c>
      <c r="C49" s="131"/>
      <c r="D49" s="49">
        <f>'прил 4  вед2015'!G650</f>
        <v>16890.4727</v>
      </c>
      <c r="E49" s="49">
        <f>'прил 4  вед2015'!H650</f>
        <v>16842.11978</v>
      </c>
      <c r="F49" s="49">
        <f t="shared" si="0"/>
        <v>99.71372666201344</v>
      </c>
    </row>
    <row r="50" spans="1:6" ht="15.75" customHeight="1">
      <c r="A50" s="36" t="s">
        <v>226</v>
      </c>
      <c r="B50" s="31" t="s">
        <v>66</v>
      </c>
      <c r="C50" s="32" t="s">
        <v>11</v>
      </c>
      <c r="D50" s="42">
        <f>'прил 4  вед2015'!G651</f>
        <v>103.19</v>
      </c>
      <c r="E50" s="42">
        <f>'прил 4  вед2015'!H651</f>
        <v>103.14983</v>
      </c>
      <c r="F50" s="42">
        <f t="shared" si="0"/>
        <v>99.96107180928384</v>
      </c>
    </row>
    <row r="51" spans="1:6" ht="15.75" customHeight="1" hidden="1">
      <c r="A51" s="36" t="s">
        <v>317</v>
      </c>
      <c r="B51" s="31" t="s">
        <v>66</v>
      </c>
      <c r="C51" s="32" t="s">
        <v>25</v>
      </c>
      <c r="D51" s="42">
        <f>'прил 4  вед2015'!G652</f>
        <v>0</v>
      </c>
      <c r="E51" s="42">
        <f>'прил 4  вед2015'!H652</f>
        <v>0</v>
      </c>
      <c r="F51" s="42" t="e">
        <f t="shared" si="0"/>
        <v>#DIV/0!</v>
      </c>
    </row>
    <row r="52" spans="1:6" ht="15.75" customHeight="1">
      <c r="A52" s="36" t="s">
        <v>318</v>
      </c>
      <c r="B52" s="31" t="s">
        <v>66</v>
      </c>
      <c r="C52" s="32" t="s">
        <v>107</v>
      </c>
      <c r="D52" s="42">
        <f>'прил 4  вед2015'!G653</f>
        <v>5347.9522</v>
      </c>
      <c r="E52" s="42">
        <f>'прил 4  вед2015'!H653</f>
        <v>5346.9522</v>
      </c>
      <c r="F52" s="42">
        <f t="shared" si="0"/>
        <v>99.98130125396408</v>
      </c>
    </row>
    <row r="53" spans="1:6" ht="15.75" customHeight="1">
      <c r="A53" s="36" t="s">
        <v>319</v>
      </c>
      <c r="B53" s="31" t="s">
        <v>66</v>
      </c>
      <c r="C53" s="32" t="s">
        <v>68</v>
      </c>
      <c r="D53" s="42">
        <f>'прил 4  вед2015'!G654</f>
        <v>10746.3305</v>
      </c>
      <c r="E53" s="42">
        <f>'прил 4  вед2015'!H654</f>
        <v>10699.668500000002</v>
      </c>
      <c r="F53" s="42">
        <f t="shared" si="0"/>
        <v>99.56578666550412</v>
      </c>
    </row>
    <row r="54" spans="1:6" ht="15.75" customHeight="1">
      <c r="A54" s="36" t="s">
        <v>242</v>
      </c>
      <c r="B54" s="31" t="s">
        <v>66</v>
      </c>
      <c r="C54" s="32" t="s">
        <v>81</v>
      </c>
      <c r="D54" s="42">
        <f>'прил 4  вед2015'!G655</f>
        <v>693</v>
      </c>
      <c r="E54" s="42">
        <f>'прил 4  вед2015'!H655</f>
        <v>692.34925</v>
      </c>
      <c r="F54" s="42">
        <f t="shared" si="0"/>
        <v>99.90609668109668</v>
      </c>
    </row>
    <row r="55" spans="1:6" ht="15.75" customHeight="1">
      <c r="A55" s="35" t="s">
        <v>272</v>
      </c>
      <c r="B55" s="130" t="s">
        <v>293</v>
      </c>
      <c r="C55" s="131"/>
      <c r="D55" s="49">
        <f>'прил 4  вед2015'!G656</f>
        <v>2342.1197899999997</v>
      </c>
      <c r="E55" s="49">
        <f>'прил 4  вед2015'!H656</f>
        <v>2342.1197899999997</v>
      </c>
      <c r="F55" s="49">
        <f t="shared" si="0"/>
        <v>100</v>
      </c>
    </row>
    <row r="56" spans="1:6" ht="15.75" customHeight="1">
      <c r="A56" s="36" t="s">
        <v>320</v>
      </c>
      <c r="B56" s="31" t="s">
        <v>83</v>
      </c>
      <c r="C56" s="32" t="s">
        <v>11</v>
      </c>
      <c r="D56" s="42">
        <f>'прил 4  вед2015'!G657</f>
        <v>625.5</v>
      </c>
      <c r="E56" s="42">
        <f>'прил 4  вед2015'!H657</f>
        <v>625.5</v>
      </c>
      <c r="F56" s="42">
        <f t="shared" si="0"/>
        <v>100</v>
      </c>
    </row>
    <row r="57" spans="1:6" ht="36.75" customHeight="1">
      <c r="A57" s="77" t="s">
        <v>396</v>
      </c>
      <c r="B57" s="32" t="s">
        <v>83</v>
      </c>
      <c r="C57" s="32" t="s">
        <v>38</v>
      </c>
      <c r="D57" s="42">
        <f>'прил 4  вед2015'!G658</f>
        <v>1716.61979</v>
      </c>
      <c r="E57" s="42">
        <f>'прил 4  вед2015'!H658</f>
        <v>1716.61979</v>
      </c>
      <c r="F57" s="42">
        <f t="shared" si="0"/>
        <v>100</v>
      </c>
    </row>
    <row r="58" spans="1:6" ht="19.5" customHeight="1">
      <c r="A58" s="35" t="s">
        <v>245</v>
      </c>
      <c r="B58" s="130" t="s">
        <v>294</v>
      </c>
      <c r="C58" s="131"/>
      <c r="D58" s="49">
        <f>'прил 4  вед2015'!G659</f>
        <v>1519.04</v>
      </c>
      <c r="E58" s="49">
        <f>'прил 4  вед2015'!H659</f>
        <v>1519.04</v>
      </c>
      <c r="F58" s="49">
        <f t="shared" si="0"/>
        <v>100</v>
      </c>
    </row>
    <row r="59" spans="1:6" ht="15.75" customHeight="1">
      <c r="A59" s="36" t="s">
        <v>246</v>
      </c>
      <c r="B59" s="31" t="s">
        <v>94</v>
      </c>
      <c r="C59" s="32" t="s">
        <v>25</v>
      </c>
      <c r="D59" s="42">
        <f>'прил 4  вед2015'!G660</f>
        <v>1519.04</v>
      </c>
      <c r="E59" s="42">
        <f>'прил 4  вед2015'!H660</f>
        <v>1519.04</v>
      </c>
      <c r="F59" s="42">
        <f t="shared" si="0"/>
        <v>100</v>
      </c>
    </row>
    <row r="60" spans="1:6" ht="26.25" customHeight="1">
      <c r="A60" s="35" t="s">
        <v>97</v>
      </c>
      <c r="B60" s="130" t="s">
        <v>295</v>
      </c>
      <c r="C60" s="131"/>
      <c r="D60" s="49">
        <f>'прил 4  вед2015'!G661</f>
        <v>220.99829</v>
      </c>
      <c r="E60" s="49">
        <f>'прил 4  вед2015'!H661</f>
        <v>220.99829</v>
      </c>
      <c r="F60" s="49">
        <f t="shared" si="0"/>
        <v>100</v>
      </c>
    </row>
    <row r="61" spans="1:6" ht="26.25" customHeight="1">
      <c r="A61" s="36" t="s">
        <v>98</v>
      </c>
      <c r="B61" s="31" t="s">
        <v>90</v>
      </c>
      <c r="C61" s="32" t="s">
        <v>11</v>
      </c>
      <c r="D61" s="42">
        <f>'прил 4  вед2015'!G662</f>
        <v>220.99829</v>
      </c>
      <c r="E61" s="42">
        <f>'прил 4  вед2015'!H662</f>
        <v>220.99829</v>
      </c>
      <c r="F61" s="42">
        <f t="shared" si="0"/>
        <v>100</v>
      </c>
    </row>
    <row r="62" spans="1:6" ht="26.25" customHeight="1">
      <c r="A62" s="35" t="s">
        <v>321</v>
      </c>
      <c r="B62" s="130" t="s">
        <v>296</v>
      </c>
      <c r="C62" s="131"/>
      <c r="D62" s="49">
        <f>'прил 4  вед2015'!G663</f>
        <v>31813.031</v>
      </c>
      <c r="E62" s="49">
        <f>'прил 4  вед2015'!H663</f>
        <v>31813.031</v>
      </c>
      <c r="F62" s="49">
        <f t="shared" si="0"/>
        <v>100</v>
      </c>
    </row>
    <row r="63" spans="1:6" ht="26.25" customHeight="1">
      <c r="A63" s="36" t="s">
        <v>322</v>
      </c>
      <c r="B63" s="31" t="s">
        <v>113</v>
      </c>
      <c r="C63" s="32" t="s">
        <v>11</v>
      </c>
      <c r="D63" s="42">
        <f>'прил 4  вед2015'!G664</f>
        <v>25487</v>
      </c>
      <c r="E63" s="42">
        <f>'прил 4  вед2015'!H664</f>
        <v>25487</v>
      </c>
      <c r="F63" s="42">
        <f t="shared" si="0"/>
        <v>100</v>
      </c>
    </row>
    <row r="64" spans="1:6" ht="39" customHeight="1">
      <c r="A64" s="36" t="s">
        <v>323</v>
      </c>
      <c r="B64" s="31" t="s">
        <v>113</v>
      </c>
      <c r="C64" s="32" t="s">
        <v>107</v>
      </c>
      <c r="D64" s="42">
        <f>'прил 4  вед2015'!G665</f>
        <v>6326.031</v>
      </c>
      <c r="E64" s="42">
        <f>'прил 4  вед2015'!H665</f>
        <v>6326.031</v>
      </c>
      <c r="F64" s="42">
        <f t="shared" si="0"/>
        <v>100</v>
      </c>
    </row>
    <row r="65" spans="1:6" ht="15.75" customHeight="1" hidden="1">
      <c r="A65" s="35" t="s">
        <v>324</v>
      </c>
      <c r="B65" s="47" t="s">
        <v>276</v>
      </c>
      <c r="C65" s="48" t="s">
        <v>276</v>
      </c>
      <c r="D65" s="49">
        <f>'прил 4  вед2015'!G666</f>
        <v>0</v>
      </c>
      <c r="E65" s="49">
        <f>'прил 4  вед2015'!H666</f>
        <v>0</v>
      </c>
      <c r="F65" s="42" t="e">
        <f t="shared" si="0"/>
        <v>#DIV/0!</v>
      </c>
    </row>
    <row r="66" spans="1:11" s="51" customFormat="1" ht="15.75" customHeight="1">
      <c r="A66" s="35" t="s">
        <v>325</v>
      </c>
      <c r="B66" s="47"/>
      <c r="C66" s="48"/>
      <c r="D66" s="49">
        <f>'прил 4  вед2015'!G667</f>
        <v>447707.92997</v>
      </c>
      <c r="E66" s="49">
        <f>'прил 4  вед2015'!H667</f>
        <v>445048.837</v>
      </c>
      <c r="F66" s="49">
        <f t="shared" si="0"/>
        <v>99.4060652510269</v>
      </c>
      <c r="G66" s="50"/>
      <c r="H66" s="50"/>
      <c r="I66" s="50"/>
      <c r="J66" s="50"/>
      <c r="K66" s="50"/>
    </row>
    <row r="67" spans="4:6" ht="12.75">
      <c r="D67" s="39">
        <f>D9+D18+D20+D24+D29+D35+D41+D44+D49+D55+D58+D60+D62+D65+D33</f>
        <v>447707.92997</v>
      </c>
      <c r="E67" s="39">
        <f>E9+E18+E20+E24+E29+E35+E41+E44+E49+E55+E58+E60+E62+E65+E33</f>
        <v>445048.837</v>
      </c>
      <c r="F67" s="39" t="e">
        <f>F9+F18+F20+F24+F29+F35+F41+F44+F49+F55+F58+F60+F62+F65+F33</f>
        <v>#DIV/0!</v>
      </c>
    </row>
  </sheetData>
  <sheetProtection/>
  <mergeCells count="19">
    <mergeCell ref="B62:C62"/>
    <mergeCell ref="B49:C49"/>
    <mergeCell ref="B55:C55"/>
    <mergeCell ref="B58:C58"/>
    <mergeCell ref="B60:C60"/>
    <mergeCell ref="B20:C20"/>
    <mergeCell ref="D1:F1"/>
    <mergeCell ref="D2:F2"/>
    <mergeCell ref="A4:F4"/>
    <mergeCell ref="A5:F5"/>
    <mergeCell ref="B8:C8"/>
    <mergeCell ref="B9:C9"/>
    <mergeCell ref="B18:C18"/>
    <mergeCell ref="B44:C44"/>
    <mergeCell ref="B24:C24"/>
    <mergeCell ref="B29:C29"/>
    <mergeCell ref="B33:C33"/>
    <mergeCell ref="B35:C35"/>
    <mergeCell ref="B41:C41"/>
  </mergeCells>
  <printOptions/>
  <pageMargins left="1.299212598425197" right="0" top="0" bottom="0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8"/>
  <sheetViews>
    <sheetView view="pageBreakPreview" zoomScaleNormal="90" zoomScaleSheetLayoutView="100" zoomScalePageLayoutView="0" workbookViewId="0" topLeftCell="A1">
      <selection activeCell="F2" sqref="F2:I2"/>
    </sheetView>
  </sheetViews>
  <sheetFormatPr defaultColWidth="9.00390625" defaultRowHeight="12.75"/>
  <cols>
    <col min="1" max="1" width="41.875" style="52" customWidth="1"/>
    <col min="2" max="2" width="9.75390625" style="52" customWidth="1"/>
    <col min="3" max="3" width="8.625" style="52" customWidth="1"/>
    <col min="4" max="4" width="8.375" style="52" customWidth="1"/>
    <col min="5" max="5" width="10.625" style="52" customWidth="1"/>
    <col min="6" max="6" width="7.625" style="52" customWidth="1"/>
    <col min="7" max="7" width="13.00390625" style="68" customWidth="1"/>
    <col min="8" max="8" width="14.25390625" style="68" customWidth="1"/>
    <col min="9" max="9" width="13.25390625" style="68" customWidth="1"/>
    <col min="10" max="10" width="10.00390625" style="107" bestFit="1" customWidth="1"/>
    <col min="11" max="11" width="13.25390625" style="107" customWidth="1"/>
    <col min="12" max="12" width="9.125" style="102" customWidth="1"/>
    <col min="13" max="13" width="9.125" style="97" customWidth="1"/>
    <col min="14" max="16384" width="9.125" style="52" customWidth="1"/>
  </cols>
  <sheetData>
    <row r="1" spans="2:9" ht="12" customHeight="1">
      <c r="B1" s="63"/>
      <c r="C1" s="63"/>
      <c r="D1" s="63"/>
      <c r="E1" s="64"/>
      <c r="F1" s="148" t="s">
        <v>495</v>
      </c>
      <c r="G1" s="149"/>
      <c r="H1" s="149"/>
      <c r="I1" s="149"/>
    </row>
    <row r="2" spans="2:9" ht="27" customHeight="1">
      <c r="B2" s="63"/>
      <c r="C2" s="63"/>
      <c r="D2" s="63"/>
      <c r="E2" s="65"/>
      <c r="F2" s="158" t="s">
        <v>504</v>
      </c>
      <c r="G2" s="159"/>
      <c r="H2" s="159"/>
      <c r="I2" s="159"/>
    </row>
    <row r="3" spans="1:9" ht="24.75" customHeight="1">
      <c r="A3" s="152" t="s">
        <v>496</v>
      </c>
      <c r="B3" s="152"/>
      <c r="C3" s="152"/>
      <c r="D3" s="152"/>
      <c r="E3" s="152"/>
      <c r="F3" s="152"/>
      <c r="G3" s="152"/>
      <c r="H3" s="152"/>
      <c r="I3" s="154"/>
    </row>
    <row r="4" spans="1:9" ht="17.25" customHeight="1">
      <c r="A4" s="152" t="s">
        <v>497</v>
      </c>
      <c r="B4" s="153"/>
      <c r="C4" s="153"/>
      <c r="D4" s="153"/>
      <c r="E4" s="153"/>
      <c r="F4" s="153"/>
      <c r="G4" s="153"/>
      <c r="H4" s="153"/>
      <c r="I4" s="153"/>
    </row>
    <row r="5" ht="15" customHeight="1">
      <c r="I5" s="68" t="s">
        <v>332</v>
      </c>
    </row>
    <row r="6" spans="1:13" s="53" customFormat="1" ht="12.75" customHeight="1">
      <c r="A6" s="150" t="s">
        <v>501</v>
      </c>
      <c r="B6" s="150" t="s">
        <v>0</v>
      </c>
      <c r="C6" s="151"/>
      <c r="D6" s="151"/>
      <c r="E6" s="151"/>
      <c r="F6" s="151"/>
      <c r="G6" s="155" t="s">
        <v>498</v>
      </c>
      <c r="H6" s="155" t="s">
        <v>500</v>
      </c>
      <c r="I6" s="155" t="s">
        <v>492</v>
      </c>
      <c r="J6" s="108"/>
      <c r="K6" s="108"/>
      <c r="L6" s="103"/>
      <c r="M6" s="98"/>
    </row>
    <row r="7" spans="1:13" s="53" customFormat="1" ht="12" customHeight="1">
      <c r="A7" s="151"/>
      <c r="B7" s="151"/>
      <c r="C7" s="151"/>
      <c r="D7" s="151"/>
      <c r="E7" s="151"/>
      <c r="F7" s="151"/>
      <c r="G7" s="156"/>
      <c r="H7" s="156"/>
      <c r="I7" s="156"/>
      <c r="J7" s="108"/>
      <c r="K7" s="108"/>
      <c r="L7" s="103"/>
      <c r="M7" s="98"/>
    </row>
    <row r="8" spans="1:13" s="53" customFormat="1" ht="36" customHeight="1">
      <c r="A8" s="151"/>
      <c r="B8" s="55" t="s">
        <v>1</v>
      </c>
      <c r="C8" s="55" t="s">
        <v>2</v>
      </c>
      <c r="D8" s="55" t="s">
        <v>3</v>
      </c>
      <c r="E8" s="55" t="s">
        <v>4</v>
      </c>
      <c r="F8" s="55" t="s">
        <v>5</v>
      </c>
      <c r="G8" s="157"/>
      <c r="H8" s="157"/>
      <c r="I8" s="157"/>
      <c r="J8" s="108"/>
      <c r="K8" s="108"/>
      <c r="L8" s="103"/>
      <c r="M8" s="98"/>
    </row>
    <row r="9" spans="1:13" s="71" customFormat="1" ht="10.5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  <c r="G9" s="95">
        <v>7</v>
      </c>
      <c r="H9" s="95">
        <v>8</v>
      </c>
      <c r="I9" s="95">
        <v>9</v>
      </c>
      <c r="J9" s="109"/>
      <c r="K9" s="109"/>
      <c r="L9" s="104"/>
      <c r="M9" s="99"/>
    </row>
    <row r="10" spans="1:13" s="53" customFormat="1" ht="12.75">
      <c r="A10" s="1" t="s">
        <v>6</v>
      </c>
      <c r="B10" s="2" t="s">
        <v>7</v>
      </c>
      <c r="C10" s="3"/>
      <c r="D10" s="3"/>
      <c r="E10" s="3"/>
      <c r="F10" s="3"/>
      <c r="G10" s="89">
        <f>G11+G97</f>
        <v>279103.0306</v>
      </c>
      <c r="H10" s="89">
        <f>H11+H97</f>
        <v>278396.59326999995</v>
      </c>
      <c r="I10" s="89">
        <f>H10/G10*100</f>
        <v>99.74689012567102</v>
      </c>
      <c r="J10" s="108"/>
      <c r="K10" s="108"/>
      <c r="L10" s="103"/>
      <c r="M10" s="98"/>
    </row>
    <row r="11" spans="1:10" ht="12.75">
      <c r="A11" s="4" t="s">
        <v>8</v>
      </c>
      <c r="B11" s="3" t="s">
        <v>7</v>
      </c>
      <c r="C11" s="3" t="s">
        <v>9</v>
      </c>
      <c r="D11" s="3"/>
      <c r="E11" s="3"/>
      <c r="F11" s="3"/>
      <c r="G11" s="90">
        <f>G30+G64+G70+G78+G12</f>
        <v>277182.8306</v>
      </c>
      <c r="H11" s="90">
        <f>H30+H64+H70+H78+H12</f>
        <v>276476.39326999994</v>
      </c>
      <c r="I11" s="90">
        <f aca="true" t="shared" si="0" ref="I11:I74">H11/G11*100</f>
        <v>99.74513669246004</v>
      </c>
      <c r="J11" s="110"/>
    </row>
    <row r="12" spans="1:9" ht="12.75">
      <c r="A12" s="4" t="s">
        <v>10</v>
      </c>
      <c r="B12" s="3" t="s">
        <v>7</v>
      </c>
      <c r="C12" s="3" t="s">
        <v>9</v>
      </c>
      <c r="D12" s="3" t="s">
        <v>11</v>
      </c>
      <c r="E12" s="3"/>
      <c r="F12" s="3"/>
      <c r="G12" s="90">
        <f>G13+G23</f>
        <v>15677.342840000001</v>
      </c>
      <c r="H12" s="90">
        <f>H13+H23</f>
        <v>15641.548840000003</v>
      </c>
      <c r="I12" s="90">
        <f t="shared" si="0"/>
        <v>99.77168324782264</v>
      </c>
    </row>
    <row r="13" spans="1:9" ht="38.25">
      <c r="A13" s="5" t="s">
        <v>12</v>
      </c>
      <c r="B13" s="3" t="s">
        <v>7</v>
      </c>
      <c r="C13" s="3" t="s">
        <v>9</v>
      </c>
      <c r="D13" s="3" t="s">
        <v>11</v>
      </c>
      <c r="E13" s="6" t="s">
        <v>13</v>
      </c>
      <c r="F13" s="3"/>
      <c r="G13" s="90">
        <f>G14</f>
        <v>15634.29578</v>
      </c>
      <c r="H13" s="90">
        <f>H14</f>
        <v>15598.501780000002</v>
      </c>
      <c r="I13" s="90">
        <f t="shared" si="0"/>
        <v>99.77105460646467</v>
      </c>
    </row>
    <row r="14" spans="1:9" ht="38.25">
      <c r="A14" s="7" t="s">
        <v>14</v>
      </c>
      <c r="B14" s="3" t="s">
        <v>7</v>
      </c>
      <c r="C14" s="3" t="s">
        <v>9</v>
      </c>
      <c r="D14" s="3" t="s">
        <v>11</v>
      </c>
      <c r="E14" s="3" t="s">
        <v>15</v>
      </c>
      <c r="F14" s="3"/>
      <c r="G14" s="90">
        <f>G15+G25+G28</f>
        <v>15634.29578</v>
      </c>
      <c r="H14" s="90">
        <f>H15+H25+H28</f>
        <v>15598.501780000002</v>
      </c>
      <c r="I14" s="90">
        <f t="shared" si="0"/>
        <v>99.77105460646467</v>
      </c>
    </row>
    <row r="15" spans="1:9" ht="38.25">
      <c r="A15" s="7" t="s">
        <v>16</v>
      </c>
      <c r="B15" s="3" t="s">
        <v>7</v>
      </c>
      <c r="C15" s="3" t="s">
        <v>9</v>
      </c>
      <c r="D15" s="3" t="s">
        <v>11</v>
      </c>
      <c r="E15" s="3" t="s">
        <v>17</v>
      </c>
      <c r="F15" s="3"/>
      <c r="G15" s="90">
        <f>G16+G17+G20+G18+G19</f>
        <v>11129.00703</v>
      </c>
      <c r="H15" s="90">
        <f>H16+H17+H20+H18+H19</f>
        <v>11093.21303</v>
      </c>
      <c r="I15" s="90">
        <f t="shared" si="0"/>
        <v>99.67837202453453</v>
      </c>
    </row>
    <row r="16" spans="1:11" ht="51">
      <c r="A16" s="4" t="s">
        <v>375</v>
      </c>
      <c r="B16" s="3" t="s">
        <v>7</v>
      </c>
      <c r="C16" s="3" t="s">
        <v>9</v>
      </c>
      <c r="D16" s="3" t="s">
        <v>11</v>
      </c>
      <c r="E16" s="3" t="s">
        <v>19</v>
      </c>
      <c r="F16" s="3" t="s">
        <v>20</v>
      </c>
      <c r="G16" s="90">
        <v>112.08</v>
      </c>
      <c r="H16" s="90">
        <v>109.2</v>
      </c>
      <c r="I16" s="90">
        <f t="shared" si="0"/>
        <v>97.4304068522484</v>
      </c>
      <c r="J16" s="107">
        <v>112.08</v>
      </c>
      <c r="K16" s="110">
        <f>I16-J16</f>
        <v>-14.649593147751602</v>
      </c>
    </row>
    <row r="17" spans="1:11" ht="25.5" hidden="1">
      <c r="A17" s="4" t="s">
        <v>21</v>
      </c>
      <c r="B17" s="3" t="s">
        <v>7</v>
      </c>
      <c r="C17" s="3" t="s">
        <v>9</v>
      </c>
      <c r="D17" s="3" t="s">
        <v>11</v>
      </c>
      <c r="E17" s="3" t="s">
        <v>19</v>
      </c>
      <c r="F17" s="3" t="s">
        <v>22</v>
      </c>
      <c r="G17" s="90"/>
      <c r="H17" s="90"/>
      <c r="I17" s="90" t="e">
        <f t="shared" si="0"/>
        <v>#DIV/0!</v>
      </c>
      <c r="K17" s="110" t="e">
        <f>I17-J17</f>
        <v>#DIV/0!</v>
      </c>
    </row>
    <row r="18" spans="1:11" ht="38.25">
      <c r="A18" s="15" t="s">
        <v>187</v>
      </c>
      <c r="B18" s="3" t="s">
        <v>7</v>
      </c>
      <c r="C18" s="3" t="s">
        <v>9</v>
      </c>
      <c r="D18" s="3" t="s">
        <v>11</v>
      </c>
      <c r="E18" s="3" t="s">
        <v>19</v>
      </c>
      <c r="F18" s="3" t="s">
        <v>188</v>
      </c>
      <c r="G18" s="90">
        <v>1538.48676</v>
      </c>
      <c r="H18" s="90">
        <v>1538.48676</v>
      </c>
      <c r="I18" s="90">
        <f t="shared" si="0"/>
        <v>100</v>
      </c>
      <c r="J18" s="107">
        <v>922.31476</v>
      </c>
      <c r="K18" s="110">
        <f>I18-J18</f>
        <v>-822.31476</v>
      </c>
    </row>
    <row r="19" spans="1:11" ht="25.5">
      <c r="A19" s="15" t="s">
        <v>213</v>
      </c>
      <c r="B19" s="3" t="s">
        <v>7</v>
      </c>
      <c r="C19" s="3" t="s">
        <v>9</v>
      </c>
      <c r="D19" s="3" t="s">
        <v>11</v>
      </c>
      <c r="E19" s="3" t="s">
        <v>19</v>
      </c>
      <c r="F19" s="3" t="s">
        <v>214</v>
      </c>
      <c r="G19" s="90">
        <v>313.85</v>
      </c>
      <c r="H19" s="90">
        <v>280.936</v>
      </c>
      <c r="I19" s="90">
        <f t="shared" si="0"/>
        <v>89.51282459773776</v>
      </c>
      <c r="K19" s="110">
        <f>I19-J19</f>
        <v>89.51282459773776</v>
      </c>
    </row>
    <row r="20" spans="1:11" ht="63.75">
      <c r="A20" s="56" t="s">
        <v>334</v>
      </c>
      <c r="B20" s="3" t="s">
        <v>7</v>
      </c>
      <c r="C20" s="3" t="s">
        <v>9</v>
      </c>
      <c r="D20" s="3" t="s">
        <v>11</v>
      </c>
      <c r="E20" s="3" t="s">
        <v>335</v>
      </c>
      <c r="F20" s="3"/>
      <c r="G20" s="90">
        <f>G21+G22</f>
        <v>9164.59027</v>
      </c>
      <c r="H20" s="90">
        <f>H21+H22</f>
        <v>9164.59027</v>
      </c>
      <c r="I20" s="90">
        <f t="shared" si="0"/>
        <v>100</v>
      </c>
      <c r="K20" s="110"/>
    </row>
    <row r="21" spans="1:11" ht="51">
      <c r="A21" s="4" t="s">
        <v>374</v>
      </c>
      <c r="B21" s="3" t="s">
        <v>7</v>
      </c>
      <c r="C21" s="3" t="s">
        <v>9</v>
      </c>
      <c r="D21" s="3" t="s">
        <v>11</v>
      </c>
      <c r="E21" s="3" t="s">
        <v>335</v>
      </c>
      <c r="F21" s="3" t="s">
        <v>20</v>
      </c>
      <c r="G21" s="90">
        <v>8183.16867</v>
      </c>
      <c r="H21" s="90">
        <v>8183.16867</v>
      </c>
      <c r="I21" s="90">
        <f t="shared" si="0"/>
        <v>100</v>
      </c>
      <c r="J21" s="107">
        <v>15143.5234</v>
      </c>
      <c r="K21" s="110">
        <f>I21-J21</f>
        <v>-15043.5234</v>
      </c>
    </row>
    <row r="22" spans="1:11" ht="38.25">
      <c r="A22" s="15" t="s">
        <v>187</v>
      </c>
      <c r="B22" s="3" t="s">
        <v>7</v>
      </c>
      <c r="C22" s="3" t="s">
        <v>9</v>
      </c>
      <c r="D22" s="3" t="s">
        <v>11</v>
      </c>
      <c r="E22" s="3" t="s">
        <v>335</v>
      </c>
      <c r="F22" s="3" t="s">
        <v>188</v>
      </c>
      <c r="G22" s="90">
        <v>981.4216</v>
      </c>
      <c r="H22" s="90">
        <v>981.4216</v>
      </c>
      <c r="I22" s="90">
        <f t="shared" si="0"/>
        <v>100</v>
      </c>
      <c r="J22" s="107">
        <v>1898.4766</v>
      </c>
      <c r="K22" s="110">
        <f aca="true" t="shared" si="1" ref="K22:K27">I22-J22</f>
        <v>-1798.4766</v>
      </c>
    </row>
    <row r="23" spans="1:11" ht="36" customHeight="1">
      <c r="A23" s="7" t="s">
        <v>30</v>
      </c>
      <c r="B23" s="3" t="s">
        <v>7</v>
      </c>
      <c r="C23" s="3" t="s">
        <v>9</v>
      </c>
      <c r="D23" s="3" t="s">
        <v>11</v>
      </c>
      <c r="E23" s="3" t="s">
        <v>31</v>
      </c>
      <c r="F23" s="3"/>
      <c r="G23" s="90">
        <f>G24</f>
        <v>43.04706</v>
      </c>
      <c r="H23" s="90">
        <f>H24</f>
        <v>43.04706</v>
      </c>
      <c r="I23" s="90">
        <f t="shared" si="0"/>
        <v>100</v>
      </c>
      <c r="K23" s="110"/>
    </row>
    <row r="24" spans="1:11" ht="38.25">
      <c r="A24" s="15" t="s">
        <v>187</v>
      </c>
      <c r="B24" s="3" t="s">
        <v>7</v>
      </c>
      <c r="C24" s="3" t="s">
        <v>9</v>
      </c>
      <c r="D24" s="3" t="s">
        <v>11</v>
      </c>
      <c r="E24" s="3" t="s">
        <v>31</v>
      </c>
      <c r="F24" s="3" t="s">
        <v>188</v>
      </c>
      <c r="G24" s="90">
        <v>43.04706</v>
      </c>
      <c r="H24" s="90">
        <v>43.04706</v>
      </c>
      <c r="I24" s="90">
        <f t="shared" si="0"/>
        <v>100</v>
      </c>
      <c r="K24" s="110"/>
    </row>
    <row r="25" spans="1:11" ht="25.5">
      <c r="A25" s="7" t="s">
        <v>457</v>
      </c>
      <c r="B25" s="3" t="s">
        <v>7</v>
      </c>
      <c r="C25" s="3" t="s">
        <v>9</v>
      </c>
      <c r="D25" s="3" t="s">
        <v>11</v>
      </c>
      <c r="E25" s="3" t="s">
        <v>456</v>
      </c>
      <c r="F25" s="3"/>
      <c r="G25" s="90">
        <f>SUM(G26:G27)</f>
        <v>545.45</v>
      </c>
      <c r="H25" s="90">
        <f>SUM(H26:H27)</f>
        <v>545.45</v>
      </c>
      <c r="I25" s="90">
        <f t="shared" si="0"/>
        <v>100</v>
      </c>
      <c r="K25" s="110">
        <f t="shared" si="1"/>
        <v>100</v>
      </c>
    </row>
    <row r="26" spans="1:11" ht="51" hidden="1">
      <c r="A26" s="4" t="s">
        <v>375</v>
      </c>
      <c r="B26" s="3" t="s">
        <v>7</v>
      </c>
      <c r="C26" s="3" t="s">
        <v>9</v>
      </c>
      <c r="D26" s="3" t="s">
        <v>11</v>
      </c>
      <c r="E26" s="3" t="s">
        <v>456</v>
      </c>
      <c r="F26" s="3" t="s">
        <v>22</v>
      </c>
      <c r="G26" s="90"/>
      <c r="H26" s="90"/>
      <c r="I26" s="90" t="e">
        <f t="shared" si="0"/>
        <v>#DIV/0!</v>
      </c>
      <c r="K26" s="110" t="e">
        <f t="shared" si="1"/>
        <v>#DIV/0!</v>
      </c>
    </row>
    <row r="27" spans="1:11" ht="25.5">
      <c r="A27" s="15" t="s">
        <v>213</v>
      </c>
      <c r="B27" s="3" t="s">
        <v>7</v>
      </c>
      <c r="C27" s="3" t="s">
        <v>9</v>
      </c>
      <c r="D27" s="3" t="s">
        <v>11</v>
      </c>
      <c r="E27" s="3" t="s">
        <v>456</v>
      </c>
      <c r="F27" s="3" t="s">
        <v>214</v>
      </c>
      <c r="G27" s="90">
        <v>545.45</v>
      </c>
      <c r="H27" s="90">
        <v>545.45</v>
      </c>
      <c r="I27" s="90">
        <f t="shared" si="0"/>
        <v>100</v>
      </c>
      <c r="K27" s="110">
        <f t="shared" si="1"/>
        <v>100</v>
      </c>
    </row>
    <row r="28" spans="1:11" ht="61.5" customHeight="1">
      <c r="A28" s="5" t="s">
        <v>34</v>
      </c>
      <c r="B28" s="3" t="s">
        <v>7</v>
      </c>
      <c r="C28" s="3" t="s">
        <v>9</v>
      </c>
      <c r="D28" s="3" t="s">
        <v>11</v>
      </c>
      <c r="E28" s="5" t="s">
        <v>340</v>
      </c>
      <c r="F28" s="3"/>
      <c r="G28" s="90">
        <f>G29</f>
        <v>3959.83875</v>
      </c>
      <c r="H28" s="90">
        <f>H29</f>
        <v>3959.83875</v>
      </c>
      <c r="I28" s="90">
        <f t="shared" si="0"/>
        <v>100</v>
      </c>
      <c r="K28" s="110"/>
    </row>
    <row r="29" spans="1:11" ht="38.25">
      <c r="A29" s="15" t="s">
        <v>187</v>
      </c>
      <c r="B29" s="3" t="s">
        <v>7</v>
      </c>
      <c r="C29" s="3" t="s">
        <v>9</v>
      </c>
      <c r="D29" s="3" t="s">
        <v>11</v>
      </c>
      <c r="E29" s="5" t="s">
        <v>340</v>
      </c>
      <c r="F29" s="3" t="s">
        <v>188</v>
      </c>
      <c r="G29" s="90">
        <v>3959.83875</v>
      </c>
      <c r="H29" s="90">
        <v>3959.83875</v>
      </c>
      <c r="I29" s="90">
        <f t="shared" si="0"/>
        <v>100</v>
      </c>
      <c r="J29" s="107">
        <v>3274.104</v>
      </c>
      <c r="K29" s="110">
        <f>J29-G29</f>
        <v>-685.7347500000001</v>
      </c>
    </row>
    <row r="30" spans="1:11" ht="12.75">
      <c r="A30" s="4" t="s">
        <v>24</v>
      </c>
      <c r="B30" s="3" t="s">
        <v>7</v>
      </c>
      <c r="C30" s="3" t="s">
        <v>9</v>
      </c>
      <c r="D30" s="3" t="s">
        <v>25</v>
      </c>
      <c r="E30" s="3"/>
      <c r="F30" s="3"/>
      <c r="G30" s="90">
        <f>G31</f>
        <v>249306.72871999998</v>
      </c>
      <c r="H30" s="90">
        <f>H31</f>
        <v>248733.85542999994</v>
      </c>
      <c r="I30" s="90">
        <f t="shared" si="0"/>
        <v>99.77021346638283</v>
      </c>
      <c r="K30" s="110"/>
    </row>
    <row r="31" spans="1:11" ht="38.25">
      <c r="A31" s="5" t="s">
        <v>12</v>
      </c>
      <c r="B31" s="3" t="s">
        <v>7</v>
      </c>
      <c r="C31" s="3" t="s">
        <v>9</v>
      </c>
      <c r="D31" s="3" t="s">
        <v>25</v>
      </c>
      <c r="E31" s="6" t="s">
        <v>13</v>
      </c>
      <c r="F31" s="3"/>
      <c r="G31" s="90">
        <f>G32</f>
        <v>249306.72871999998</v>
      </c>
      <c r="H31" s="90">
        <f>H32</f>
        <v>248733.85542999994</v>
      </c>
      <c r="I31" s="90">
        <f t="shared" si="0"/>
        <v>99.77021346638283</v>
      </c>
      <c r="K31" s="110"/>
    </row>
    <row r="32" spans="1:11" ht="38.25">
      <c r="A32" s="7" t="s">
        <v>14</v>
      </c>
      <c r="B32" s="3" t="s">
        <v>7</v>
      </c>
      <c r="C32" s="3" t="s">
        <v>9</v>
      </c>
      <c r="D32" s="3" t="s">
        <v>25</v>
      </c>
      <c r="E32" s="3" t="s">
        <v>15</v>
      </c>
      <c r="F32" s="3"/>
      <c r="G32" s="90">
        <f>G33+G51+G53+G55+G57+G59+G42+G47+G49+G61+G39</f>
        <v>249306.72871999998</v>
      </c>
      <c r="H32" s="90">
        <f>H33+H51+H53+H55+H57+H59+H42+H47+H49+H61+H39</f>
        <v>248733.85542999994</v>
      </c>
      <c r="I32" s="90">
        <f t="shared" si="0"/>
        <v>99.77021346638283</v>
      </c>
      <c r="K32" s="110"/>
    </row>
    <row r="33" spans="1:11" ht="38.25">
      <c r="A33" s="7" t="s">
        <v>26</v>
      </c>
      <c r="B33" s="3" t="s">
        <v>7</v>
      </c>
      <c r="C33" s="3" t="s">
        <v>9</v>
      </c>
      <c r="D33" s="3" t="s">
        <v>25</v>
      </c>
      <c r="E33" s="3" t="s">
        <v>27</v>
      </c>
      <c r="F33" s="3"/>
      <c r="G33" s="90">
        <f>SUM(G35:G36)+G37+G34</f>
        <v>61142.30259000001</v>
      </c>
      <c r="H33" s="90">
        <f>SUM(H35:H36)+H37+H34</f>
        <v>60691.618539999996</v>
      </c>
      <c r="I33" s="90">
        <f t="shared" si="0"/>
        <v>99.2628932328209</v>
      </c>
      <c r="K33" s="110"/>
    </row>
    <row r="34" spans="1:11" ht="51">
      <c r="A34" s="7" t="s">
        <v>391</v>
      </c>
      <c r="B34" s="3" t="s">
        <v>7</v>
      </c>
      <c r="C34" s="3" t="s">
        <v>9</v>
      </c>
      <c r="D34" s="3" t="s">
        <v>25</v>
      </c>
      <c r="E34" s="3" t="s">
        <v>27</v>
      </c>
      <c r="F34" s="3" t="s">
        <v>390</v>
      </c>
      <c r="G34" s="90">
        <v>926.6354</v>
      </c>
      <c r="H34" s="90">
        <v>926.6354</v>
      </c>
      <c r="I34" s="90">
        <f t="shared" si="0"/>
        <v>100</v>
      </c>
      <c r="J34" s="107">
        <v>962.57711</v>
      </c>
      <c r="K34" s="110">
        <f aca="true" t="shared" si="2" ref="K34:K97">I34-J34</f>
        <v>-862.57711</v>
      </c>
    </row>
    <row r="35" spans="1:11" ht="51">
      <c r="A35" s="4" t="s">
        <v>375</v>
      </c>
      <c r="B35" s="3" t="s">
        <v>7</v>
      </c>
      <c r="C35" s="3" t="s">
        <v>9</v>
      </c>
      <c r="D35" s="3" t="s">
        <v>25</v>
      </c>
      <c r="E35" s="3" t="s">
        <v>27</v>
      </c>
      <c r="F35" s="3" t="s">
        <v>20</v>
      </c>
      <c r="G35" s="90">
        <v>30026.74547</v>
      </c>
      <c r="H35" s="90">
        <v>29834.98944</v>
      </c>
      <c r="I35" s="90">
        <f t="shared" si="0"/>
        <v>99.36138257077648</v>
      </c>
      <c r="J35" s="107">
        <v>32210.78524</v>
      </c>
      <c r="K35" s="110">
        <f t="shared" si="2"/>
        <v>-32111.423857429225</v>
      </c>
    </row>
    <row r="36" spans="1:11" ht="25.5">
      <c r="A36" s="4" t="s">
        <v>21</v>
      </c>
      <c r="B36" s="3" t="s">
        <v>7</v>
      </c>
      <c r="C36" s="3" t="s">
        <v>9</v>
      </c>
      <c r="D36" s="3" t="s">
        <v>25</v>
      </c>
      <c r="E36" s="3" t="s">
        <v>27</v>
      </c>
      <c r="F36" s="3" t="s">
        <v>22</v>
      </c>
      <c r="G36" s="90">
        <v>5806.07628</v>
      </c>
      <c r="H36" s="90">
        <v>5547.14826</v>
      </c>
      <c r="I36" s="90">
        <f t="shared" si="0"/>
        <v>95.54039582821326</v>
      </c>
      <c r="J36" s="107">
        <v>3518.575</v>
      </c>
      <c r="K36" s="110">
        <f t="shared" si="2"/>
        <v>-3423.0346041717867</v>
      </c>
    </row>
    <row r="37" spans="1:11" ht="63.75">
      <c r="A37" s="56" t="s">
        <v>336</v>
      </c>
      <c r="B37" s="3" t="s">
        <v>7</v>
      </c>
      <c r="C37" s="3" t="s">
        <v>9</v>
      </c>
      <c r="D37" s="3" t="s">
        <v>25</v>
      </c>
      <c r="E37" s="3" t="s">
        <v>337</v>
      </c>
      <c r="F37" s="3"/>
      <c r="G37" s="90">
        <f>G38</f>
        <v>24382.84544</v>
      </c>
      <c r="H37" s="90">
        <f>H38</f>
        <v>24382.84544</v>
      </c>
      <c r="I37" s="90">
        <f t="shared" si="0"/>
        <v>100</v>
      </c>
      <c r="K37" s="110">
        <f t="shared" si="2"/>
        <v>100</v>
      </c>
    </row>
    <row r="38" spans="1:11" ht="51">
      <c r="A38" s="4" t="s">
        <v>375</v>
      </c>
      <c r="B38" s="3" t="s">
        <v>7</v>
      </c>
      <c r="C38" s="3" t="s">
        <v>9</v>
      </c>
      <c r="D38" s="3" t="s">
        <v>25</v>
      </c>
      <c r="E38" s="3" t="s">
        <v>337</v>
      </c>
      <c r="F38" s="3" t="s">
        <v>20</v>
      </c>
      <c r="G38" s="90">
        <v>24382.84544</v>
      </c>
      <c r="H38" s="90">
        <v>24382.84544</v>
      </c>
      <c r="I38" s="90">
        <f t="shared" si="0"/>
        <v>100</v>
      </c>
      <c r="J38" s="107">
        <v>30724.1</v>
      </c>
      <c r="K38" s="110">
        <f t="shared" si="2"/>
        <v>-30624.1</v>
      </c>
    </row>
    <row r="39" spans="1:11" ht="48" customHeight="1">
      <c r="A39" s="79" t="s">
        <v>215</v>
      </c>
      <c r="B39" s="3" t="s">
        <v>7</v>
      </c>
      <c r="C39" s="3" t="s">
        <v>9</v>
      </c>
      <c r="D39" s="3" t="s">
        <v>25</v>
      </c>
      <c r="E39" s="3" t="s">
        <v>409</v>
      </c>
      <c r="F39" s="3"/>
      <c r="G39" s="90">
        <f>G40+G41</f>
        <v>6664.76659</v>
      </c>
      <c r="H39" s="90">
        <f>H40+H41</f>
        <v>6572.63848</v>
      </c>
      <c r="I39" s="90">
        <f t="shared" si="0"/>
        <v>98.61768437414999</v>
      </c>
      <c r="K39" s="110">
        <f t="shared" si="2"/>
        <v>98.61768437414999</v>
      </c>
    </row>
    <row r="40" spans="1:11" ht="38.25">
      <c r="A40" s="15" t="s">
        <v>187</v>
      </c>
      <c r="B40" s="3" t="s">
        <v>7</v>
      </c>
      <c r="C40" s="3" t="s">
        <v>9</v>
      </c>
      <c r="D40" s="3" t="s">
        <v>25</v>
      </c>
      <c r="E40" s="3" t="s">
        <v>409</v>
      </c>
      <c r="F40" s="3" t="s">
        <v>188</v>
      </c>
      <c r="G40" s="90">
        <v>6573.76659</v>
      </c>
      <c r="H40" s="91">
        <v>6481.63848</v>
      </c>
      <c r="I40" s="90">
        <f t="shared" si="0"/>
        <v>98.59854911581215</v>
      </c>
      <c r="J40" s="107">
        <v>6792.36958</v>
      </c>
      <c r="K40" s="110">
        <f t="shared" si="2"/>
        <v>-6693.771030884187</v>
      </c>
    </row>
    <row r="41" spans="1:11" ht="17.25" customHeight="1">
      <c r="A41" s="4" t="s">
        <v>213</v>
      </c>
      <c r="B41" s="3" t="s">
        <v>7</v>
      </c>
      <c r="C41" s="3" t="s">
        <v>9</v>
      </c>
      <c r="D41" s="3" t="s">
        <v>25</v>
      </c>
      <c r="E41" s="3" t="s">
        <v>409</v>
      </c>
      <c r="F41" s="3" t="s">
        <v>214</v>
      </c>
      <c r="G41" s="90">
        <v>91</v>
      </c>
      <c r="H41" s="90">
        <v>91</v>
      </c>
      <c r="I41" s="90">
        <f t="shared" si="0"/>
        <v>100</v>
      </c>
      <c r="K41" s="110">
        <f t="shared" si="2"/>
        <v>100</v>
      </c>
    </row>
    <row r="42" spans="1:11" ht="38.25">
      <c r="A42" s="7" t="s">
        <v>28</v>
      </c>
      <c r="B42" s="3" t="s">
        <v>7</v>
      </c>
      <c r="C42" s="3" t="s">
        <v>9</v>
      </c>
      <c r="D42" s="3" t="s">
        <v>25</v>
      </c>
      <c r="E42" s="3" t="s">
        <v>29</v>
      </c>
      <c r="F42" s="3"/>
      <c r="G42" s="90">
        <f>SUM(G43:G44)+G45</f>
        <v>5001.95437</v>
      </c>
      <c r="H42" s="90">
        <f>SUM(H43:H44)+H45</f>
        <v>5001.95437</v>
      </c>
      <c r="I42" s="90">
        <f t="shared" si="0"/>
        <v>100</v>
      </c>
      <c r="K42" s="110">
        <f t="shared" si="2"/>
        <v>100</v>
      </c>
    </row>
    <row r="43" spans="1:11" ht="51">
      <c r="A43" s="4" t="s">
        <v>375</v>
      </c>
      <c r="B43" s="3" t="s">
        <v>7</v>
      </c>
      <c r="C43" s="3" t="s">
        <v>9</v>
      </c>
      <c r="D43" s="3" t="s">
        <v>25</v>
      </c>
      <c r="E43" s="3" t="s">
        <v>29</v>
      </c>
      <c r="F43" s="3" t="s">
        <v>20</v>
      </c>
      <c r="G43" s="90">
        <v>4479.41437</v>
      </c>
      <c r="H43" s="90">
        <v>4479.41437</v>
      </c>
      <c r="I43" s="90">
        <f t="shared" si="0"/>
        <v>100</v>
      </c>
      <c r="J43" s="107">
        <v>4799.04</v>
      </c>
      <c r="K43" s="110">
        <f t="shared" si="2"/>
        <v>-4699.04</v>
      </c>
    </row>
    <row r="44" spans="1:11" ht="25.5">
      <c r="A44" s="4" t="s">
        <v>21</v>
      </c>
      <c r="B44" s="3" t="s">
        <v>7</v>
      </c>
      <c r="C44" s="3" t="s">
        <v>9</v>
      </c>
      <c r="D44" s="3" t="s">
        <v>25</v>
      </c>
      <c r="E44" s="3" t="s">
        <v>29</v>
      </c>
      <c r="F44" s="3" t="s">
        <v>22</v>
      </c>
      <c r="G44" s="90">
        <v>106</v>
      </c>
      <c r="H44" s="90">
        <v>106</v>
      </c>
      <c r="I44" s="90">
        <f t="shared" si="0"/>
        <v>100</v>
      </c>
      <c r="J44" s="111">
        <v>133</v>
      </c>
      <c r="K44" s="110">
        <f t="shared" si="2"/>
        <v>-33</v>
      </c>
    </row>
    <row r="45" spans="1:11" ht="39.75" customHeight="1">
      <c r="A45" s="57" t="s">
        <v>338</v>
      </c>
      <c r="B45" s="3" t="s">
        <v>7</v>
      </c>
      <c r="C45" s="3" t="s">
        <v>9</v>
      </c>
      <c r="D45" s="3" t="s">
        <v>25</v>
      </c>
      <c r="E45" s="3" t="s">
        <v>339</v>
      </c>
      <c r="F45" s="3"/>
      <c r="G45" s="90">
        <f>G46</f>
        <v>416.54</v>
      </c>
      <c r="H45" s="90">
        <f>H46</f>
        <v>416.54</v>
      </c>
      <c r="I45" s="90">
        <f t="shared" si="0"/>
        <v>100</v>
      </c>
      <c r="K45" s="110">
        <f t="shared" si="2"/>
        <v>100</v>
      </c>
    </row>
    <row r="46" spans="1:11" ht="51">
      <c r="A46" s="4" t="s">
        <v>375</v>
      </c>
      <c r="B46" s="3" t="s">
        <v>7</v>
      </c>
      <c r="C46" s="3" t="s">
        <v>9</v>
      </c>
      <c r="D46" s="3" t="s">
        <v>25</v>
      </c>
      <c r="E46" s="3" t="s">
        <v>339</v>
      </c>
      <c r="F46" s="3" t="s">
        <v>20</v>
      </c>
      <c r="G46" s="90">
        <v>416.54</v>
      </c>
      <c r="H46" s="90">
        <v>416.54</v>
      </c>
      <c r="I46" s="90">
        <f t="shared" si="0"/>
        <v>100</v>
      </c>
      <c r="J46" s="107">
        <v>416.54</v>
      </c>
      <c r="K46" s="110">
        <f t="shared" si="2"/>
        <v>-316.54</v>
      </c>
    </row>
    <row r="47" spans="1:11" ht="36" customHeight="1">
      <c r="A47" s="80" t="s">
        <v>30</v>
      </c>
      <c r="B47" s="3" t="s">
        <v>7</v>
      </c>
      <c r="C47" s="3" t="s">
        <v>9</v>
      </c>
      <c r="D47" s="3" t="s">
        <v>25</v>
      </c>
      <c r="E47" s="3" t="s">
        <v>31</v>
      </c>
      <c r="F47" s="3"/>
      <c r="G47" s="90">
        <f>G48</f>
        <v>5037.95294</v>
      </c>
      <c r="H47" s="90">
        <f>H48</f>
        <v>5037.95294</v>
      </c>
      <c r="I47" s="90">
        <f t="shared" si="0"/>
        <v>100</v>
      </c>
      <c r="K47" s="110">
        <f t="shared" si="2"/>
        <v>100</v>
      </c>
    </row>
    <row r="48" spans="1:11" ht="51">
      <c r="A48" s="4" t="s">
        <v>375</v>
      </c>
      <c r="B48" s="3" t="s">
        <v>7</v>
      </c>
      <c r="C48" s="3" t="s">
        <v>9</v>
      </c>
      <c r="D48" s="3" t="s">
        <v>25</v>
      </c>
      <c r="E48" s="3" t="s">
        <v>31</v>
      </c>
      <c r="F48" s="3" t="s">
        <v>20</v>
      </c>
      <c r="G48" s="90">
        <v>5037.95294</v>
      </c>
      <c r="H48" s="90">
        <v>5037.95294</v>
      </c>
      <c r="I48" s="90">
        <f t="shared" si="0"/>
        <v>100</v>
      </c>
      <c r="J48" s="107">
        <v>5081</v>
      </c>
      <c r="K48" s="110">
        <f t="shared" si="2"/>
        <v>-4981</v>
      </c>
    </row>
    <row r="49" spans="1:11" ht="38.25">
      <c r="A49" s="7" t="s">
        <v>32</v>
      </c>
      <c r="B49" s="3" t="s">
        <v>7</v>
      </c>
      <c r="C49" s="3" t="s">
        <v>9</v>
      </c>
      <c r="D49" s="3" t="s">
        <v>25</v>
      </c>
      <c r="E49" s="3" t="s">
        <v>33</v>
      </c>
      <c r="F49" s="3"/>
      <c r="G49" s="90">
        <f>G50</f>
        <v>831.72198</v>
      </c>
      <c r="H49" s="90">
        <f>H50</f>
        <v>801.66085</v>
      </c>
      <c r="I49" s="90">
        <f t="shared" si="0"/>
        <v>96.38567565570409</v>
      </c>
      <c r="K49" s="110">
        <f t="shared" si="2"/>
        <v>96.38567565570409</v>
      </c>
    </row>
    <row r="50" spans="1:11" ht="51">
      <c r="A50" s="4" t="s">
        <v>375</v>
      </c>
      <c r="B50" s="3" t="s">
        <v>7</v>
      </c>
      <c r="C50" s="3" t="s">
        <v>9</v>
      </c>
      <c r="D50" s="3" t="s">
        <v>25</v>
      </c>
      <c r="E50" s="3" t="s">
        <v>33</v>
      </c>
      <c r="F50" s="3" t="s">
        <v>20</v>
      </c>
      <c r="G50" s="90">
        <v>831.72198</v>
      </c>
      <c r="H50" s="90">
        <v>801.66085</v>
      </c>
      <c r="I50" s="90">
        <f t="shared" si="0"/>
        <v>96.38567565570409</v>
      </c>
      <c r="J50" s="107">
        <v>820</v>
      </c>
      <c r="K50" s="110">
        <f t="shared" si="2"/>
        <v>-723.6143243442959</v>
      </c>
    </row>
    <row r="51" spans="1:11" ht="25.5">
      <c r="A51" s="5" t="s">
        <v>490</v>
      </c>
      <c r="B51" s="3" t="s">
        <v>7</v>
      </c>
      <c r="C51" s="3" t="s">
        <v>9</v>
      </c>
      <c r="D51" s="3" t="s">
        <v>25</v>
      </c>
      <c r="E51" s="78" t="s">
        <v>489</v>
      </c>
      <c r="F51" s="3"/>
      <c r="G51" s="90">
        <f>G52</f>
        <v>30</v>
      </c>
      <c r="H51" s="90">
        <f>H52</f>
        <v>30</v>
      </c>
      <c r="I51" s="90">
        <f t="shared" si="0"/>
        <v>100</v>
      </c>
      <c r="K51" s="110">
        <f t="shared" si="2"/>
        <v>100</v>
      </c>
    </row>
    <row r="52" spans="1:11" ht="25.5">
      <c r="A52" s="4" t="s">
        <v>21</v>
      </c>
      <c r="B52" s="3" t="s">
        <v>7</v>
      </c>
      <c r="C52" s="3" t="s">
        <v>9</v>
      </c>
      <c r="D52" s="3" t="s">
        <v>25</v>
      </c>
      <c r="E52" s="78" t="s">
        <v>489</v>
      </c>
      <c r="F52" s="3" t="s">
        <v>22</v>
      </c>
      <c r="G52" s="90">
        <v>30</v>
      </c>
      <c r="H52" s="90">
        <v>30</v>
      </c>
      <c r="I52" s="90">
        <f t="shared" si="0"/>
        <v>100</v>
      </c>
      <c r="K52" s="110">
        <f t="shared" si="2"/>
        <v>100</v>
      </c>
    </row>
    <row r="53" spans="1:11" ht="60.75" customHeight="1">
      <c r="A53" s="5" t="s">
        <v>34</v>
      </c>
      <c r="B53" s="3" t="s">
        <v>7</v>
      </c>
      <c r="C53" s="3" t="s">
        <v>9</v>
      </c>
      <c r="D53" s="3" t="s">
        <v>25</v>
      </c>
      <c r="E53" s="5" t="s">
        <v>340</v>
      </c>
      <c r="F53" s="3"/>
      <c r="G53" s="90">
        <f>G54</f>
        <v>164560.36125</v>
      </c>
      <c r="H53" s="90">
        <f>H54</f>
        <v>164560.36125</v>
      </c>
      <c r="I53" s="90">
        <f t="shared" si="0"/>
        <v>100</v>
      </c>
      <c r="K53" s="110">
        <f t="shared" si="2"/>
        <v>100</v>
      </c>
    </row>
    <row r="54" spans="1:11" ht="51">
      <c r="A54" s="4" t="s">
        <v>375</v>
      </c>
      <c r="B54" s="3" t="s">
        <v>7</v>
      </c>
      <c r="C54" s="3" t="s">
        <v>9</v>
      </c>
      <c r="D54" s="3" t="s">
        <v>25</v>
      </c>
      <c r="E54" s="5" t="s">
        <v>340</v>
      </c>
      <c r="F54" s="3" t="s">
        <v>20</v>
      </c>
      <c r="G54" s="90">
        <v>164560.36125</v>
      </c>
      <c r="H54" s="90">
        <v>164560.36125</v>
      </c>
      <c r="I54" s="90">
        <f t="shared" si="0"/>
        <v>100</v>
      </c>
      <c r="J54" s="107">
        <v>148572.996</v>
      </c>
      <c r="K54" s="110">
        <f t="shared" si="2"/>
        <v>-148472.996</v>
      </c>
    </row>
    <row r="55" spans="1:11" ht="63.75">
      <c r="A55" s="5" t="s">
        <v>35</v>
      </c>
      <c r="B55" s="3" t="s">
        <v>7</v>
      </c>
      <c r="C55" s="3" t="s">
        <v>9</v>
      </c>
      <c r="D55" s="3" t="s">
        <v>25</v>
      </c>
      <c r="E55" s="5" t="s">
        <v>341</v>
      </c>
      <c r="F55" s="3"/>
      <c r="G55" s="90">
        <f>G56</f>
        <v>2369</v>
      </c>
      <c r="H55" s="90">
        <f>H56</f>
        <v>2369</v>
      </c>
      <c r="I55" s="90">
        <f t="shared" si="0"/>
        <v>100</v>
      </c>
      <c r="K55" s="110">
        <f t="shared" si="2"/>
        <v>100</v>
      </c>
    </row>
    <row r="56" spans="1:11" ht="51">
      <c r="A56" s="4" t="s">
        <v>375</v>
      </c>
      <c r="B56" s="3" t="s">
        <v>7</v>
      </c>
      <c r="C56" s="3" t="s">
        <v>9</v>
      </c>
      <c r="D56" s="3" t="s">
        <v>25</v>
      </c>
      <c r="E56" s="5" t="s">
        <v>341</v>
      </c>
      <c r="F56" s="3" t="s">
        <v>20</v>
      </c>
      <c r="G56" s="90">
        <v>2369</v>
      </c>
      <c r="H56" s="90">
        <v>2369</v>
      </c>
      <c r="I56" s="90">
        <f t="shared" si="0"/>
        <v>100</v>
      </c>
      <c r="J56" s="107">
        <v>2369</v>
      </c>
      <c r="K56" s="110">
        <f t="shared" si="2"/>
        <v>-2269</v>
      </c>
    </row>
    <row r="57" spans="1:11" ht="76.5">
      <c r="A57" s="5" t="s">
        <v>36</v>
      </c>
      <c r="B57" s="3" t="s">
        <v>7</v>
      </c>
      <c r="C57" s="3" t="s">
        <v>9</v>
      </c>
      <c r="D57" s="3" t="s">
        <v>25</v>
      </c>
      <c r="E57" s="5" t="s">
        <v>342</v>
      </c>
      <c r="F57" s="3"/>
      <c r="G57" s="90">
        <f>G58</f>
        <v>1419.5</v>
      </c>
      <c r="H57" s="90">
        <f>H58</f>
        <v>1419.5</v>
      </c>
      <c r="I57" s="90">
        <f t="shared" si="0"/>
        <v>100</v>
      </c>
      <c r="J57" s="107">
        <v>1419.5</v>
      </c>
      <c r="K57" s="110">
        <f t="shared" si="2"/>
        <v>-1319.5</v>
      </c>
    </row>
    <row r="58" spans="1:11" ht="51">
      <c r="A58" s="4" t="s">
        <v>375</v>
      </c>
      <c r="B58" s="3" t="s">
        <v>7</v>
      </c>
      <c r="C58" s="3" t="s">
        <v>9</v>
      </c>
      <c r="D58" s="3" t="s">
        <v>25</v>
      </c>
      <c r="E58" s="5" t="s">
        <v>342</v>
      </c>
      <c r="F58" s="3" t="s">
        <v>20</v>
      </c>
      <c r="G58" s="90">
        <v>1419.5</v>
      </c>
      <c r="H58" s="90">
        <v>1419.5</v>
      </c>
      <c r="I58" s="90">
        <f t="shared" si="0"/>
        <v>100</v>
      </c>
      <c r="K58" s="110">
        <f t="shared" si="2"/>
        <v>100</v>
      </c>
    </row>
    <row r="59" spans="1:11" ht="66.75" customHeight="1">
      <c r="A59" s="82" t="s">
        <v>446</v>
      </c>
      <c r="B59" s="3" t="s">
        <v>7</v>
      </c>
      <c r="C59" s="3" t="s">
        <v>9</v>
      </c>
      <c r="D59" s="3" t="s">
        <v>25</v>
      </c>
      <c r="E59" s="78" t="s">
        <v>445</v>
      </c>
      <c r="F59" s="3"/>
      <c r="G59" s="90">
        <f>G60</f>
        <v>1092</v>
      </c>
      <c r="H59" s="90">
        <f>H60</f>
        <v>1092</v>
      </c>
      <c r="I59" s="90">
        <f t="shared" si="0"/>
        <v>100</v>
      </c>
      <c r="K59" s="110">
        <f t="shared" si="2"/>
        <v>100</v>
      </c>
    </row>
    <row r="60" spans="1:11" ht="17.25" customHeight="1">
      <c r="A60" s="4" t="s">
        <v>21</v>
      </c>
      <c r="B60" s="3" t="s">
        <v>7</v>
      </c>
      <c r="C60" s="3" t="s">
        <v>9</v>
      </c>
      <c r="D60" s="3" t="s">
        <v>25</v>
      </c>
      <c r="E60" s="78" t="s">
        <v>445</v>
      </c>
      <c r="F60" s="3" t="s">
        <v>22</v>
      </c>
      <c r="G60" s="90">
        <v>1092</v>
      </c>
      <c r="H60" s="90">
        <v>1092</v>
      </c>
      <c r="I60" s="90">
        <f t="shared" si="0"/>
        <v>100</v>
      </c>
      <c r="J60" s="107">
        <v>1092</v>
      </c>
      <c r="K60" s="110">
        <f t="shared" si="2"/>
        <v>-992</v>
      </c>
    </row>
    <row r="61" spans="1:11" ht="54.75" customHeight="1">
      <c r="A61" s="74" t="s">
        <v>444</v>
      </c>
      <c r="B61" s="3" t="s">
        <v>7</v>
      </c>
      <c r="C61" s="3" t="s">
        <v>9</v>
      </c>
      <c r="D61" s="3" t="s">
        <v>25</v>
      </c>
      <c r="E61" s="78" t="s">
        <v>408</v>
      </c>
      <c r="F61" s="3"/>
      <c r="G61" s="90">
        <f>G62+G63</f>
        <v>1157.1689999999999</v>
      </c>
      <c r="H61" s="90">
        <f>H62+H63</f>
        <v>1157.1689999999999</v>
      </c>
      <c r="I61" s="90">
        <f t="shared" si="0"/>
        <v>100</v>
      </c>
      <c r="K61" s="110">
        <f t="shared" si="2"/>
        <v>100</v>
      </c>
    </row>
    <row r="62" spans="1:11" ht="51" customHeight="1">
      <c r="A62" s="4" t="s">
        <v>375</v>
      </c>
      <c r="B62" s="3" t="s">
        <v>7</v>
      </c>
      <c r="C62" s="3" t="s">
        <v>9</v>
      </c>
      <c r="D62" s="3" t="s">
        <v>25</v>
      </c>
      <c r="E62" s="78" t="s">
        <v>408</v>
      </c>
      <c r="F62" s="3" t="s">
        <v>20</v>
      </c>
      <c r="G62" s="90">
        <v>259.418</v>
      </c>
      <c r="H62" s="90">
        <v>259.418</v>
      </c>
      <c r="I62" s="90">
        <f t="shared" si="0"/>
        <v>100</v>
      </c>
      <c r="J62" s="107">
        <v>1721.3</v>
      </c>
      <c r="K62" s="110">
        <f t="shared" si="2"/>
        <v>-1621.3</v>
      </c>
    </row>
    <row r="63" spans="1:11" ht="51" customHeight="1">
      <c r="A63" s="15" t="s">
        <v>187</v>
      </c>
      <c r="B63" s="3" t="s">
        <v>7</v>
      </c>
      <c r="C63" s="3" t="s">
        <v>9</v>
      </c>
      <c r="D63" s="3" t="s">
        <v>25</v>
      </c>
      <c r="E63" s="78" t="s">
        <v>408</v>
      </c>
      <c r="F63" s="3" t="s">
        <v>188</v>
      </c>
      <c r="G63" s="90">
        <v>897.751</v>
      </c>
      <c r="H63" s="90">
        <v>897.751</v>
      </c>
      <c r="I63" s="90">
        <f t="shared" si="0"/>
        <v>100</v>
      </c>
      <c r="K63" s="110">
        <f t="shared" si="2"/>
        <v>100</v>
      </c>
    </row>
    <row r="64" spans="1:11" ht="12.75">
      <c r="A64" s="4" t="s">
        <v>37</v>
      </c>
      <c r="B64" s="3" t="s">
        <v>7</v>
      </c>
      <c r="C64" s="3" t="s">
        <v>9</v>
      </c>
      <c r="D64" s="3" t="s">
        <v>38</v>
      </c>
      <c r="E64" s="3"/>
      <c r="F64" s="3"/>
      <c r="G64" s="90">
        <f aca="true" t="shared" si="3" ref="G64:H66">G65</f>
        <v>605.031</v>
      </c>
      <c r="H64" s="90">
        <f t="shared" si="3"/>
        <v>515.98935</v>
      </c>
      <c r="I64" s="90">
        <f t="shared" si="0"/>
        <v>85.28312598858571</v>
      </c>
      <c r="K64" s="110">
        <f t="shared" si="2"/>
        <v>85.28312598858571</v>
      </c>
    </row>
    <row r="65" spans="1:11" ht="38.25">
      <c r="A65" s="5" t="s">
        <v>12</v>
      </c>
      <c r="B65" s="3" t="s">
        <v>7</v>
      </c>
      <c r="C65" s="3" t="s">
        <v>9</v>
      </c>
      <c r="D65" s="3" t="s">
        <v>38</v>
      </c>
      <c r="E65" s="3" t="s">
        <v>39</v>
      </c>
      <c r="F65" s="3"/>
      <c r="G65" s="90">
        <f t="shared" si="3"/>
        <v>605.031</v>
      </c>
      <c r="H65" s="90">
        <f t="shared" si="3"/>
        <v>515.98935</v>
      </c>
      <c r="I65" s="90">
        <f t="shared" si="0"/>
        <v>85.28312598858571</v>
      </c>
      <c r="K65" s="110">
        <f t="shared" si="2"/>
        <v>85.28312598858571</v>
      </c>
    </row>
    <row r="66" spans="1:11" ht="38.25">
      <c r="A66" s="7" t="s">
        <v>14</v>
      </c>
      <c r="B66" s="3" t="s">
        <v>7</v>
      </c>
      <c r="C66" s="3" t="s">
        <v>9</v>
      </c>
      <c r="D66" s="3" t="s">
        <v>38</v>
      </c>
      <c r="E66" s="3" t="s">
        <v>40</v>
      </c>
      <c r="F66" s="3"/>
      <c r="G66" s="90">
        <f t="shared" si="3"/>
        <v>605.031</v>
      </c>
      <c r="H66" s="90">
        <f t="shared" si="3"/>
        <v>515.98935</v>
      </c>
      <c r="I66" s="90">
        <f t="shared" si="0"/>
        <v>85.28312598858571</v>
      </c>
      <c r="K66" s="110">
        <f t="shared" si="2"/>
        <v>85.28312598858571</v>
      </c>
    </row>
    <row r="67" spans="1:11" ht="38.25">
      <c r="A67" s="7" t="s">
        <v>26</v>
      </c>
      <c r="B67" s="3" t="s">
        <v>7</v>
      </c>
      <c r="C67" s="3" t="s">
        <v>9</v>
      </c>
      <c r="D67" s="3" t="s">
        <v>38</v>
      </c>
      <c r="E67" s="3" t="s">
        <v>19</v>
      </c>
      <c r="F67" s="3"/>
      <c r="G67" s="90">
        <f>G68+G69</f>
        <v>605.031</v>
      </c>
      <c r="H67" s="90">
        <f>H68+H69</f>
        <v>515.98935</v>
      </c>
      <c r="I67" s="90">
        <f t="shared" si="0"/>
        <v>85.28312598858571</v>
      </c>
      <c r="K67" s="110">
        <f t="shared" si="2"/>
        <v>85.28312598858571</v>
      </c>
    </row>
    <row r="68" spans="1:11" ht="63.75">
      <c r="A68" s="4" t="s">
        <v>18</v>
      </c>
      <c r="B68" s="3" t="s">
        <v>7</v>
      </c>
      <c r="C68" s="3" t="s">
        <v>9</v>
      </c>
      <c r="D68" s="3" t="s">
        <v>38</v>
      </c>
      <c r="E68" s="3" t="s">
        <v>19</v>
      </c>
      <c r="F68" s="3" t="s">
        <v>20</v>
      </c>
      <c r="G68" s="90">
        <v>605.031</v>
      </c>
      <c r="H68" s="90">
        <v>515.98935</v>
      </c>
      <c r="I68" s="90">
        <f t="shared" si="0"/>
        <v>85.28312598858571</v>
      </c>
      <c r="J68" s="107">
        <v>605.031</v>
      </c>
      <c r="K68" s="110">
        <f t="shared" si="2"/>
        <v>-519.7478740114143</v>
      </c>
    </row>
    <row r="69" spans="1:11" ht="25.5" hidden="1">
      <c r="A69" s="4" t="s">
        <v>21</v>
      </c>
      <c r="B69" s="3" t="s">
        <v>7</v>
      </c>
      <c r="C69" s="3" t="s">
        <v>9</v>
      </c>
      <c r="D69" s="3" t="s">
        <v>38</v>
      </c>
      <c r="E69" s="3" t="s">
        <v>19</v>
      </c>
      <c r="F69" s="3" t="s">
        <v>22</v>
      </c>
      <c r="G69" s="90"/>
      <c r="H69" s="90"/>
      <c r="I69" s="90" t="e">
        <f t="shared" si="0"/>
        <v>#DIV/0!</v>
      </c>
      <c r="K69" s="110" t="e">
        <f t="shared" si="2"/>
        <v>#DIV/0!</v>
      </c>
    </row>
    <row r="70" spans="1:11" ht="12.75">
      <c r="A70" s="4" t="s">
        <v>41</v>
      </c>
      <c r="B70" s="3" t="s">
        <v>7</v>
      </c>
      <c r="C70" s="3" t="s">
        <v>9</v>
      </c>
      <c r="D70" s="3" t="s">
        <v>9</v>
      </c>
      <c r="E70" s="3"/>
      <c r="F70" s="3"/>
      <c r="G70" s="90">
        <f>G71</f>
        <v>1782.0718000000002</v>
      </c>
      <c r="H70" s="90">
        <f>H71</f>
        <v>1782.0718000000002</v>
      </c>
      <c r="I70" s="90">
        <f t="shared" si="0"/>
        <v>100</v>
      </c>
      <c r="K70" s="110">
        <f t="shared" si="2"/>
        <v>100</v>
      </c>
    </row>
    <row r="71" spans="1:11" ht="38.25">
      <c r="A71" s="5" t="s">
        <v>12</v>
      </c>
      <c r="B71" s="3" t="s">
        <v>7</v>
      </c>
      <c r="C71" s="3" t="s">
        <v>9</v>
      </c>
      <c r="D71" s="3" t="s">
        <v>9</v>
      </c>
      <c r="E71" s="3" t="s">
        <v>39</v>
      </c>
      <c r="F71" s="3"/>
      <c r="G71" s="90">
        <f>G72</f>
        <v>1782.0718000000002</v>
      </c>
      <c r="H71" s="90">
        <f>H72</f>
        <v>1782.0718000000002</v>
      </c>
      <c r="I71" s="90">
        <f t="shared" si="0"/>
        <v>100</v>
      </c>
      <c r="K71" s="110">
        <f t="shared" si="2"/>
        <v>100</v>
      </c>
    </row>
    <row r="72" spans="1:11" ht="38.25">
      <c r="A72" s="7" t="s">
        <v>14</v>
      </c>
      <c r="B72" s="3" t="s">
        <v>7</v>
      </c>
      <c r="C72" s="3" t="s">
        <v>9</v>
      </c>
      <c r="D72" s="3" t="s">
        <v>9</v>
      </c>
      <c r="E72" s="3" t="s">
        <v>40</v>
      </c>
      <c r="F72" s="3"/>
      <c r="G72" s="90">
        <f>G73+G75</f>
        <v>1782.0718000000002</v>
      </c>
      <c r="H72" s="90">
        <f>H73+H75</f>
        <v>1782.0718000000002</v>
      </c>
      <c r="I72" s="90">
        <f t="shared" si="0"/>
        <v>100</v>
      </c>
      <c r="K72" s="110">
        <f t="shared" si="2"/>
        <v>100</v>
      </c>
    </row>
    <row r="73" spans="1:11" ht="63.75">
      <c r="A73" s="7" t="s">
        <v>42</v>
      </c>
      <c r="B73" s="3" t="s">
        <v>7</v>
      </c>
      <c r="C73" s="3" t="s">
        <v>9</v>
      </c>
      <c r="D73" s="3" t="s">
        <v>9</v>
      </c>
      <c r="E73" s="3" t="s">
        <v>43</v>
      </c>
      <c r="F73" s="3"/>
      <c r="G73" s="90">
        <f>G74</f>
        <v>150</v>
      </c>
      <c r="H73" s="90">
        <f>H74</f>
        <v>150</v>
      </c>
      <c r="I73" s="90">
        <f t="shared" si="0"/>
        <v>100</v>
      </c>
      <c r="K73" s="110">
        <f t="shared" si="2"/>
        <v>100</v>
      </c>
    </row>
    <row r="74" spans="1:11" ht="25.5">
      <c r="A74" s="4" t="s">
        <v>21</v>
      </c>
      <c r="B74" s="3" t="s">
        <v>7</v>
      </c>
      <c r="C74" s="3" t="s">
        <v>9</v>
      </c>
      <c r="D74" s="3" t="s">
        <v>9</v>
      </c>
      <c r="E74" s="3" t="s">
        <v>43</v>
      </c>
      <c r="F74" s="3" t="s">
        <v>22</v>
      </c>
      <c r="G74" s="90">
        <v>150</v>
      </c>
      <c r="H74" s="90">
        <v>150</v>
      </c>
      <c r="I74" s="90">
        <f t="shared" si="0"/>
        <v>100</v>
      </c>
      <c r="J74" s="107">
        <v>1470.95</v>
      </c>
      <c r="K74" s="110">
        <f t="shared" si="2"/>
        <v>-1370.95</v>
      </c>
    </row>
    <row r="75" spans="1:11" ht="66.75" customHeight="1">
      <c r="A75" s="12" t="s">
        <v>343</v>
      </c>
      <c r="B75" s="3" t="s">
        <v>7</v>
      </c>
      <c r="C75" s="3" t="s">
        <v>9</v>
      </c>
      <c r="D75" s="3" t="s">
        <v>9</v>
      </c>
      <c r="E75" s="3" t="s">
        <v>44</v>
      </c>
      <c r="F75" s="3"/>
      <c r="G75" s="90">
        <f>G77+G76</f>
        <v>1632.0718000000002</v>
      </c>
      <c r="H75" s="90">
        <f>H77+H76</f>
        <v>1632.0718000000002</v>
      </c>
      <c r="I75" s="90">
        <f aca="true" t="shared" si="4" ref="I75:I138">H75/G75*100</f>
        <v>100</v>
      </c>
      <c r="K75" s="110">
        <f t="shared" si="2"/>
        <v>100</v>
      </c>
    </row>
    <row r="76" spans="1:11" ht="42.75" customHeight="1">
      <c r="A76" s="12" t="s">
        <v>70</v>
      </c>
      <c r="B76" s="3" t="s">
        <v>7</v>
      </c>
      <c r="C76" s="3" t="s">
        <v>9</v>
      </c>
      <c r="D76" s="3" t="s">
        <v>9</v>
      </c>
      <c r="E76" s="3" t="s">
        <v>44</v>
      </c>
      <c r="F76" s="3" t="s">
        <v>71</v>
      </c>
      <c r="G76" s="90">
        <v>504.1618</v>
      </c>
      <c r="H76" s="90">
        <v>504.1618</v>
      </c>
      <c r="I76" s="90">
        <f t="shared" si="4"/>
        <v>100</v>
      </c>
      <c r="J76" s="107">
        <v>504.1618</v>
      </c>
      <c r="K76" s="110">
        <f t="shared" si="2"/>
        <v>-404.1618</v>
      </c>
    </row>
    <row r="77" spans="1:11" ht="25.5">
      <c r="A77" s="4" t="s">
        <v>21</v>
      </c>
      <c r="B77" s="3" t="s">
        <v>7</v>
      </c>
      <c r="C77" s="3" t="s">
        <v>9</v>
      </c>
      <c r="D77" s="3" t="s">
        <v>9</v>
      </c>
      <c r="E77" s="3" t="s">
        <v>44</v>
      </c>
      <c r="F77" s="3" t="s">
        <v>22</v>
      </c>
      <c r="G77" s="90">
        <v>1127.91</v>
      </c>
      <c r="H77" s="90">
        <v>1127.91</v>
      </c>
      <c r="I77" s="90">
        <f t="shared" si="4"/>
        <v>100</v>
      </c>
      <c r="J77" s="107">
        <v>1127.91</v>
      </c>
      <c r="K77" s="110">
        <f t="shared" si="2"/>
        <v>-1027.91</v>
      </c>
    </row>
    <row r="78" spans="1:11" ht="12.75">
      <c r="A78" s="4" t="s">
        <v>45</v>
      </c>
      <c r="B78" s="3" t="s">
        <v>7</v>
      </c>
      <c r="C78" s="3" t="s">
        <v>9</v>
      </c>
      <c r="D78" s="3" t="s">
        <v>46</v>
      </c>
      <c r="E78" s="3"/>
      <c r="F78" s="3"/>
      <c r="G78" s="90">
        <f>G79</f>
        <v>9811.656239999998</v>
      </c>
      <c r="H78" s="90">
        <f>H79</f>
        <v>9802.927849999998</v>
      </c>
      <c r="I78" s="90">
        <f t="shared" si="4"/>
        <v>99.91104060531171</v>
      </c>
      <c r="K78" s="110">
        <f t="shared" si="2"/>
        <v>99.91104060531171</v>
      </c>
    </row>
    <row r="79" spans="1:11" ht="38.25">
      <c r="A79" s="5" t="s">
        <v>12</v>
      </c>
      <c r="B79" s="3" t="s">
        <v>7</v>
      </c>
      <c r="C79" s="3" t="s">
        <v>9</v>
      </c>
      <c r="D79" s="3" t="s">
        <v>46</v>
      </c>
      <c r="E79" s="3" t="s">
        <v>39</v>
      </c>
      <c r="F79" s="3"/>
      <c r="G79" s="90">
        <f>G80+G89</f>
        <v>9811.656239999998</v>
      </c>
      <c r="H79" s="90">
        <f>H80+H89</f>
        <v>9802.927849999998</v>
      </c>
      <c r="I79" s="90">
        <f t="shared" si="4"/>
        <v>99.91104060531171</v>
      </c>
      <c r="K79" s="110">
        <f t="shared" si="2"/>
        <v>99.91104060531171</v>
      </c>
    </row>
    <row r="80" spans="1:11" ht="63.75">
      <c r="A80" s="7" t="s">
        <v>47</v>
      </c>
      <c r="B80" s="3" t="s">
        <v>7</v>
      </c>
      <c r="C80" s="3" t="s">
        <v>9</v>
      </c>
      <c r="D80" s="3" t="s">
        <v>46</v>
      </c>
      <c r="E80" s="3" t="s">
        <v>48</v>
      </c>
      <c r="F80" s="3"/>
      <c r="G80" s="90">
        <f>SUM(G81:G87)</f>
        <v>1059.66</v>
      </c>
      <c r="H80" s="90">
        <f>SUM(H81:H87)</f>
        <v>1059.66</v>
      </c>
      <c r="I80" s="90">
        <f t="shared" si="4"/>
        <v>100</v>
      </c>
      <c r="K80" s="110">
        <f t="shared" si="2"/>
        <v>100</v>
      </c>
    </row>
    <row r="81" spans="1:11" ht="12.75">
      <c r="A81" s="13" t="s">
        <v>49</v>
      </c>
      <c r="B81" s="3" t="s">
        <v>7</v>
      </c>
      <c r="C81" s="3" t="s">
        <v>9</v>
      </c>
      <c r="D81" s="3" t="s">
        <v>46</v>
      </c>
      <c r="E81" s="3" t="s">
        <v>48</v>
      </c>
      <c r="F81" s="3" t="s">
        <v>50</v>
      </c>
      <c r="G81" s="90">
        <v>1059.66</v>
      </c>
      <c r="H81" s="90">
        <v>1059.66</v>
      </c>
      <c r="I81" s="90">
        <f t="shared" si="4"/>
        <v>100</v>
      </c>
      <c r="J81" s="107">
        <v>1080.66</v>
      </c>
      <c r="K81" s="110">
        <f t="shared" si="2"/>
        <v>-980.6600000000001</v>
      </c>
    </row>
    <row r="82" spans="1:11" ht="38.25" hidden="1">
      <c r="A82" s="4" t="s">
        <v>51</v>
      </c>
      <c r="B82" s="3" t="s">
        <v>7</v>
      </c>
      <c r="C82" s="3" t="s">
        <v>9</v>
      </c>
      <c r="D82" s="3" t="s">
        <v>46</v>
      </c>
      <c r="E82" s="3" t="s">
        <v>48</v>
      </c>
      <c r="F82" s="3" t="s">
        <v>52</v>
      </c>
      <c r="G82" s="90"/>
      <c r="H82" s="90"/>
      <c r="I82" s="90" t="e">
        <f t="shared" si="4"/>
        <v>#DIV/0!</v>
      </c>
      <c r="K82" s="110" t="e">
        <f t="shared" si="2"/>
        <v>#DIV/0!</v>
      </c>
    </row>
    <row r="83" spans="1:11" ht="63.75" hidden="1">
      <c r="A83" s="4" t="s">
        <v>53</v>
      </c>
      <c r="B83" s="3" t="s">
        <v>7</v>
      </c>
      <c r="C83" s="3" t="s">
        <v>9</v>
      </c>
      <c r="D83" s="3" t="s">
        <v>46</v>
      </c>
      <c r="E83" s="3" t="s">
        <v>48</v>
      </c>
      <c r="F83" s="3" t="s">
        <v>54</v>
      </c>
      <c r="G83" s="90"/>
      <c r="H83" s="90"/>
      <c r="I83" s="90" t="e">
        <f t="shared" si="4"/>
        <v>#DIV/0!</v>
      </c>
      <c r="K83" s="110" t="e">
        <f t="shared" si="2"/>
        <v>#DIV/0!</v>
      </c>
    </row>
    <row r="84" spans="1:11" ht="25.5" hidden="1">
      <c r="A84" s="14" t="s">
        <v>55</v>
      </c>
      <c r="B84" s="3" t="s">
        <v>7</v>
      </c>
      <c r="C84" s="3" t="s">
        <v>9</v>
      </c>
      <c r="D84" s="3" t="s">
        <v>46</v>
      </c>
      <c r="E84" s="3" t="s">
        <v>48</v>
      </c>
      <c r="F84" s="3" t="s">
        <v>56</v>
      </c>
      <c r="G84" s="90"/>
      <c r="H84" s="90"/>
      <c r="I84" s="90" t="e">
        <f t="shared" si="4"/>
        <v>#DIV/0!</v>
      </c>
      <c r="K84" s="110" t="e">
        <f t="shared" si="2"/>
        <v>#DIV/0!</v>
      </c>
    </row>
    <row r="85" spans="1:11" ht="38.25" hidden="1">
      <c r="A85" s="4" t="s">
        <v>57</v>
      </c>
      <c r="B85" s="3" t="s">
        <v>7</v>
      </c>
      <c r="C85" s="3" t="s">
        <v>9</v>
      </c>
      <c r="D85" s="3" t="s">
        <v>46</v>
      </c>
      <c r="E85" s="3" t="s">
        <v>48</v>
      </c>
      <c r="F85" s="3" t="s">
        <v>58</v>
      </c>
      <c r="G85" s="90"/>
      <c r="H85" s="90"/>
      <c r="I85" s="90" t="e">
        <f t="shared" si="4"/>
        <v>#DIV/0!</v>
      </c>
      <c r="K85" s="110" t="e">
        <f t="shared" si="2"/>
        <v>#DIV/0!</v>
      </c>
    </row>
    <row r="86" spans="1:11" ht="38.25" hidden="1">
      <c r="A86" s="10" t="s">
        <v>59</v>
      </c>
      <c r="B86" s="3" t="s">
        <v>7</v>
      </c>
      <c r="C86" s="3" t="s">
        <v>9</v>
      </c>
      <c r="D86" s="3" t="s">
        <v>46</v>
      </c>
      <c r="E86" s="3" t="s">
        <v>48</v>
      </c>
      <c r="F86" s="3" t="s">
        <v>60</v>
      </c>
      <c r="G86" s="90"/>
      <c r="H86" s="90"/>
      <c r="I86" s="90" t="e">
        <f t="shared" si="4"/>
        <v>#DIV/0!</v>
      </c>
      <c r="K86" s="110" t="e">
        <f t="shared" si="2"/>
        <v>#DIV/0!</v>
      </c>
    </row>
    <row r="87" spans="1:11" ht="12.75" hidden="1">
      <c r="A87" s="10" t="s">
        <v>61</v>
      </c>
      <c r="B87" s="3" t="s">
        <v>7</v>
      </c>
      <c r="C87" s="3" t="s">
        <v>9</v>
      </c>
      <c r="D87" s="3" t="s">
        <v>46</v>
      </c>
      <c r="E87" s="3" t="s">
        <v>48</v>
      </c>
      <c r="F87" s="3" t="s">
        <v>62</v>
      </c>
      <c r="G87" s="90"/>
      <c r="H87" s="90"/>
      <c r="I87" s="90" t="e">
        <f t="shared" si="4"/>
        <v>#DIV/0!</v>
      </c>
      <c r="K87" s="110" t="e">
        <f t="shared" si="2"/>
        <v>#DIV/0!</v>
      </c>
    </row>
    <row r="88" spans="1:11" ht="38.25">
      <c r="A88" s="7" t="s">
        <v>14</v>
      </c>
      <c r="B88" s="3" t="s">
        <v>7</v>
      </c>
      <c r="C88" s="3" t="s">
        <v>9</v>
      </c>
      <c r="D88" s="3" t="s">
        <v>46</v>
      </c>
      <c r="E88" s="3" t="s">
        <v>15</v>
      </c>
      <c r="F88" s="3"/>
      <c r="G88" s="90">
        <f>G89</f>
        <v>8751.996239999999</v>
      </c>
      <c r="H88" s="90">
        <f>H89</f>
        <v>8743.267849999998</v>
      </c>
      <c r="I88" s="90">
        <f t="shared" si="4"/>
        <v>99.90026972406469</v>
      </c>
      <c r="K88" s="110">
        <f t="shared" si="2"/>
        <v>99.90026972406469</v>
      </c>
    </row>
    <row r="89" spans="1:11" ht="63.75">
      <c r="A89" s="4" t="s">
        <v>63</v>
      </c>
      <c r="B89" s="3" t="s">
        <v>7</v>
      </c>
      <c r="C89" s="3" t="s">
        <v>9</v>
      </c>
      <c r="D89" s="3" t="s">
        <v>46</v>
      </c>
      <c r="E89" s="3" t="s">
        <v>64</v>
      </c>
      <c r="F89" s="3"/>
      <c r="G89" s="90">
        <f>SUM(G90:G96)</f>
        <v>8751.996239999999</v>
      </c>
      <c r="H89" s="90">
        <f>SUM(H90:H96)</f>
        <v>8743.267849999998</v>
      </c>
      <c r="I89" s="90">
        <f t="shared" si="4"/>
        <v>99.90026972406469</v>
      </c>
      <c r="K89" s="110">
        <f t="shared" si="2"/>
        <v>99.90026972406469</v>
      </c>
    </row>
    <row r="90" spans="1:11" ht="12.75">
      <c r="A90" s="13" t="s">
        <v>49</v>
      </c>
      <c r="B90" s="3" t="s">
        <v>7</v>
      </c>
      <c r="C90" s="3" t="s">
        <v>9</v>
      </c>
      <c r="D90" s="3" t="s">
        <v>46</v>
      </c>
      <c r="E90" s="3" t="s">
        <v>64</v>
      </c>
      <c r="F90" s="3" t="s">
        <v>50</v>
      </c>
      <c r="G90" s="90">
        <v>6581.81124</v>
      </c>
      <c r="H90" s="90">
        <v>6581.81124</v>
      </c>
      <c r="I90" s="90">
        <f t="shared" si="4"/>
        <v>100</v>
      </c>
      <c r="J90" s="107">
        <v>5468.4</v>
      </c>
      <c r="K90" s="110">
        <f t="shared" si="2"/>
        <v>-5368.4</v>
      </c>
    </row>
    <row r="91" spans="1:11" ht="38.25">
      <c r="A91" s="4" t="s">
        <v>51</v>
      </c>
      <c r="B91" s="3" t="s">
        <v>7</v>
      </c>
      <c r="C91" s="3" t="s">
        <v>9</v>
      </c>
      <c r="D91" s="3" t="s">
        <v>46</v>
      </c>
      <c r="E91" s="3" t="s">
        <v>64</v>
      </c>
      <c r="F91" s="3" t="s">
        <v>52</v>
      </c>
      <c r="G91" s="90">
        <v>25</v>
      </c>
      <c r="H91" s="90">
        <v>18.4</v>
      </c>
      <c r="I91" s="90">
        <f t="shared" si="4"/>
        <v>73.6</v>
      </c>
      <c r="J91" s="107">
        <v>25</v>
      </c>
      <c r="K91" s="110">
        <f t="shared" si="2"/>
        <v>48.599999999999994</v>
      </c>
    </row>
    <row r="92" spans="1:11" ht="63.75" hidden="1">
      <c r="A92" s="4" t="s">
        <v>53</v>
      </c>
      <c r="B92" s="3" t="s">
        <v>7</v>
      </c>
      <c r="C92" s="3" t="s">
        <v>9</v>
      </c>
      <c r="D92" s="3" t="s">
        <v>46</v>
      </c>
      <c r="E92" s="3" t="s">
        <v>64</v>
      </c>
      <c r="F92" s="3" t="s">
        <v>54</v>
      </c>
      <c r="G92" s="90"/>
      <c r="H92" s="90"/>
      <c r="I92" s="90" t="e">
        <f t="shared" si="4"/>
        <v>#DIV/0!</v>
      </c>
      <c r="K92" s="110" t="e">
        <f t="shared" si="2"/>
        <v>#DIV/0!</v>
      </c>
    </row>
    <row r="93" spans="1:11" ht="25.5">
      <c r="A93" s="14" t="s">
        <v>55</v>
      </c>
      <c r="B93" s="3" t="s">
        <v>7</v>
      </c>
      <c r="C93" s="3" t="s">
        <v>9</v>
      </c>
      <c r="D93" s="3" t="s">
        <v>46</v>
      </c>
      <c r="E93" s="3" t="s">
        <v>64</v>
      </c>
      <c r="F93" s="3" t="s">
        <v>56</v>
      </c>
      <c r="G93" s="90">
        <v>138</v>
      </c>
      <c r="H93" s="90">
        <v>136.45068</v>
      </c>
      <c r="I93" s="90">
        <f t="shared" si="4"/>
        <v>98.87730434782608</v>
      </c>
      <c r="J93" s="107">
        <v>145</v>
      </c>
      <c r="K93" s="110">
        <f t="shared" si="2"/>
        <v>-46.12269565217392</v>
      </c>
    </row>
    <row r="94" spans="1:11" ht="38.25">
      <c r="A94" s="4" t="s">
        <v>57</v>
      </c>
      <c r="B94" s="3" t="s">
        <v>7</v>
      </c>
      <c r="C94" s="3" t="s">
        <v>9</v>
      </c>
      <c r="D94" s="3" t="s">
        <v>46</v>
      </c>
      <c r="E94" s="3" t="s">
        <v>64</v>
      </c>
      <c r="F94" s="3" t="s">
        <v>58</v>
      </c>
      <c r="G94" s="90">
        <v>1991.54</v>
      </c>
      <c r="H94" s="90">
        <v>1990.96528</v>
      </c>
      <c r="I94" s="90">
        <f t="shared" si="4"/>
        <v>99.97114193036543</v>
      </c>
      <c r="J94" s="107">
        <v>1567.025</v>
      </c>
      <c r="K94" s="110">
        <f t="shared" si="2"/>
        <v>-1467.0538580696348</v>
      </c>
    </row>
    <row r="95" spans="1:11" ht="38.25">
      <c r="A95" s="10" t="s">
        <v>59</v>
      </c>
      <c r="B95" s="3" t="s">
        <v>7</v>
      </c>
      <c r="C95" s="3" t="s">
        <v>9</v>
      </c>
      <c r="D95" s="3" t="s">
        <v>46</v>
      </c>
      <c r="E95" s="3" t="s">
        <v>64</v>
      </c>
      <c r="F95" s="3" t="s">
        <v>60</v>
      </c>
      <c r="G95" s="90">
        <v>1.55</v>
      </c>
      <c r="H95" s="90">
        <v>1.55</v>
      </c>
      <c r="I95" s="90">
        <f t="shared" si="4"/>
        <v>100</v>
      </c>
      <c r="J95" s="107">
        <v>1.55</v>
      </c>
      <c r="K95" s="110">
        <f t="shared" si="2"/>
        <v>98.45</v>
      </c>
    </row>
    <row r="96" spans="1:11" ht="12.75">
      <c r="A96" s="10" t="s">
        <v>61</v>
      </c>
      <c r="B96" s="3" t="s">
        <v>7</v>
      </c>
      <c r="C96" s="3" t="s">
        <v>9</v>
      </c>
      <c r="D96" s="3" t="s">
        <v>46</v>
      </c>
      <c r="E96" s="3" t="s">
        <v>64</v>
      </c>
      <c r="F96" s="3" t="s">
        <v>62</v>
      </c>
      <c r="G96" s="90">
        <v>14.095</v>
      </c>
      <c r="H96" s="90">
        <v>14.09065</v>
      </c>
      <c r="I96" s="90">
        <f t="shared" si="4"/>
        <v>99.96913799219581</v>
      </c>
      <c r="J96" s="107">
        <v>10.345</v>
      </c>
      <c r="K96" s="110">
        <f t="shared" si="2"/>
        <v>89.62413799219581</v>
      </c>
    </row>
    <row r="97" spans="1:11" ht="12.75">
      <c r="A97" s="4" t="s">
        <v>65</v>
      </c>
      <c r="B97" s="3" t="s">
        <v>7</v>
      </c>
      <c r="C97" s="3" t="s">
        <v>66</v>
      </c>
      <c r="D97" s="3"/>
      <c r="E97" s="3"/>
      <c r="F97" s="3"/>
      <c r="G97" s="90">
        <f aca="true" t="shared" si="5" ref="G97:H101">G98</f>
        <v>1920.2</v>
      </c>
      <c r="H97" s="90">
        <f t="shared" si="5"/>
        <v>1920.2</v>
      </c>
      <c r="I97" s="90">
        <f t="shared" si="4"/>
        <v>100</v>
      </c>
      <c r="K97" s="110">
        <f t="shared" si="2"/>
        <v>100</v>
      </c>
    </row>
    <row r="98" spans="1:11" ht="12.75">
      <c r="A98" s="4" t="s">
        <v>67</v>
      </c>
      <c r="B98" s="3" t="s">
        <v>7</v>
      </c>
      <c r="C98" s="3" t="s">
        <v>66</v>
      </c>
      <c r="D98" s="3" t="s">
        <v>68</v>
      </c>
      <c r="E98" s="3"/>
      <c r="F98" s="3"/>
      <c r="G98" s="90">
        <f t="shared" si="5"/>
        <v>1920.2</v>
      </c>
      <c r="H98" s="90">
        <f t="shared" si="5"/>
        <v>1920.2</v>
      </c>
      <c r="I98" s="90">
        <f t="shared" si="4"/>
        <v>100</v>
      </c>
      <c r="K98" s="110">
        <f aca="true" t="shared" si="6" ref="K98:K163">I98-J98</f>
        <v>100</v>
      </c>
    </row>
    <row r="99" spans="1:11" ht="38.25">
      <c r="A99" s="5" t="s">
        <v>12</v>
      </c>
      <c r="B99" s="3" t="s">
        <v>7</v>
      </c>
      <c r="C99" s="3" t="s">
        <v>66</v>
      </c>
      <c r="D99" s="3" t="s">
        <v>68</v>
      </c>
      <c r="E99" s="3" t="s">
        <v>39</v>
      </c>
      <c r="F99" s="3"/>
      <c r="G99" s="90">
        <f t="shared" si="5"/>
        <v>1920.2</v>
      </c>
      <c r="H99" s="90">
        <f t="shared" si="5"/>
        <v>1920.2</v>
      </c>
      <c r="I99" s="90">
        <f t="shared" si="4"/>
        <v>100</v>
      </c>
      <c r="K99" s="110">
        <f t="shared" si="6"/>
        <v>100</v>
      </c>
    </row>
    <row r="100" spans="1:11" ht="38.25">
      <c r="A100" s="7" t="s">
        <v>14</v>
      </c>
      <c r="B100" s="3" t="s">
        <v>7</v>
      </c>
      <c r="C100" s="3" t="s">
        <v>66</v>
      </c>
      <c r="D100" s="3" t="s">
        <v>68</v>
      </c>
      <c r="E100" s="3" t="s">
        <v>40</v>
      </c>
      <c r="F100" s="3"/>
      <c r="G100" s="90">
        <f t="shared" si="5"/>
        <v>1920.2</v>
      </c>
      <c r="H100" s="90">
        <f t="shared" si="5"/>
        <v>1920.2</v>
      </c>
      <c r="I100" s="90">
        <f t="shared" si="4"/>
        <v>100</v>
      </c>
      <c r="K100" s="110">
        <f t="shared" si="6"/>
        <v>100</v>
      </c>
    </row>
    <row r="101" spans="1:11" ht="71.25" customHeight="1">
      <c r="A101" s="5" t="s">
        <v>69</v>
      </c>
      <c r="B101" s="3" t="s">
        <v>7</v>
      </c>
      <c r="C101" s="3" t="s">
        <v>66</v>
      </c>
      <c r="D101" s="3" t="s">
        <v>68</v>
      </c>
      <c r="E101" s="3" t="s">
        <v>344</v>
      </c>
      <c r="F101" s="3"/>
      <c r="G101" s="90">
        <f t="shared" si="5"/>
        <v>1920.2</v>
      </c>
      <c r="H101" s="90">
        <f t="shared" si="5"/>
        <v>1920.2</v>
      </c>
      <c r="I101" s="90">
        <f t="shared" si="4"/>
        <v>100</v>
      </c>
      <c r="K101" s="110">
        <f t="shared" si="6"/>
        <v>100</v>
      </c>
    </row>
    <row r="102" spans="1:11" ht="38.25">
      <c r="A102" s="4" t="s">
        <v>70</v>
      </c>
      <c r="B102" s="3" t="s">
        <v>7</v>
      </c>
      <c r="C102" s="3" t="s">
        <v>66</v>
      </c>
      <c r="D102" s="3" t="s">
        <v>68</v>
      </c>
      <c r="E102" s="3" t="s">
        <v>344</v>
      </c>
      <c r="F102" s="3" t="s">
        <v>71</v>
      </c>
      <c r="G102" s="90">
        <v>1920.2</v>
      </c>
      <c r="H102" s="90">
        <v>1920.2</v>
      </c>
      <c r="I102" s="90">
        <f t="shared" si="4"/>
        <v>100</v>
      </c>
      <c r="J102" s="107">
        <v>2005.4</v>
      </c>
      <c r="K102" s="110">
        <f t="shared" si="6"/>
        <v>-1905.4</v>
      </c>
    </row>
    <row r="103" spans="1:11" ht="25.5">
      <c r="A103" s="1" t="s">
        <v>72</v>
      </c>
      <c r="B103" s="2" t="s">
        <v>73</v>
      </c>
      <c r="C103" s="2"/>
      <c r="D103" s="2"/>
      <c r="E103" s="2"/>
      <c r="F103" s="2"/>
      <c r="G103" s="89">
        <f>G104+G145+G151+G137</f>
        <v>42691.70888</v>
      </c>
      <c r="H103" s="89">
        <f>H104+H145+H151+H137</f>
        <v>42684.29723</v>
      </c>
      <c r="I103" s="89">
        <f t="shared" si="4"/>
        <v>99.98263913487081</v>
      </c>
      <c r="K103" s="110">
        <f t="shared" si="6"/>
        <v>99.98263913487081</v>
      </c>
    </row>
    <row r="104" spans="1:11" ht="12.75">
      <c r="A104" s="4" t="s">
        <v>74</v>
      </c>
      <c r="B104" s="3" t="s">
        <v>73</v>
      </c>
      <c r="C104" s="3" t="s">
        <v>11</v>
      </c>
      <c r="D104" s="3"/>
      <c r="E104" s="3"/>
      <c r="F104" s="3"/>
      <c r="G104" s="90">
        <f>G105+G110+G126+G132</f>
        <v>5405.261710000001</v>
      </c>
      <c r="H104" s="90">
        <f>H105+H110+H126+H132</f>
        <v>5397.85006</v>
      </c>
      <c r="I104" s="90">
        <f t="shared" si="4"/>
        <v>99.86288082987195</v>
      </c>
      <c r="J104" s="110"/>
      <c r="K104" s="110">
        <f t="shared" si="6"/>
        <v>99.86288082987195</v>
      </c>
    </row>
    <row r="105" spans="1:11" ht="51">
      <c r="A105" s="15" t="s">
        <v>75</v>
      </c>
      <c r="B105" s="3" t="s">
        <v>73</v>
      </c>
      <c r="C105" s="3" t="s">
        <v>11</v>
      </c>
      <c r="D105" s="3" t="s">
        <v>68</v>
      </c>
      <c r="E105" s="3"/>
      <c r="F105" s="3"/>
      <c r="G105" s="90">
        <f>G106</f>
        <v>1331.45</v>
      </c>
      <c r="H105" s="90">
        <f>H106</f>
        <v>1331.45</v>
      </c>
      <c r="I105" s="90">
        <f t="shared" si="4"/>
        <v>100</v>
      </c>
      <c r="K105" s="110">
        <f t="shared" si="6"/>
        <v>100</v>
      </c>
    </row>
    <row r="106" spans="1:11" ht="51">
      <c r="A106" s="5" t="s">
        <v>76</v>
      </c>
      <c r="B106" s="3" t="s">
        <v>73</v>
      </c>
      <c r="C106" s="3" t="s">
        <v>11</v>
      </c>
      <c r="D106" s="3" t="s">
        <v>68</v>
      </c>
      <c r="E106" s="3" t="s">
        <v>77</v>
      </c>
      <c r="F106" s="3"/>
      <c r="G106" s="90">
        <f>G107</f>
        <v>1331.45</v>
      </c>
      <c r="H106" s="90">
        <f>H107</f>
        <v>1331.45</v>
      </c>
      <c r="I106" s="90">
        <f t="shared" si="4"/>
        <v>100</v>
      </c>
      <c r="K106" s="110">
        <f t="shared" si="6"/>
        <v>100</v>
      </c>
    </row>
    <row r="107" spans="1:11" ht="38.25">
      <c r="A107" s="7" t="s">
        <v>78</v>
      </c>
      <c r="B107" s="3" t="s">
        <v>73</v>
      </c>
      <c r="C107" s="3" t="s">
        <v>11</v>
      </c>
      <c r="D107" s="3" t="s">
        <v>68</v>
      </c>
      <c r="E107" s="3" t="s">
        <v>79</v>
      </c>
      <c r="F107" s="3"/>
      <c r="G107" s="90">
        <f>G108+G109</f>
        <v>1331.45</v>
      </c>
      <c r="H107" s="90">
        <f>H108+H109</f>
        <v>1331.45</v>
      </c>
      <c r="I107" s="90">
        <f t="shared" si="4"/>
        <v>100</v>
      </c>
      <c r="K107" s="110">
        <f t="shared" si="6"/>
        <v>100</v>
      </c>
    </row>
    <row r="108" spans="1:11" ht="12.75" hidden="1">
      <c r="A108" s="13" t="s">
        <v>49</v>
      </c>
      <c r="B108" s="3" t="s">
        <v>73</v>
      </c>
      <c r="C108" s="3" t="s">
        <v>11</v>
      </c>
      <c r="D108" s="3" t="s">
        <v>68</v>
      </c>
      <c r="E108" s="3" t="s">
        <v>345</v>
      </c>
      <c r="F108" s="3" t="s">
        <v>50</v>
      </c>
      <c r="G108" s="90">
        <v>0</v>
      </c>
      <c r="H108" s="90"/>
      <c r="I108" s="90" t="e">
        <f t="shared" si="4"/>
        <v>#DIV/0!</v>
      </c>
      <c r="K108" s="110" t="e">
        <f t="shared" si="6"/>
        <v>#DIV/0!</v>
      </c>
    </row>
    <row r="109" spans="1:11" ht="12.75">
      <c r="A109" s="13" t="s">
        <v>49</v>
      </c>
      <c r="B109" s="3" t="s">
        <v>73</v>
      </c>
      <c r="C109" s="3" t="s">
        <v>11</v>
      </c>
      <c r="D109" s="3" t="s">
        <v>68</v>
      </c>
      <c r="E109" s="3" t="s">
        <v>79</v>
      </c>
      <c r="F109" s="3" t="s">
        <v>50</v>
      </c>
      <c r="G109" s="90">
        <v>1331.45</v>
      </c>
      <c r="H109" s="90">
        <v>1331.45</v>
      </c>
      <c r="I109" s="90">
        <f t="shared" si="4"/>
        <v>100</v>
      </c>
      <c r="J109" s="107">
        <v>1331.45</v>
      </c>
      <c r="K109" s="110">
        <f t="shared" si="6"/>
        <v>-1231.45</v>
      </c>
    </row>
    <row r="110" spans="1:11" ht="38.25">
      <c r="A110" s="16" t="s">
        <v>80</v>
      </c>
      <c r="B110" s="3" t="s">
        <v>73</v>
      </c>
      <c r="C110" s="3" t="s">
        <v>11</v>
      </c>
      <c r="D110" s="3" t="s">
        <v>81</v>
      </c>
      <c r="E110" s="3"/>
      <c r="F110" s="3"/>
      <c r="G110" s="90">
        <f>G111+G121</f>
        <v>4073.8117100000004</v>
      </c>
      <c r="H110" s="90">
        <f>H111+H121</f>
        <v>4066.40006</v>
      </c>
      <c r="I110" s="90">
        <f t="shared" si="4"/>
        <v>99.81806596554752</v>
      </c>
      <c r="K110" s="110">
        <f t="shared" si="6"/>
        <v>99.81806596554752</v>
      </c>
    </row>
    <row r="111" spans="1:11" ht="51">
      <c r="A111" s="5" t="s">
        <v>76</v>
      </c>
      <c r="B111" s="3" t="s">
        <v>73</v>
      </c>
      <c r="C111" s="3" t="s">
        <v>11</v>
      </c>
      <c r="D111" s="3" t="s">
        <v>81</v>
      </c>
      <c r="E111" s="3" t="s">
        <v>77</v>
      </c>
      <c r="F111" s="3"/>
      <c r="G111" s="90">
        <f>G112</f>
        <v>3665.9117100000003</v>
      </c>
      <c r="H111" s="90">
        <f>H112</f>
        <v>3661.67006</v>
      </c>
      <c r="I111" s="90">
        <f t="shared" si="4"/>
        <v>99.88429481298118</v>
      </c>
      <c r="K111" s="110">
        <f t="shared" si="6"/>
        <v>99.88429481298118</v>
      </c>
    </row>
    <row r="112" spans="1:11" ht="38.25">
      <c r="A112" s="7" t="s">
        <v>78</v>
      </c>
      <c r="B112" s="3" t="s">
        <v>73</v>
      </c>
      <c r="C112" s="3" t="s">
        <v>11</v>
      </c>
      <c r="D112" s="3" t="s">
        <v>81</v>
      </c>
      <c r="E112" s="3" t="s">
        <v>79</v>
      </c>
      <c r="F112" s="3"/>
      <c r="G112" s="90">
        <f>SUM(G113:G120)</f>
        <v>3665.9117100000003</v>
      </c>
      <c r="H112" s="90">
        <f>SUM(H113:H120)</f>
        <v>3661.67006</v>
      </c>
      <c r="I112" s="90">
        <f t="shared" si="4"/>
        <v>99.88429481298118</v>
      </c>
      <c r="K112" s="110">
        <f t="shared" si="6"/>
        <v>99.88429481298118</v>
      </c>
    </row>
    <row r="113" spans="1:11" ht="12.75" hidden="1">
      <c r="A113" s="13" t="s">
        <v>49</v>
      </c>
      <c r="B113" s="3" t="s">
        <v>73</v>
      </c>
      <c r="C113" s="3" t="s">
        <v>11</v>
      </c>
      <c r="D113" s="3" t="s">
        <v>81</v>
      </c>
      <c r="E113" s="3" t="s">
        <v>345</v>
      </c>
      <c r="F113" s="3" t="s">
        <v>50</v>
      </c>
      <c r="G113" s="90">
        <v>0</v>
      </c>
      <c r="H113" s="90"/>
      <c r="I113" s="90" t="e">
        <f t="shared" si="4"/>
        <v>#DIV/0!</v>
      </c>
      <c r="K113" s="110" t="e">
        <f t="shared" si="6"/>
        <v>#DIV/0!</v>
      </c>
    </row>
    <row r="114" spans="1:11" ht="38.25" hidden="1">
      <c r="A114" s="4" t="s">
        <v>51</v>
      </c>
      <c r="B114" s="3" t="s">
        <v>73</v>
      </c>
      <c r="C114" s="3" t="s">
        <v>11</v>
      </c>
      <c r="D114" s="3" t="s">
        <v>81</v>
      </c>
      <c r="E114" s="3" t="s">
        <v>345</v>
      </c>
      <c r="F114" s="3" t="s">
        <v>52</v>
      </c>
      <c r="G114" s="90">
        <v>0</v>
      </c>
      <c r="H114" s="90"/>
      <c r="I114" s="90" t="e">
        <f t="shared" si="4"/>
        <v>#DIV/0!</v>
      </c>
      <c r="K114" s="110" t="e">
        <f t="shared" si="6"/>
        <v>#DIV/0!</v>
      </c>
    </row>
    <row r="115" spans="1:11" ht="12.75">
      <c r="A115" s="13" t="s">
        <v>49</v>
      </c>
      <c r="B115" s="3" t="s">
        <v>73</v>
      </c>
      <c r="C115" s="3" t="s">
        <v>11</v>
      </c>
      <c r="D115" s="3" t="s">
        <v>81</v>
      </c>
      <c r="E115" s="3" t="s">
        <v>79</v>
      </c>
      <c r="F115" s="3" t="s">
        <v>50</v>
      </c>
      <c r="G115" s="90">
        <v>3138.54361</v>
      </c>
      <c r="H115" s="90">
        <v>3138.54361</v>
      </c>
      <c r="I115" s="90">
        <f t="shared" si="4"/>
        <v>100</v>
      </c>
      <c r="J115" s="107">
        <v>3138.54361</v>
      </c>
      <c r="K115" s="110">
        <f t="shared" si="6"/>
        <v>-3038.54361</v>
      </c>
    </row>
    <row r="116" spans="1:11" ht="38.25">
      <c r="A116" s="4" t="s">
        <v>51</v>
      </c>
      <c r="B116" s="3" t="s">
        <v>73</v>
      </c>
      <c r="C116" s="3" t="s">
        <v>11</v>
      </c>
      <c r="D116" s="3" t="s">
        <v>81</v>
      </c>
      <c r="E116" s="3" t="s">
        <v>79</v>
      </c>
      <c r="F116" s="3" t="s">
        <v>52</v>
      </c>
      <c r="G116" s="90">
        <v>6.3</v>
      </c>
      <c r="H116" s="90">
        <v>5</v>
      </c>
      <c r="I116" s="90">
        <f t="shared" si="4"/>
        <v>79.36507936507937</v>
      </c>
      <c r="J116" s="107">
        <v>6.3</v>
      </c>
      <c r="K116" s="110">
        <f t="shared" si="6"/>
        <v>73.06507936507937</v>
      </c>
    </row>
    <row r="117" spans="1:11" ht="25.5">
      <c r="A117" s="14" t="s">
        <v>55</v>
      </c>
      <c r="B117" s="3" t="s">
        <v>73</v>
      </c>
      <c r="C117" s="3" t="s">
        <v>11</v>
      </c>
      <c r="D117" s="3" t="s">
        <v>81</v>
      </c>
      <c r="E117" s="3" t="s">
        <v>79</v>
      </c>
      <c r="F117" s="3" t="s">
        <v>56</v>
      </c>
      <c r="G117" s="90">
        <v>112.28114</v>
      </c>
      <c r="H117" s="90">
        <v>110.53614</v>
      </c>
      <c r="I117" s="90">
        <f t="shared" si="4"/>
        <v>98.44586544098146</v>
      </c>
      <c r="J117" s="107">
        <v>112.28114</v>
      </c>
      <c r="K117" s="110">
        <f t="shared" si="6"/>
        <v>-13.83527455901853</v>
      </c>
    </row>
    <row r="118" spans="1:11" ht="38.25">
      <c r="A118" s="4" t="s">
        <v>57</v>
      </c>
      <c r="B118" s="3" t="s">
        <v>73</v>
      </c>
      <c r="C118" s="3" t="s">
        <v>11</v>
      </c>
      <c r="D118" s="3" t="s">
        <v>81</v>
      </c>
      <c r="E118" s="3" t="s">
        <v>79</v>
      </c>
      <c r="F118" s="3" t="s">
        <v>58</v>
      </c>
      <c r="G118" s="90">
        <v>404.33561</v>
      </c>
      <c r="H118" s="90">
        <v>403.13896</v>
      </c>
      <c r="I118" s="90">
        <f t="shared" si="4"/>
        <v>99.7040453597446</v>
      </c>
      <c r="J118" s="107">
        <v>398.3339</v>
      </c>
      <c r="K118" s="110">
        <f t="shared" si="6"/>
        <v>-298.6298546402554</v>
      </c>
    </row>
    <row r="119" spans="1:11" ht="38.25">
      <c r="A119" s="10" t="s">
        <v>59</v>
      </c>
      <c r="B119" s="3" t="s">
        <v>73</v>
      </c>
      <c r="C119" s="3" t="s">
        <v>11</v>
      </c>
      <c r="D119" s="3" t="s">
        <v>81</v>
      </c>
      <c r="E119" s="3" t="s">
        <v>79</v>
      </c>
      <c r="F119" s="3" t="s">
        <v>60</v>
      </c>
      <c r="G119" s="90">
        <v>0.435</v>
      </c>
      <c r="H119" s="90">
        <v>0.435</v>
      </c>
      <c r="I119" s="90">
        <f t="shared" si="4"/>
        <v>100</v>
      </c>
      <c r="J119" s="107">
        <v>0.435</v>
      </c>
      <c r="K119" s="110">
        <f t="shared" si="6"/>
        <v>99.565</v>
      </c>
    </row>
    <row r="120" spans="1:11" ht="12.75">
      <c r="A120" s="10" t="s">
        <v>61</v>
      </c>
      <c r="B120" s="3" t="s">
        <v>73</v>
      </c>
      <c r="C120" s="3" t="s">
        <v>11</v>
      </c>
      <c r="D120" s="3" t="s">
        <v>81</v>
      </c>
      <c r="E120" s="3" t="s">
        <v>79</v>
      </c>
      <c r="F120" s="3" t="s">
        <v>62</v>
      </c>
      <c r="G120" s="90">
        <v>4.01635</v>
      </c>
      <c r="H120" s="90">
        <v>4.01635</v>
      </c>
      <c r="I120" s="90">
        <f t="shared" si="4"/>
        <v>100</v>
      </c>
      <c r="J120" s="107">
        <v>4.01635</v>
      </c>
      <c r="K120" s="110">
        <f t="shared" si="6"/>
        <v>95.98365</v>
      </c>
    </row>
    <row r="121" spans="1:11" ht="51">
      <c r="A121" s="5" t="s">
        <v>76</v>
      </c>
      <c r="B121" s="3" t="s">
        <v>73</v>
      </c>
      <c r="C121" s="3" t="s">
        <v>11</v>
      </c>
      <c r="D121" s="3" t="s">
        <v>81</v>
      </c>
      <c r="E121" s="3" t="s">
        <v>77</v>
      </c>
      <c r="F121" s="3"/>
      <c r="G121" s="90">
        <f>G122</f>
        <v>407.9</v>
      </c>
      <c r="H121" s="90">
        <f>H122</f>
        <v>404.72999999999996</v>
      </c>
      <c r="I121" s="90">
        <f t="shared" si="4"/>
        <v>99.22284873743564</v>
      </c>
      <c r="K121" s="110">
        <f t="shared" si="6"/>
        <v>99.22284873743564</v>
      </c>
    </row>
    <row r="122" spans="1:11" ht="42.75" customHeight="1">
      <c r="A122" s="7" t="s">
        <v>99</v>
      </c>
      <c r="B122" s="3" t="s">
        <v>73</v>
      </c>
      <c r="C122" s="3" t="s">
        <v>11</v>
      </c>
      <c r="D122" s="3" t="s">
        <v>81</v>
      </c>
      <c r="E122" s="3" t="s">
        <v>100</v>
      </c>
      <c r="F122" s="3"/>
      <c r="G122" s="90">
        <f>G123</f>
        <v>407.9</v>
      </c>
      <c r="H122" s="90">
        <f>H123</f>
        <v>404.72999999999996</v>
      </c>
      <c r="I122" s="90">
        <f t="shared" si="4"/>
        <v>99.22284873743564</v>
      </c>
      <c r="K122" s="110">
        <f t="shared" si="6"/>
        <v>99.22284873743564</v>
      </c>
    </row>
    <row r="123" spans="1:11" ht="51">
      <c r="A123" s="58" t="s">
        <v>346</v>
      </c>
      <c r="B123" s="3" t="s">
        <v>73</v>
      </c>
      <c r="C123" s="3" t="s">
        <v>11</v>
      </c>
      <c r="D123" s="3" t="s">
        <v>81</v>
      </c>
      <c r="E123" s="3" t="s">
        <v>347</v>
      </c>
      <c r="F123" s="3"/>
      <c r="G123" s="90">
        <f>G124+G125</f>
        <v>407.9</v>
      </c>
      <c r="H123" s="90">
        <f>H124+H125</f>
        <v>404.72999999999996</v>
      </c>
      <c r="I123" s="90">
        <f t="shared" si="4"/>
        <v>99.22284873743564</v>
      </c>
      <c r="K123" s="110">
        <f t="shared" si="6"/>
        <v>99.22284873743564</v>
      </c>
    </row>
    <row r="124" spans="1:11" ht="25.5">
      <c r="A124" s="14" t="s">
        <v>55</v>
      </c>
      <c r="B124" s="3" t="s">
        <v>73</v>
      </c>
      <c r="C124" s="3" t="s">
        <v>11</v>
      </c>
      <c r="D124" s="3" t="s">
        <v>81</v>
      </c>
      <c r="E124" s="3" t="s">
        <v>347</v>
      </c>
      <c r="F124" s="3" t="s">
        <v>56</v>
      </c>
      <c r="G124" s="90">
        <v>372.89504</v>
      </c>
      <c r="H124" s="90">
        <v>369.72504</v>
      </c>
      <c r="I124" s="90">
        <f t="shared" si="4"/>
        <v>99.14989483367759</v>
      </c>
      <c r="J124" s="107">
        <v>372.89504</v>
      </c>
      <c r="K124" s="110">
        <f t="shared" si="6"/>
        <v>-273.7451451663224</v>
      </c>
    </row>
    <row r="125" spans="1:11" ht="38.25">
      <c r="A125" s="4" t="s">
        <v>57</v>
      </c>
      <c r="B125" s="3" t="s">
        <v>73</v>
      </c>
      <c r="C125" s="3" t="s">
        <v>11</v>
      </c>
      <c r="D125" s="3" t="s">
        <v>81</v>
      </c>
      <c r="E125" s="3" t="s">
        <v>348</v>
      </c>
      <c r="F125" s="3" t="s">
        <v>58</v>
      </c>
      <c r="G125" s="90">
        <v>35.00496</v>
      </c>
      <c r="H125" s="90">
        <v>35.00496</v>
      </c>
      <c r="I125" s="90">
        <f t="shared" si="4"/>
        <v>100</v>
      </c>
      <c r="J125" s="107">
        <v>35.00496</v>
      </c>
      <c r="K125" s="110">
        <f t="shared" si="6"/>
        <v>64.99504</v>
      </c>
    </row>
    <row r="126" spans="1:11" ht="12.75" hidden="1">
      <c r="A126" s="16" t="s">
        <v>82</v>
      </c>
      <c r="B126" s="3" t="s">
        <v>73</v>
      </c>
      <c r="C126" s="3" t="s">
        <v>11</v>
      </c>
      <c r="D126" s="3" t="s">
        <v>83</v>
      </c>
      <c r="E126" s="3"/>
      <c r="F126" s="3"/>
      <c r="G126" s="90">
        <f>G127</f>
        <v>0</v>
      </c>
      <c r="H126" s="90">
        <f>H127</f>
        <v>0</v>
      </c>
      <c r="I126" s="90" t="e">
        <f t="shared" si="4"/>
        <v>#DIV/0!</v>
      </c>
      <c r="K126" s="110" t="e">
        <f t="shared" si="6"/>
        <v>#DIV/0!</v>
      </c>
    </row>
    <row r="127" spans="1:11" ht="12.75" hidden="1">
      <c r="A127" s="12" t="s">
        <v>84</v>
      </c>
      <c r="B127" s="3" t="s">
        <v>73</v>
      </c>
      <c r="C127" s="3" t="s">
        <v>11</v>
      </c>
      <c r="D127" s="3" t="s">
        <v>83</v>
      </c>
      <c r="E127" s="3" t="s">
        <v>85</v>
      </c>
      <c r="F127" s="3"/>
      <c r="G127" s="90">
        <f>G130+G128</f>
        <v>0</v>
      </c>
      <c r="H127" s="90">
        <f>H130+H128</f>
        <v>0</v>
      </c>
      <c r="I127" s="90" t="e">
        <f t="shared" si="4"/>
        <v>#DIV/0!</v>
      </c>
      <c r="K127" s="110" t="e">
        <f t="shared" si="6"/>
        <v>#DIV/0!</v>
      </c>
    </row>
    <row r="128" spans="1:11" ht="38.25" hidden="1">
      <c r="A128" s="56" t="s">
        <v>449</v>
      </c>
      <c r="B128" s="3" t="s">
        <v>73</v>
      </c>
      <c r="C128" s="3" t="s">
        <v>11</v>
      </c>
      <c r="D128" s="3" t="s">
        <v>83</v>
      </c>
      <c r="E128" s="12" t="s">
        <v>448</v>
      </c>
      <c r="F128" s="3"/>
      <c r="G128" s="90">
        <f>G129</f>
        <v>0</v>
      </c>
      <c r="H128" s="90">
        <f>H129</f>
        <v>0</v>
      </c>
      <c r="I128" s="90" t="e">
        <f t="shared" si="4"/>
        <v>#DIV/0!</v>
      </c>
      <c r="K128" s="110" t="e">
        <f t="shared" si="6"/>
        <v>#DIV/0!</v>
      </c>
    </row>
    <row r="129" spans="1:11" ht="12.75" hidden="1">
      <c r="A129" s="16" t="s">
        <v>87</v>
      </c>
      <c r="B129" s="3" t="s">
        <v>73</v>
      </c>
      <c r="C129" s="3" t="s">
        <v>11</v>
      </c>
      <c r="D129" s="3" t="s">
        <v>83</v>
      </c>
      <c r="E129" s="12" t="s">
        <v>448</v>
      </c>
      <c r="F129" s="3" t="s">
        <v>88</v>
      </c>
      <c r="G129" s="90">
        <v>0</v>
      </c>
      <c r="H129" s="90"/>
      <c r="I129" s="90" t="e">
        <f t="shared" si="4"/>
        <v>#DIV/0!</v>
      </c>
      <c r="J129" s="107">
        <v>119.834</v>
      </c>
      <c r="K129" s="110" t="e">
        <f t="shared" si="6"/>
        <v>#DIV/0!</v>
      </c>
    </row>
    <row r="130" spans="1:11" ht="12.75" hidden="1">
      <c r="A130" s="12" t="s">
        <v>86</v>
      </c>
      <c r="B130" s="3" t="s">
        <v>73</v>
      </c>
      <c r="C130" s="3" t="s">
        <v>11</v>
      </c>
      <c r="D130" s="3" t="s">
        <v>83</v>
      </c>
      <c r="E130" s="12" t="s">
        <v>376</v>
      </c>
      <c r="F130" s="3"/>
      <c r="G130" s="90">
        <f>G131</f>
        <v>0</v>
      </c>
      <c r="H130" s="90">
        <f>H131</f>
        <v>0</v>
      </c>
      <c r="I130" s="90" t="e">
        <f t="shared" si="4"/>
        <v>#DIV/0!</v>
      </c>
      <c r="K130" s="110" t="e">
        <f t="shared" si="6"/>
        <v>#DIV/0!</v>
      </c>
    </row>
    <row r="131" spans="1:11" ht="12.75" hidden="1">
      <c r="A131" s="16" t="s">
        <v>87</v>
      </c>
      <c r="B131" s="3" t="s">
        <v>73</v>
      </c>
      <c r="C131" s="3" t="s">
        <v>11</v>
      </c>
      <c r="D131" s="3" t="s">
        <v>83</v>
      </c>
      <c r="E131" s="12" t="s">
        <v>376</v>
      </c>
      <c r="F131" s="3" t="s">
        <v>88</v>
      </c>
      <c r="G131" s="90">
        <v>0</v>
      </c>
      <c r="H131" s="90"/>
      <c r="I131" s="90" t="e">
        <f t="shared" si="4"/>
        <v>#DIV/0!</v>
      </c>
      <c r="J131" s="107">
        <v>0</v>
      </c>
      <c r="K131" s="110" t="e">
        <f t="shared" si="6"/>
        <v>#DIV/0!</v>
      </c>
    </row>
    <row r="132" spans="1:11" ht="12.75" hidden="1">
      <c r="A132" s="16" t="s">
        <v>89</v>
      </c>
      <c r="B132" s="3" t="s">
        <v>73</v>
      </c>
      <c r="C132" s="3" t="s">
        <v>11</v>
      </c>
      <c r="D132" s="3" t="s">
        <v>90</v>
      </c>
      <c r="E132" s="12"/>
      <c r="F132" s="3"/>
      <c r="G132" s="90">
        <f aca="true" t="shared" si="7" ref="G132:H135">G133</f>
        <v>0</v>
      </c>
      <c r="H132" s="90">
        <f t="shared" si="7"/>
        <v>0</v>
      </c>
      <c r="I132" s="90" t="e">
        <f t="shared" si="4"/>
        <v>#DIV/0!</v>
      </c>
      <c r="K132" s="110" t="e">
        <f t="shared" si="6"/>
        <v>#DIV/0!</v>
      </c>
    </row>
    <row r="133" spans="1:11" ht="51" hidden="1">
      <c r="A133" s="5" t="s">
        <v>76</v>
      </c>
      <c r="B133" s="3" t="s">
        <v>73</v>
      </c>
      <c r="C133" s="3" t="s">
        <v>11</v>
      </c>
      <c r="D133" s="3" t="s">
        <v>90</v>
      </c>
      <c r="E133" s="3" t="s">
        <v>77</v>
      </c>
      <c r="F133" s="3"/>
      <c r="G133" s="90">
        <f t="shared" si="7"/>
        <v>0</v>
      </c>
      <c r="H133" s="90">
        <f t="shared" si="7"/>
        <v>0</v>
      </c>
      <c r="I133" s="90" t="e">
        <f t="shared" si="4"/>
        <v>#DIV/0!</v>
      </c>
      <c r="K133" s="110" t="e">
        <f t="shared" si="6"/>
        <v>#DIV/0!</v>
      </c>
    </row>
    <row r="134" spans="1:11" ht="51" hidden="1">
      <c r="A134" s="7" t="s">
        <v>99</v>
      </c>
      <c r="B134" s="3" t="s">
        <v>73</v>
      </c>
      <c r="C134" s="3" t="s">
        <v>11</v>
      </c>
      <c r="D134" s="3" t="s">
        <v>90</v>
      </c>
      <c r="E134" s="3" t="s">
        <v>100</v>
      </c>
      <c r="F134" s="3"/>
      <c r="G134" s="90">
        <f t="shared" si="7"/>
        <v>0</v>
      </c>
      <c r="H134" s="90">
        <f t="shared" si="7"/>
        <v>0</v>
      </c>
      <c r="I134" s="90" t="e">
        <f t="shared" si="4"/>
        <v>#DIV/0!</v>
      </c>
      <c r="K134" s="110" t="e">
        <f t="shared" si="6"/>
        <v>#DIV/0!</v>
      </c>
    </row>
    <row r="135" spans="1:11" ht="51" hidden="1">
      <c r="A135" s="58" t="s">
        <v>346</v>
      </c>
      <c r="B135" s="3" t="s">
        <v>73</v>
      </c>
      <c r="C135" s="3" t="s">
        <v>11</v>
      </c>
      <c r="D135" s="3" t="s">
        <v>90</v>
      </c>
      <c r="E135" s="3" t="s">
        <v>347</v>
      </c>
      <c r="F135" s="3"/>
      <c r="G135" s="90">
        <f t="shared" si="7"/>
        <v>0</v>
      </c>
      <c r="H135" s="90">
        <f t="shared" si="7"/>
        <v>0</v>
      </c>
      <c r="I135" s="90" t="e">
        <f t="shared" si="4"/>
        <v>#DIV/0!</v>
      </c>
      <c r="K135" s="110" t="e">
        <f t="shared" si="6"/>
        <v>#DIV/0!</v>
      </c>
    </row>
    <row r="136" spans="1:11" ht="25.5" hidden="1">
      <c r="A136" s="14" t="s">
        <v>55</v>
      </c>
      <c r="B136" s="3" t="s">
        <v>73</v>
      </c>
      <c r="C136" s="3" t="s">
        <v>11</v>
      </c>
      <c r="D136" s="3" t="s">
        <v>90</v>
      </c>
      <c r="E136" s="3" t="s">
        <v>347</v>
      </c>
      <c r="F136" s="3" t="s">
        <v>56</v>
      </c>
      <c r="G136" s="90"/>
      <c r="H136" s="90"/>
      <c r="I136" s="90" t="e">
        <f t="shared" si="4"/>
        <v>#DIV/0!</v>
      </c>
      <c r="K136" s="110" t="e">
        <f t="shared" si="6"/>
        <v>#DIV/0!</v>
      </c>
    </row>
    <row r="137" spans="1:13" s="88" customFormat="1" ht="12.75">
      <c r="A137" s="14" t="s">
        <v>92</v>
      </c>
      <c r="B137" s="3" t="s">
        <v>73</v>
      </c>
      <c r="C137" s="3" t="s">
        <v>68</v>
      </c>
      <c r="D137" s="3"/>
      <c r="E137" s="3"/>
      <c r="F137" s="3"/>
      <c r="G137" s="90">
        <f>G138</f>
        <v>1301.301</v>
      </c>
      <c r="H137" s="90">
        <f aca="true" t="shared" si="8" ref="H137:H143">H138</f>
        <v>1301.301</v>
      </c>
      <c r="I137" s="90">
        <f t="shared" si="4"/>
        <v>100</v>
      </c>
      <c r="J137" s="112"/>
      <c r="K137" s="110">
        <f t="shared" si="6"/>
        <v>100</v>
      </c>
      <c r="L137" s="105"/>
      <c r="M137" s="100"/>
    </row>
    <row r="138" spans="1:13" s="88" customFormat="1" ht="25.5">
      <c r="A138" s="15" t="s">
        <v>174</v>
      </c>
      <c r="B138" s="3" t="s">
        <v>73</v>
      </c>
      <c r="C138" s="3" t="s">
        <v>68</v>
      </c>
      <c r="D138" s="3" t="s">
        <v>94</v>
      </c>
      <c r="E138" s="3"/>
      <c r="F138" s="3"/>
      <c r="G138" s="91">
        <f>G139</f>
        <v>1301.301</v>
      </c>
      <c r="H138" s="91">
        <f t="shared" si="8"/>
        <v>1301.301</v>
      </c>
      <c r="I138" s="90">
        <f t="shared" si="4"/>
        <v>100</v>
      </c>
      <c r="J138" s="112"/>
      <c r="K138" s="110">
        <f t="shared" si="6"/>
        <v>100</v>
      </c>
      <c r="L138" s="105"/>
      <c r="M138" s="100"/>
    </row>
    <row r="139" spans="1:13" s="88" customFormat="1" ht="38.25">
      <c r="A139" s="5" t="s">
        <v>133</v>
      </c>
      <c r="B139" s="3" t="s">
        <v>73</v>
      </c>
      <c r="C139" s="3" t="s">
        <v>68</v>
      </c>
      <c r="D139" s="3" t="s">
        <v>94</v>
      </c>
      <c r="E139" s="3" t="s">
        <v>134</v>
      </c>
      <c r="F139" s="3"/>
      <c r="G139" s="91">
        <f>G140</f>
        <v>1301.301</v>
      </c>
      <c r="H139" s="91">
        <f t="shared" si="8"/>
        <v>1301.301</v>
      </c>
      <c r="I139" s="90">
        <f aca="true" t="shared" si="9" ref="I139:I202">H139/G139*100</f>
        <v>100</v>
      </c>
      <c r="J139" s="112"/>
      <c r="K139" s="110">
        <f t="shared" si="6"/>
        <v>100</v>
      </c>
      <c r="L139" s="105"/>
      <c r="M139" s="100"/>
    </row>
    <row r="140" spans="1:13" s="88" customFormat="1" ht="51">
      <c r="A140" s="7" t="s">
        <v>175</v>
      </c>
      <c r="B140" s="3" t="s">
        <v>73</v>
      </c>
      <c r="C140" s="3" t="s">
        <v>68</v>
      </c>
      <c r="D140" s="3" t="s">
        <v>94</v>
      </c>
      <c r="E140" s="3" t="s">
        <v>176</v>
      </c>
      <c r="F140" s="3"/>
      <c r="G140" s="91">
        <f>G141+G143</f>
        <v>1301.301</v>
      </c>
      <c r="H140" s="91">
        <f>H141+H143</f>
        <v>1301.301</v>
      </c>
      <c r="I140" s="90">
        <f t="shared" si="9"/>
        <v>100</v>
      </c>
      <c r="J140" s="112"/>
      <c r="K140" s="110">
        <f t="shared" si="6"/>
        <v>100</v>
      </c>
      <c r="L140" s="105"/>
      <c r="M140" s="100"/>
    </row>
    <row r="141" spans="1:13" s="88" customFormat="1" ht="38.25">
      <c r="A141" s="7" t="s">
        <v>177</v>
      </c>
      <c r="B141" s="3" t="s">
        <v>73</v>
      </c>
      <c r="C141" s="3" t="s">
        <v>68</v>
      </c>
      <c r="D141" s="3" t="s">
        <v>94</v>
      </c>
      <c r="E141" s="3" t="s">
        <v>178</v>
      </c>
      <c r="F141" s="3"/>
      <c r="G141" s="91">
        <f>G142</f>
        <v>1.301</v>
      </c>
      <c r="H141" s="91">
        <f>H142</f>
        <v>1.301</v>
      </c>
      <c r="I141" s="90">
        <f t="shared" si="9"/>
        <v>100</v>
      </c>
      <c r="J141" s="112"/>
      <c r="K141" s="110"/>
      <c r="L141" s="105"/>
      <c r="M141" s="100"/>
    </row>
    <row r="142" spans="1:13" s="88" customFormat="1" ht="38.25">
      <c r="A142" s="15" t="s">
        <v>95</v>
      </c>
      <c r="B142" s="3" t="s">
        <v>73</v>
      </c>
      <c r="C142" s="3" t="s">
        <v>68</v>
      </c>
      <c r="D142" s="3" t="s">
        <v>94</v>
      </c>
      <c r="E142" s="3" t="s">
        <v>487</v>
      </c>
      <c r="F142" s="3" t="s">
        <v>96</v>
      </c>
      <c r="G142" s="91">
        <v>1.301</v>
      </c>
      <c r="H142" s="91">
        <v>1.301</v>
      </c>
      <c r="I142" s="90">
        <f t="shared" si="9"/>
        <v>100</v>
      </c>
      <c r="J142" s="112"/>
      <c r="K142" s="110"/>
      <c r="L142" s="105"/>
      <c r="M142" s="100"/>
    </row>
    <row r="143" spans="1:13" s="88" customFormat="1" ht="25.5">
      <c r="A143" s="14" t="s">
        <v>488</v>
      </c>
      <c r="B143" s="3" t="s">
        <v>73</v>
      </c>
      <c r="C143" s="3" t="s">
        <v>68</v>
      </c>
      <c r="D143" s="3" t="s">
        <v>94</v>
      </c>
      <c r="E143" s="3" t="s">
        <v>487</v>
      </c>
      <c r="F143" s="3"/>
      <c r="G143" s="90">
        <f>G144</f>
        <v>1300</v>
      </c>
      <c r="H143" s="90">
        <f t="shared" si="8"/>
        <v>1300</v>
      </c>
      <c r="I143" s="90">
        <f t="shared" si="9"/>
        <v>100</v>
      </c>
      <c r="J143" s="112"/>
      <c r="K143" s="110">
        <f t="shared" si="6"/>
        <v>100</v>
      </c>
      <c r="L143" s="105"/>
      <c r="M143" s="100"/>
    </row>
    <row r="144" spans="1:13" s="88" customFormat="1" ht="38.25">
      <c r="A144" s="15" t="s">
        <v>95</v>
      </c>
      <c r="B144" s="3" t="s">
        <v>73</v>
      </c>
      <c r="C144" s="3" t="s">
        <v>68</v>
      </c>
      <c r="D144" s="3" t="s">
        <v>94</v>
      </c>
      <c r="E144" s="3" t="s">
        <v>487</v>
      </c>
      <c r="F144" s="3" t="s">
        <v>96</v>
      </c>
      <c r="G144" s="91">
        <v>1300</v>
      </c>
      <c r="H144" s="91">
        <v>1300</v>
      </c>
      <c r="I144" s="90">
        <f t="shared" si="9"/>
        <v>100</v>
      </c>
      <c r="J144" s="112">
        <v>1300</v>
      </c>
      <c r="K144" s="110">
        <f t="shared" si="6"/>
        <v>-1200</v>
      </c>
      <c r="L144" s="105"/>
      <c r="M144" s="100"/>
    </row>
    <row r="145" spans="1:11" ht="25.5">
      <c r="A145" s="16" t="s">
        <v>97</v>
      </c>
      <c r="B145" s="3" t="s">
        <v>73</v>
      </c>
      <c r="C145" s="3" t="s">
        <v>90</v>
      </c>
      <c r="D145" s="3"/>
      <c r="E145" s="3"/>
      <c r="F145" s="3"/>
      <c r="G145" s="90">
        <f aca="true" t="shared" si="10" ref="G145:H149">G146</f>
        <v>220.99829</v>
      </c>
      <c r="H145" s="90">
        <f t="shared" si="10"/>
        <v>220.99829</v>
      </c>
      <c r="I145" s="90">
        <f t="shared" si="9"/>
        <v>100</v>
      </c>
      <c r="K145" s="110">
        <f t="shared" si="6"/>
        <v>100</v>
      </c>
    </row>
    <row r="146" spans="1:11" ht="25.5">
      <c r="A146" s="16" t="s">
        <v>98</v>
      </c>
      <c r="B146" s="3" t="s">
        <v>73</v>
      </c>
      <c r="C146" s="3" t="s">
        <v>90</v>
      </c>
      <c r="D146" s="3" t="s">
        <v>11</v>
      </c>
      <c r="E146" s="3"/>
      <c r="F146" s="3"/>
      <c r="G146" s="90">
        <f t="shared" si="10"/>
        <v>220.99829</v>
      </c>
      <c r="H146" s="90">
        <f t="shared" si="10"/>
        <v>220.99829</v>
      </c>
      <c r="I146" s="90">
        <f t="shared" si="9"/>
        <v>100</v>
      </c>
      <c r="K146" s="110">
        <f t="shared" si="6"/>
        <v>100</v>
      </c>
    </row>
    <row r="147" spans="1:11" ht="51">
      <c r="A147" s="5" t="s">
        <v>76</v>
      </c>
      <c r="B147" s="3" t="s">
        <v>73</v>
      </c>
      <c r="C147" s="3" t="s">
        <v>90</v>
      </c>
      <c r="D147" s="3" t="s">
        <v>11</v>
      </c>
      <c r="E147" s="3" t="s">
        <v>77</v>
      </c>
      <c r="F147" s="3"/>
      <c r="G147" s="90">
        <f t="shared" si="10"/>
        <v>220.99829</v>
      </c>
      <c r="H147" s="90">
        <f t="shared" si="10"/>
        <v>220.99829</v>
      </c>
      <c r="I147" s="90">
        <f t="shared" si="9"/>
        <v>100</v>
      </c>
      <c r="K147" s="110">
        <f t="shared" si="6"/>
        <v>100</v>
      </c>
    </row>
    <row r="148" spans="1:11" ht="43.5" customHeight="1">
      <c r="A148" s="7" t="s">
        <v>99</v>
      </c>
      <c r="B148" s="3" t="s">
        <v>73</v>
      </c>
      <c r="C148" s="3" t="s">
        <v>90</v>
      </c>
      <c r="D148" s="3" t="s">
        <v>11</v>
      </c>
      <c r="E148" s="3" t="s">
        <v>100</v>
      </c>
      <c r="F148" s="3"/>
      <c r="G148" s="90">
        <f t="shared" si="10"/>
        <v>220.99829</v>
      </c>
      <c r="H148" s="90">
        <f t="shared" si="10"/>
        <v>220.99829</v>
      </c>
      <c r="I148" s="90">
        <f t="shared" si="9"/>
        <v>100</v>
      </c>
      <c r="K148" s="110">
        <f t="shared" si="6"/>
        <v>100</v>
      </c>
    </row>
    <row r="149" spans="1:11" ht="41.25" customHeight="1">
      <c r="A149" s="7" t="s">
        <v>101</v>
      </c>
      <c r="B149" s="3" t="s">
        <v>73</v>
      </c>
      <c r="C149" s="3" t="s">
        <v>90</v>
      </c>
      <c r="D149" s="3" t="s">
        <v>11</v>
      </c>
      <c r="E149" s="3" t="s">
        <v>102</v>
      </c>
      <c r="F149" s="3"/>
      <c r="G149" s="90">
        <f>G150</f>
        <v>220.99829</v>
      </c>
      <c r="H149" s="90">
        <f t="shared" si="10"/>
        <v>220.99829</v>
      </c>
      <c r="I149" s="90">
        <f t="shared" si="9"/>
        <v>100</v>
      </c>
      <c r="K149" s="110">
        <f t="shared" si="6"/>
        <v>100</v>
      </c>
    </row>
    <row r="150" spans="1:11" ht="12.75">
      <c r="A150" s="10" t="s">
        <v>377</v>
      </c>
      <c r="B150" s="3" t="s">
        <v>73</v>
      </c>
      <c r="C150" s="3" t="s">
        <v>90</v>
      </c>
      <c r="D150" s="3" t="s">
        <v>11</v>
      </c>
      <c r="E150" s="3" t="s">
        <v>102</v>
      </c>
      <c r="F150" s="3" t="s">
        <v>378</v>
      </c>
      <c r="G150" s="90">
        <v>220.99829</v>
      </c>
      <c r="H150" s="90">
        <v>220.99829</v>
      </c>
      <c r="I150" s="90">
        <f t="shared" si="9"/>
        <v>100</v>
      </c>
      <c r="J150" s="107">
        <v>227</v>
      </c>
      <c r="K150" s="110">
        <f t="shared" si="6"/>
        <v>-127</v>
      </c>
    </row>
    <row r="151" spans="1:11" ht="12.75">
      <c r="A151" s="10" t="s">
        <v>103</v>
      </c>
      <c r="B151" s="3" t="s">
        <v>73</v>
      </c>
      <c r="C151" s="3"/>
      <c r="D151" s="3"/>
      <c r="E151" s="3"/>
      <c r="F151" s="3"/>
      <c r="G151" s="90">
        <f>G157+G224+G163+G172+G186+G152+G207</f>
        <v>35764.14788</v>
      </c>
      <c r="H151" s="90">
        <f>H157+H224+H163+H172+H186+H152+H207</f>
        <v>35764.14788</v>
      </c>
      <c r="I151" s="90">
        <f t="shared" si="9"/>
        <v>100</v>
      </c>
      <c r="K151" s="110">
        <f t="shared" si="6"/>
        <v>100</v>
      </c>
    </row>
    <row r="152" spans="1:11" ht="12.75" hidden="1">
      <c r="A152" s="4" t="s">
        <v>74</v>
      </c>
      <c r="B152" s="3" t="s">
        <v>73</v>
      </c>
      <c r="C152" s="3" t="s">
        <v>11</v>
      </c>
      <c r="D152" s="3"/>
      <c r="E152" s="3"/>
      <c r="F152" s="3"/>
      <c r="G152" s="90">
        <f aca="true" t="shared" si="11" ref="G152:H155">G153</f>
        <v>0</v>
      </c>
      <c r="H152" s="90">
        <f t="shared" si="11"/>
        <v>0</v>
      </c>
      <c r="I152" s="90" t="e">
        <f t="shared" si="9"/>
        <v>#DIV/0!</v>
      </c>
      <c r="K152" s="110" t="e">
        <f t="shared" si="6"/>
        <v>#DIV/0!</v>
      </c>
    </row>
    <row r="153" spans="1:11" ht="51" hidden="1">
      <c r="A153" s="15" t="s">
        <v>75</v>
      </c>
      <c r="B153" s="3" t="s">
        <v>73</v>
      </c>
      <c r="C153" s="3" t="s">
        <v>11</v>
      </c>
      <c r="D153" s="3" t="s">
        <v>68</v>
      </c>
      <c r="E153" s="3"/>
      <c r="F153" s="3"/>
      <c r="G153" s="90">
        <f t="shared" si="11"/>
        <v>0</v>
      </c>
      <c r="H153" s="90">
        <f t="shared" si="11"/>
        <v>0</v>
      </c>
      <c r="I153" s="90" t="e">
        <f t="shared" si="9"/>
        <v>#DIV/0!</v>
      </c>
      <c r="K153" s="110" t="e">
        <f t="shared" si="6"/>
        <v>#DIV/0!</v>
      </c>
    </row>
    <row r="154" spans="1:11" ht="12.75" hidden="1">
      <c r="A154" s="12" t="s">
        <v>84</v>
      </c>
      <c r="B154" s="3" t="s">
        <v>73</v>
      </c>
      <c r="C154" s="3" t="s">
        <v>11</v>
      </c>
      <c r="D154" s="3" t="s">
        <v>68</v>
      </c>
      <c r="E154" s="3" t="s">
        <v>85</v>
      </c>
      <c r="F154" s="3"/>
      <c r="G154" s="90">
        <f t="shared" si="11"/>
        <v>0</v>
      </c>
      <c r="H154" s="90">
        <f t="shared" si="11"/>
        <v>0</v>
      </c>
      <c r="I154" s="90" t="e">
        <f t="shared" si="9"/>
        <v>#DIV/0!</v>
      </c>
      <c r="K154" s="110" t="e">
        <f t="shared" si="6"/>
        <v>#DIV/0!</v>
      </c>
    </row>
    <row r="155" spans="1:11" ht="63.75" hidden="1">
      <c r="A155" s="74" t="s">
        <v>405</v>
      </c>
      <c r="B155" s="3" t="s">
        <v>73</v>
      </c>
      <c r="C155" s="3" t="s">
        <v>11</v>
      </c>
      <c r="D155" s="3" t="s">
        <v>68</v>
      </c>
      <c r="E155" s="3" t="s">
        <v>404</v>
      </c>
      <c r="F155" s="3"/>
      <c r="G155" s="90">
        <f t="shared" si="11"/>
        <v>0</v>
      </c>
      <c r="H155" s="90">
        <f t="shared" si="11"/>
        <v>0</v>
      </c>
      <c r="I155" s="90" t="e">
        <f t="shared" si="9"/>
        <v>#DIV/0!</v>
      </c>
      <c r="K155" s="110" t="e">
        <f t="shared" si="6"/>
        <v>#DIV/0!</v>
      </c>
    </row>
    <row r="156" spans="1:11" ht="12.75" hidden="1">
      <c r="A156" s="37" t="s">
        <v>393</v>
      </c>
      <c r="B156" s="3" t="s">
        <v>73</v>
      </c>
      <c r="C156" s="3" t="s">
        <v>11</v>
      </c>
      <c r="D156" s="3" t="s">
        <v>68</v>
      </c>
      <c r="E156" s="3" t="s">
        <v>404</v>
      </c>
      <c r="F156" s="3" t="s">
        <v>394</v>
      </c>
      <c r="G156" s="90"/>
      <c r="H156" s="90">
        <f>10-10</f>
        <v>0</v>
      </c>
      <c r="I156" s="90" t="e">
        <f t="shared" si="9"/>
        <v>#DIV/0!</v>
      </c>
      <c r="K156" s="110" t="e">
        <f t="shared" si="6"/>
        <v>#DIV/0!</v>
      </c>
    </row>
    <row r="157" spans="1:11" ht="12.75">
      <c r="A157" s="16" t="s">
        <v>104</v>
      </c>
      <c r="B157" s="3" t="s">
        <v>73</v>
      </c>
      <c r="C157" s="3" t="s">
        <v>25</v>
      </c>
      <c r="D157" s="3" t="s">
        <v>105</v>
      </c>
      <c r="E157" s="3"/>
      <c r="F157" s="3"/>
      <c r="G157" s="90">
        <f aca="true" t="shared" si="12" ref="G157:H161">G158</f>
        <v>517.2</v>
      </c>
      <c r="H157" s="90">
        <f t="shared" si="12"/>
        <v>517.2</v>
      </c>
      <c r="I157" s="90">
        <f t="shared" si="9"/>
        <v>100</v>
      </c>
      <c r="K157" s="110">
        <f t="shared" si="6"/>
        <v>100</v>
      </c>
    </row>
    <row r="158" spans="1:11" ht="12.75">
      <c r="A158" s="4" t="s">
        <v>106</v>
      </c>
      <c r="B158" s="3" t="s">
        <v>73</v>
      </c>
      <c r="C158" s="3" t="s">
        <v>25</v>
      </c>
      <c r="D158" s="3" t="s">
        <v>107</v>
      </c>
      <c r="E158" s="3"/>
      <c r="F158" s="3"/>
      <c r="G158" s="90">
        <f t="shared" si="12"/>
        <v>517.2</v>
      </c>
      <c r="H158" s="90">
        <f t="shared" si="12"/>
        <v>517.2</v>
      </c>
      <c r="I158" s="90">
        <f t="shared" si="9"/>
        <v>100</v>
      </c>
      <c r="K158" s="110">
        <f t="shared" si="6"/>
        <v>100</v>
      </c>
    </row>
    <row r="159" spans="1:11" ht="51">
      <c r="A159" s="5" t="s">
        <v>76</v>
      </c>
      <c r="B159" s="3" t="s">
        <v>73</v>
      </c>
      <c r="C159" s="3" t="s">
        <v>25</v>
      </c>
      <c r="D159" s="3" t="s">
        <v>107</v>
      </c>
      <c r="E159" s="3" t="s">
        <v>77</v>
      </c>
      <c r="F159" s="3"/>
      <c r="G159" s="90">
        <f t="shared" si="12"/>
        <v>517.2</v>
      </c>
      <c r="H159" s="90">
        <f t="shared" si="12"/>
        <v>517.2</v>
      </c>
      <c r="I159" s="90">
        <f t="shared" si="9"/>
        <v>100</v>
      </c>
      <c r="K159" s="110">
        <f t="shared" si="6"/>
        <v>100</v>
      </c>
    </row>
    <row r="160" spans="1:11" ht="45" customHeight="1">
      <c r="A160" s="7" t="s">
        <v>99</v>
      </c>
      <c r="B160" s="3" t="s">
        <v>73</v>
      </c>
      <c r="C160" s="3" t="s">
        <v>25</v>
      </c>
      <c r="D160" s="3" t="s">
        <v>107</v>
      </c>
      <c r="E160" s="3" t="s">
        <v>100</v>
      </c>
      <c r="F160" s="3"/>
      <c r="G160" s="90">
        <f t="shared" si="12"/>
        <v>517.2</v>
      </c>
      <c r="H160" s="90">
        <f t="shared" si="12"/>
        <v>517.2</v>
      </c>
      <c r="I160" s="90">
        <f t="shared" si="9"/>
        <v>100</v>
      </c>
      <c r="K160" s="110">
        <f t="shared" si="6"/>
        <v>100</v>
      </c>
    </row>
    <row r="161" spans="1:11" ht="38.25">
      <c r="A161" s="17" t="s">
        <v>349</v>
      </c>
      <c r="B161" s="3" t="s">
        <v>73</v>
      </c>
      <c r="C161" s="3" t="s">
        <v>25</v>
      </c>
      <c r="D161" s="3" t="s">
        <v>107</v>
      </c>
      <c r="E161" s="3" t="s">
        <v>108</v>
      </c>
      <c r="F161" s="3"/>
      <c r="G161" s="90">
        <f t="shared" si="12"/>
        <v>517.2</v>
      </c>
      <c r="H161" s="90">
        <f t="shared" si="12"/>
        <v>517.2</v>
      </c>
      <c r="I161" s="90">
        <f t="shared" si="9"/>
        <v>100</v>
      </c>
      <c r="K161" s="110">
        <f t="shared" si="6"/>
        <v>100</v>
      </c>
    </row>
    <row r="162" spans="1:11" ht="12.75">
      <c r="A162" s="18" t="s">
        <v>109</v>
      </c>
      <c r="B162" s="3" t="s">
        <v>73</v>
      </c>
      <c r="C162" s="3" t="s">
        <v>25</v>
      </c>
      <c r="D162" s="3" t="s">
        <v>107</v>
      </c>
      <c r="E162" s="3" t="s">
        <v>110</v>
      </c>
      <c r="F162" s="3" t="s">
        <v>111</v>
      </c>
      <c r="G162" s="90">
        <v>517.2</v>
      </c>
      <c r="H162" s="90">
        <v>517.2</v>
      </c>
      <c r="I162" s="90">
        <f t="shared" si="9"/>
        <v>100</v>
      </c>
      <c r="J162" s="107">
        <v>517.2</v>
      </c>
      <c r="K162" s="110">
        <f t="shared" si="6"/>
        <v>-417.20000000000005</v>
      </c>
    </row>
    <row r="163" spans="1:11" ht="25.5">
      <c r="A163" s="15" t="s">
        <v>148</v>
      </c>
      <c r="B163" s="76" t="s">
        <v>73</v>
      </c>
      <c r="C163" s="76" t="s">
        <v>107</v>
      </c>
      <c r="D163" s="76" t="s">
        <v>105</v>
      </c>
      <c r="E163" s="76"/>
      <c r="F163" s="76"/>
      <c r="G163" s="90">
        <f>G164</f>
        <v>10</v>
      </c>
      <c r="H163" s="90">
        <f>H164</f>
        <v>10</v>
      </c>
      <c r="I163" s="90">
        <f t="shared" si="9"/>
        <v>100</v>
      </c>
      <c r="K163" s="110">
        <f t="shared" si="6"/>
        <v>100</v>
      </c>
    </row>
    <row r="164" spans="1:11" ht="38.25">
      <c r="A164" s="15" t="s">
        <v>149</v>
      </c>
      <c r="B164" s="76" t="s">
        <v>73</v>
      </c>
      <c r="C164" s="76" t="s">
        <v>107</v>
      </c>
      <c r="D164" s="76" t="s">
        <v>46</v>
      </c>
      <c r="E164" s="76"/>
      <c r="F164" s="76"/>
      <c r="G164" s="90">
        <f>G165+G169</f>
        <v>10</v>
      </c>
      <c r="H164" s="90">
        <f>H165+H169</f>
        <v>10</v>
      </c>
      <c r="I164" s="90">
        <f t="shared" si="9"/>
        <v>100</v>
      </c>
      <c r="K164" s="110">
        <f aca="true" t="shared" si="13" ref="K164:K230">I164-J164</f>
        <v>100</v>
      </c>
    </row>
    <row r="165" spans="1:11" ht="51" hidden="1">
      <c r="A165" s="5" t="s">
        <v>150</v>
      </c>
      <c r="B165" s="3" t="s">
        <v>73</v>
      </c>
      <c r="C165" s="3" t="s">
        <v>107</v>
      </c>
      <c r="D165" s="3" t="s">
        <v>46</v>
      </c>
      <c r="E165" s="6" t="s">
        <v>151</v>
      </c>
      <c r="F165" s="3"/>
      <c r="G165" s="90">
        <f aca="true" t="shared" si="14" ref="G165:H167">G166</f>
        <v>0</v>
      </c>
      <c r="H165" s="90">
        <f t="shared" si="14"/>
        <v>0</v>
      </c>
      <c r="I165" s="90" t="e">
        <f t="shared" si="9"/>
        <v>#DIV/0!</v>
      </c>
      <c r="K165" s="110" t="e">
        <f t="shared" si="13"/>
        <v>#DIV/0!</v>
      </c>
    </row>
    <row r="166" spans="1:11" ht="38.25" hidden="1">
      <c r="A166" s="7" t="s">
        <v>152</v>
      </c>
      <c r="B166" s="3" t="s">
        <v>73</v>
      </c>
      <c r="C166" s="3" t="s">
        <v>107</v>
      </c>
      <c r="D166" s="3" t="s">
        <v>46</v>
      </c>
      <c r="E166" s="6" t="s">
        <v>153</v>
      </c>
      <c r="F166" s="3"/>
      <c r="G166" s="90">
        <f t="shared" si="14"/>
        <v>0</v>
      </c>
      <c r="H166" s="90">
        <f t="shared" si="14"/>
        <v>0</v>
      </c>
      <c r="I166" s="90" t="e">
        <f t="shared" si="9"/>
        <v>#DIV/0!</v>
      </c>
      <c r="K166" s="110" t="e">
        <f t="shared" si="13"/>
        <v>#DIV/0!</v>
      </c>
    </row>
    <row r="167" spans="1:11" ht="63.75" hidden="1">
      <c r="A167" s="7" t="s">
        <v>154</v>
      </c>
      <c r="B167" s="3" t="s">
        <v>73</v>
      </c>
      <c r="C167" s="3" t="s">
        <v>107</v>
      </c>
      <c r="D167" s="3" t="s">
        <v>46</v>
      </c>
      <c r="E167" s="20" t="s">
        <v>155</v>
      </c>
      <c r="F167" s="3"/>
      <c r="G167" s="90">
        <f t="shared" si="14"/>
        <v>0</v>
      </c>
      <c r="H167" s="90">
        <f t="shared" si="14"/>
        <v>0</v>
      </c>
      <c r="I167" s="90" t="e">
        <f t="shared" si="9"/>
        <v>#DIV/0!</v>
      </c>
      <c r="K167" s="110" t="e">
        <f t="shared" si="13"/>
        <v>#DIV/0!</v>
      </c>
    </row>
    <row r="168" spans="1:11" ht="12.75" hidden="1">
      <c r="A168" s="37" t="s">
        <v>393</v>
      </c>
      <c r="B168" s="3" t="s">
        <v>73</v>
      </c>
      <c r="C168" s="3" t="s">
        <v>107</v>
      </c>
      <c r="D168" s="3" t="s">
        <v>46</v>
      </c>
      <c r="E168" s="20" t="s">
        <v>155</v>
      </c>
      <c r="F168" s="3" t="s">
        <v>394</v>
      </c>
      <c r="G168" s="90">
        <v>0</v>
      </c>
      <c r="H168" s="90"/>
      <c r="I168" s="90" t="e">
        <f t="shared" si="9"/>
        <v>#DIV/0!</v>
      </c>
      <c r="J168" s="107">
        <v>10</v>
      </c>
      <c r="K168" s="110" t="e">
        <f t="shared" si="13"/>
        <v>#DIV/0!</v>
      </c>
    </row>
    <row r="169" spans="1:11" ht="12.75">
      <c r="A169" s="12" t="s">
        <v>84</v>
      </c>
      <c r="B169" s="3" t="s">
        <v>73</v>
      </c>
      <c r="C169" s="3" t="s">
        <v>107</v>
      </c>
      <c r="D169" s="3" t="s">
        <v>46</v>
      </c>
      <c r="E169" s="20" t="s">
        <v>85</v>
      </c>
      <c r="F169" s="3"/>
      <c r="G169" s="90">
        <f>G170</f>
        <v>10</v>
      </c>
      <c r="H169" s="90">
        <f>H170</f>
        <v>10</v>
      </c>
      <c r="I169" s="90">
        <f t="shared" si="9"/>
        <v>100</v>
      </c>
      <c r="K169" s="110"/>
    </row>
    <row r="170" spans="1:11" ht="12.75">
      <c r="A170" s="83" t="s">
        <v>443</v>
      </c>
      <c r="B170" s="3" t="s">
        <v>73</v>
      </c>
      <c r="C170" s="3" t="s">
        <v>107</v>
      </c>
      <c r="D170" s="3" t="s">
        <v>46</v>
      </c>
      <c r="E170" s="20" t="s">
        <v>386</v>
      </c>
      <c r="F170" s="3"/>
      <c r="G170" s="90">
        <f>G171</f>
        <v>10</v>
      </c>
      <c r="H170" s="90">
        <f>H171</f>
        <v>10</v>
      </c>
      <c r="I170" s="90">
        <f t="shared" si="9"/>
        <v>100</v>
      </c>
      <c r="K170" s="110"/>
    </row>
    <row r="171" spans="1:11" ht="12.75">
      <c r="A171" s="37" t="s">
        <v>393</v>
      </c>
      <c r="B171" s="3" t="s">
        <v>73</v>
      </c>
      <c r="C171" s="3" t="s">
        <v>107</v>
      </c>
      <c r="D171" s="3" t="s">
        <v>46</v>
      </c>
      <c r="E171" s="20" t="s">
        <v>386</v>
      </c>
      <c r="F171" s="3" t="s">
        <v>394</v>
      </c>
      <c r="G171" s="90">
        <v>10</v>
      </c>
      <c r="H171" s="90">
        <v>10</v>
      </c>
      <c r="I171" s="90">
        <f t="shared" si="9"/>
        <v>100</v>
      </c>
      <c r="K171" s="110"/>
    </row>
    <row r="172" spans="1:11" ht="12.75">
      <c r="A172" s="18" t="s">
        <v>92</v>
      </c>
      <c r="B172" s="76" t="s">
        <v>73</v>
      </c>
      <c r="C172" s="76" t="s">
        <v>68</v>
      </c>
      <c r="D172" s="76" t="s">
        <v>105</v>
      </c>
      <c r="E172" s="76"/>
      <c r="F172" s="76"/>
      <c r="G172" s="90">
        <f>G173+G182</f>
        <v>754.3571099999999</v>
      </c>
      <c r="H172" s="90">
        <f>H173+H182</f>
        <v>754.3571099999999</v>
      </c>
      <c r="I172" s="90">
        <f t="shared" si="9"/>
        <v>100</v>
      </c>
      <c r="K172" s="110">
        <f t="shared" si="13"/>
        <v>100</v>
      </c>
    </row>
    <row r="173" spans="1:11" ht="12.75">
      <c r="A173" s="18" t="s">
        <v>395</v>
      </c>
      <c r="B173" s="76" t="s">
        <v>73</v>
      </c>
      <c r="C173" s="76" t="s">
        <v>68</v>
      </c>
      <c r="D173" s="76" t="s">
        <v>46</v>
      </c>
      <c r="E173" s="76"/>
      <c r="F173" s="76"/>
      <c r="G173" s="90">
        <f>G174+G179</f>
        <v>686.3571099999999</v>
      </c>
      <c r="H173" s="90">
        <f>H174+H179</f>
        <v>686.3571099999999</v>
      </c>
      <c r="I173" s="90">
        <f t="shared" si="9"/>
        <v>100</v>
      </c>
      <c r="K173" s="110">
        <f t="shared" si="13"/>
        <v>100</v>
      </c>
    </row>
    <row r="174" spans="1:11" ht="51">
      <c r="A174" s="23" t="s">
        <v>150</v>
      </c>
      <c r="B174" s="3" t="s">
        <v>73</v>
      </c>
      <c r="C174" s="3" t="s">
        <v>68</v>
      </c>
      <c r="D174" s="3" t="s">
        <v>46</v>
      </c>
      <c r="E174" s="3" t="s">
        <v>170</v>
      </c>
      <c r="F174" s="3"/>
      <c r="G174" s="90">
        <f aca="true" t="shared" si="15" ref="G174:G184">G175</f>
        <v>300</v>
      </c>
      <c r="H174" s="90">
        <f>H175</f>
        <v>300</v>
      </c>
      <c r="I174" s="90">
        <f t="shared" si="9"/>
        <v>100</v>
      </c>
      <c r="K174" s="110">
        <f t="shared" si="13"/>
        <v>100</v>
      </c>
    </row>
    <row r="175" spans="1:11" ht="25.5">
      <c r="A175" s="23" t="s">
        <v>171</v>
      </c>
      <c r="B175" s="3" t="s">
        <v>73</v>
      </c>
      <c r="C175" s="3" t="s">
        <v>68</v>
      </c>
      <c r="D175" s="3" t="s">
        <v>46</v>
      </c>
      <c r="E175" s="3" t="s">
        <v>172</v>
      </c>
      <c r="F175" s="3"/>
      <c r="G175" s="90">
        <f t="shared" si="15"/>
        <v>300</v>
      </c>
      <c r="H175" s="90">
        <f>H176</f>
        <v>300</v>
      </c>
      <c r="I175" s="90">
        <f t="shared" si="9"/>
        <v>100</v>
      </c>
      <c r="K175" s="110">
        <f t="shared" si="13"/>
        <v>100</v>
      </c>
    </row>
    <row r="176" spans="1:11" ht="51">
      <c r="A176" s="7" t="s">
        <v>202</v>
      </c>
      <c r="B176" s="3" t="s">
        <v>73</v>
      </c>
      <c r="C176" s="3" t="s">
        <v>68</v>
      </c>
      <c r="D176" s="3" t="s">
        <v>46</v>
      </c>
      <c r="E176" s="3" t="s">
        <v>173</v>
      </c>
      <c r="F176" s="3"/>
      <c r="G176" s="90">
        <f t="shared" si="15"/>
        <v>300</v>
      </c>
      <c r="H176" s="90">
        <f>H177</f>
        <v>300</v>
      </c>
      <c r="I176" s="90">
        <f t="shared" si="9"/>
        <v>100</v>
      </c>
      <c r="K176" s="110">
        <f t="shared" si="13"/>
        <v>100</v>
      </c>
    </row>
    <row r="177" spans="1:11" ht="25.5">
      <c r="A177" s="22" t="s">
        <v>328</v>
      </c>
      <c r="B177" s="3" t="s">
        <v>73</v>
      </c>
      <c r="C177" s="3" t="s">
        <v>68</v>
      </c>
      <c r="D177" s="3" t="s">
        <v>46</v>
      </c>
      <c r="E177" s="3" t="s">
        <v>329</v>
      </c>
      <c r="F177" s="3"/>
      <c r="G177" s="90">
        <f t="shared" si="15"/>
        <v>300</v>
      </c>
      <c r="H177" s="90">
        <f>H178</f>
        <v>300</v>
      </c>
      <c r="I177" s="90">
        <f t="shared" si="9"/>
        <v>100</v>
      </c>
      <c r="K177" s="110">
        <f t="shared" si="13"/>
        <v>100</v>
      </c>
    </row>
    <row r="178" spans="1:11" ht="12.75">
      <c r="A178" s="37" t="s">
        <v>393</v>
      </c>
      <c r="B178" s="3" t="s">
        <v>73</v>
      </c>
      <c r="C178" s="3" t="s">
        <v>68</v>
      </c>
      <c r="D178" s="3" t="s">
        <v>46</v>
      </c>
      <c r="E178" s="3" t="s">
        <v>329</v>
      </c>
      <c r="F178" s="3" t="s">
        <v>394</v>
      </c>
      <c r="G178" s="90">
        <v>300</v>
      </c>
      <c r="H178" s="90">
        <v>300</v>
      </c>
      <c r="I178" s="90">
        <f t="shared" si="9"/>
        <v>100</v>
      </c>
      <c r="K178" s="110">
        <f t="shared" si="13"/>
        <v>100</v>
      </c>
    </row>
    <row r="179" spans="1:11" ht="12.75">
      <c r="A179" s="12" t="s">
        <v>84</v>
      </c>
      <c r="B179" s="3" t="s">
        <v>73</v>
      </c>
      <c r="C179" s="3" t="s">
        <v>68</v>
      </c>
      <c r="D179" s="3" t="s">
        <v>46</v>
      </c>
      <c r="E179" s="3" t="s">
        <v>85</v>
      </c>
      <c r="F179" s="3"/>
      <c r="G179" s="90">
        <f>G180</f>
        <v>386.35711</v>
      </c>
      <c r="H179" s="90">
        <f>H180</f>
        <v>386.35711</v>
      </c>
      <c r="I179" s="90">
        <f t="shared" si="9"/>
        <v>100</v>
      </c>
      <c r="K179" s="110">
        <f t="shared" si="13"/>
        <v>100</v>
      </c>
    </row>
    <row r="180" spans="1:11" ht="76.5">
      <c r="A180" s="84" t="s">
        <v>451</v>
      </c>
      <c r="B180" s="3" t="s">
        <v>73</v>
      </c>
      <c r="C180" s="3" t="s">
        <v>68</v>
      </c>
      <c r="D180" s="3" t="s">
        <v>46</v>
      </c>
      <c r="E180" s="3" t="s">
        <v>450</v>
      </c>
      <c r="F180" s="3"/>
      <c r="G180" s="90">
        <f>G181</f>
        <v>386.35711</v>
      </c>
      <c r="H180" s="90">
        <f>H181</f>
        <v>386.35711</v>
      </c>
      <c r="I180" s="90">
        <f t="shared" si="9"/>
        <v>100</v>
      </c>
      <c r="K180" s="110">
        <f t="shared" si="13"/>
        <v>100</v>
      </c>
    </row>
    <row r="181" spans="1:11" ht="12.75">
      <c r="A181" s="37" t="s">
        <v>393</v>
      </c>
      <c r="B181" s="3" t="s">
        <v>73</v>
      </c>
      <c r="C181" s="3" t="s">
        <v>68</v>
      </c>
      <c r="D181" s="3" t="s">
        <v>46</v>
      </c>
      <c r="E181" s="3" t="s">
        <v>450</v>
      </c>
      <c r="F181" s="3" t="s">
        <v>394</v>
      </c>
      <c r="G181" s="90">
        <v>386.35711</v>
      </c>
      <c r="H181" s="90">
        <v>386.35711</v>
      </c>
      <c r="I181" s="90">
        <f t="shared" si="9"/>
        <v>100</v>
      </c>
      <c r="J181" s="107">
        <v>386.35711</v>
      </c>
      <c r="K181" s="110">
        <f t="shared" si="13"/>
        <v>-286.35711</v>
      </c>
    </row>
    <row r="182" spans="1:11" ht="25.5">
      <c r="A182" s="15" t="s">
        <v>174</v>
      </c>
      <c r="B182" s="3" t="s">
        <v>73</v>
      </c>
      <c r="C182" s="3" t="s">
        <v>68</v>
      </c>
      <c r="D182" s="3" t="s">
        <v>94</v>
      </c>
      <c r="E182" s="3"/>
      <c r="F182" s="3"/>
      <c r="G182" s="90">
        <f>G183</f>
        <v>68</v>
      </c>
      <c r="H182" s="90">
        <f>H183</f>
        <v>68</v>
      </c>
      <c r="I182" s="90">
        <f t="shared" si="9"/>
        <v>100</v>
      </c>
      <c r="K182" s="110">
        <f t="shared" si="13"/>
        <v>100</v>
      </c>
    </row>
    <row r="183" spans="1:11" ht="12.75">
      <c r="A183" s="12" t="s">
        <v>84</v>
      </c>
      <c r="B183" s="3" t="s">
        <v>73</v>
      </c>
      <c r="C183" s="3" t="s">
        <v>68</v>
      </c>
      <c r="D183" s="3" t="s">
        <v>94</v>
      </c>
      <c r="E183" s="3" t="s">
        <v>85</v>
      </c>
      <c r="F183" s="3"/>
      <c r="G183" s="90">
        <f>G184</f>
        <v>68</v>
      </c>
      <c r="H183" s="90">
        <f>H184</f>
        <v>68</v>
      </c>
      <c r="I183" s="90">
        <f t="shared" si="9"/>
        <v>100</v>
      </c>
      <c r="K183" s="110">
        <f t="shared" si="13"/>
        <v>100</v>
      </c>
    </row>
    <row r="184" spans="1:11" ht="25.5">
      <c r="A184" s="37" t="s">
        <v>407</v>
      </c>
      <c r="B184" s="3" t="s">
        <v>73</v>
      </c>
      <c r="C184" s="3" t="s">
        <v>68</v>
      </c>
      <c r="D184" s="3" t="s">
        <v>94</v>
      </c>
      <c r="E184" s="3" t="s">
        <v>406</v>
      </c>
      <c r="F184" s="3"/>
      <c r="G184" s="90">
        <f t="shared" si="15"/>
        <v>68</v>
      </c>
      <c r="H184" s="90">
        <f>H185</f>
        <v>68</v>
      </c>
      <c r="I184" s="90">
        <f t="shared" si="9"/>
        <v>100</v>
      </c>
      <c r="K184" s="110">
        <f t="shared" si="13"/>
        <v>100</v>
      </c>
    </row>
    <row r="185" spans="1:11" ht="12.75">
      <c r="A185" s="37" t="s">
        <v>393</v>
      </c>
      <c r="B185" s="3" t="s">
        <v>73</v>
      </c>
      <c r="C185" s="3" t="s">
        <v>68</v>
      </c>
      <c r="D185" s="3" t="s">
        <v>94</v>
      </c>
      <c r="E185" s="3" t="s">
        <v>406</v>
      </c>
      <c r="F185" s="3" t="s">
        <v>394</v>
      </c>
      <c r="G185" s="90">
        <v>68</v>
      </c>
      <c r="H185" s="90">
        <v>68</v>
      </c>
      <c r="I185" s="90">
        <f t="shared" si="9"/>
        <v>100</v>
      </c>
      <c r="J185" s="107">
        <v>68</v>
      </c>
      <c r="K185" s="110">
        <f t="shared" si="13"/>
        <v>32</v>
      </c>
    </row>
    <row r="186" spans="1:11" ht="12.75">
      <c r="A186" s="37" t="s">
        <v>190</v>
      </c>
      <c r="B186" s="76" t="s">
        <v>73</v>
      </c>
      <c r="C186" s="76" t="s">
        <v>38</v>
      </c>
      <c r="D186" s="3" t="s">
        <v>105</v>
      </c>
      <c r="E186" s="3"/>
      <c r="F186" s="3"/>
      <c r="G186" s="90">
        <f>G187+G195</f>
        <v>353</v>
      </c>
      <c r="H186" s="90">
        <f>H187+H195</f>
        <v>353</v>
      </c>
      <c r="I186" s="90">
        <f t="shared" si="9"/>
        <v>100</v>
      </c>
      <c r="K186" s="110">
        <f t="shared" si="13"/>
        <v>100</v>
      </c>
    </row>
    <row r="187" spans="1:11" ht="12.75">
      <c r="A187" s="15" t="s">
        <v>194</v>
      </c>
      <c r="B187" s="3" t="s">
        <v>73</v>
      </c>
      <c r="C187" s="3" t="s">
        <v>38</v>
      </c>
      <c r="D187" s="3" t="s">
        <v>25</v>
      </c>
      <c r="E187" s="3"/>
      <c r="F187" s="3"/>
      <c r="G187" s="90">
        <f>G188+G192</f>
        <v>67</v>
      </c>
      <c r="H187" s="90">
        <f>H188+H192</f>
        <v>67</v>
      </c>
      <c r="I187" s="90">
        <f t="shared" si="9"/>
        <v>100</v>
      </c>
      <c r="K187" s="110">
        <f t="shared" si="13"/>
        <v>100</v>
      </c>
    </row>
    <row r="188" spans="1:11" ht="51">
      <c r="A188" s="5" t="s">
        <v>150</v>
      </c>
      <c r="B188" s="3" t="s">
        <v>73</v>
      </c>
      <c r="C188" s="3" t="s">
        <v>38</v>
      </c>
      <c r="D188" s="3" t="s">
        <v>25</v>
      </c>
      <c r="E188" s="6" t="s">
        <v>151</v>
      </c>
      <c r="F188" s="3"/>
      <c r="G188" s="90">
        <f aca="true" t="shared" si="16" ref="G188:H190">G189</f>
        <v>67</v>
      </c>
      <c r="H188" s="90">
        <f t="shared" si="16"/>
        <v>67</v>
      </c>
      <c r="I188" s="90">
        <f t="shared" si="9"/>
        <v>100</v>
      </c>
      <c r="K188" s="110">
        <f t="shared" si="13"/>
        <v>100</v>
      </c>
    </row>
    <row r="189" spans="1:11" ht="25.5">
      <c r="A189" s="5" t="s">
        <v>171</v>
      </c>
      <c r="B189" s="3" t="s">
        <v>73</v>
      </c>
      <c r="C189" s="3" t="s">
        <v>38</v>
      </c>
      <c r="D189" s="3" t="s">
        <v>25</v>
      </c>
      <c r="E189" s="6" t="s">
        <v>172</v>
      </c>
      <c r="F189" s="3"/>
      <c r="G189" s="90">
        <f>G190</f>
        <v>67</v>
      </c>
      <c r="H189" s="90">
        <f t="shared" si="16"/>
        <v>67</v>
      </c>
      <c r="I189" s="90">
        <f t="shared" si="9"/>
        <v>100</v>
      </c>
      <c r="K189" s="110">
        <f t="shared" si="13"/>
        <v>100</v>
      </c>
    </row>
    <row r="190" spans="1:11" ht="51">
      <c r="A190" s="12" t="s">
        <v>434</v>
      </c>
      <c r="B190" s="3" t="s">
        <v>73</v>
      </c>
      <c r="C190" s="3" t="s">
        <v>38</v>
      </c>
      <c r="D190" s="3" t="s">
        <v>25</v>
      </c>
      <c r="E190" s="3" t="s">
        <v>392</v>
      </c>
      <c r="F190" s="3"/>
      <c r="G190" s="90">
        <f>G191</f>
        <v>67</v>
      </c>
      <c r="H190" s="90">
        <f t="shared" si="16"/>
        <v>67</v>
      </c>
      <c r="I190" s="90">
        <f t="shared" si="9"/>
        <v>100</v>
      </c>
      <c r="K190" s="110">
        <f t="shared" si="13"/>
        <v>100</v>
      </c>
    </row>
    <row r="191" spans="1:11" ht="12.75">
      <c r="A191" s="37" t="s">
        <v>393</v>
      </c>
      <c r="B191" s="3" t="s">
        <v>73</v>
      </c>
      <c r="C191" s="3" t="s">
        <v>38</v>
      </c>
      <c r="D191" s="3" t="s">
        <v>25</v>
      </c>
      <c r="E191" s="3" t="s">
        <v>392</v>
      </c>
      <c r="F191" s="3" t="s">
        <v>394</v>
      </c>
      <c r="G191" s="90">
        <v>67</v>
      </c>
      <c r="H191" s="90">
        <v>67</v>
      </c>
      <c r="I191" s="90">
        <f t="shared" si="9"/>
        <v>100</v>
      </c>
      <c r="J191" s="107">
        <v>67</v>
      </c>
      <c r="K191" s="110">
        <f t="shared" si="13"/>
        <v>33</v>
      </c>
    </row>
    <row r="192" spans="1:11" ht="12.75" hidden="1">
      <c r="A192" s="12" t="s">
        <v>84</v>
      </c>
      <c r="B192" s="3" t="s">
        <v>73</v>
      </c>
      <c r="C192" s="3" t="s">
        <v>38</v>
      </c>
      <c r="D192" s="3" t="s">
        <v>25</v>
      </c>
      <c r="E192" s="3" t="s">
        <v>85</v>
      </c>
      <c r="F192" s="3"/>
      <c r="G192" s="90">
        <f>G193</f>
        <v>0</v>
      </c>
      <c r="H192" s="90">
        <f>H193</f>
        <v>0</v>
      </c>
      <c r="I192" s="90" t="e">
        <f t="shared" si="9"/>
        <v>#DIV/0!</v>
      </c>
      <c r="K192" s="110" t="e">
        <f t="shared" si="13"/>
        <v>#DIV/0!</v>
      </c>
    </row>
    <row r="193" spans="1:11" ht="12.75" hidden="1">
      <c r="A193" s="83" t="s">
        <v>443</v>
      </c>
      <c r="B193" s="3" t="s">
        <v>73</v>
      </c>
      <c r="C193" s="3" t="s">
        <v>38</v>
      </c>
      <c r="D193" s="3" t="s">
        <v>25</v>
      </c>
      <c r="E193" s="3" t="s">
        <v>386</v>
      </c>
      <c r="F193" s="3"/>
      <c r="G193" s="90">
        <f>G194</f>
        <v>0</v>
      </c>
      <c r="H193" s="90">
        <f>H194</f>
        <v>0</v>
      </c>
      <c r="I193" s="90" t="e">
        <f t="shared" si="9"/>
        <v>#DIV/0!</v>
      </c>
      <c r="K193" s="110" t="e">
        <f t="shared" si="13"/>
        <v>#DIV/0!</v>
      </c>
    </row>
    <row r="194" spans="1:11" ht="12.75" hidden="1">
      <c r="A194" s="37" t="s">
        <v>393</v>
      </c>
      <c r="B194" s="3" t="s">
        <v>73</v>
      </c>
      <c r="C194" s="3" t="s">
        <v>38</v>
      </c>
      <c r="D194" s="3" t="s">
        <v>25</v>
      </c>
      <c r="E194" s="3" t="s">
        <v>386</v>
      </c>
      <c r="F194" s="3" t="s">
        <v>394</v>
      </c>
      <c r="G194" s="90"/>
      <c r="H194" s="90"/>
      <c r="I194" s="90" t="e">
        <f t="shared" si="9"/>
        <v>#DIV/0!</v>
      </c>
      <c r="J194" s="107">
        <v>401</v>
      </c>
      <c r="K194" s="110" t="e">
        <f t="shared" si="13"/>
        <v>#DIV/0!</v>
      </c>
    </row>
    <row r="195" spans="1:11" ht="12.75">
      <c r="A195" s="15" t="s">
        <v>203</v>
      </c>
      <c r="B195" s="9" t="s">
        <v>73</v>
      </c>
      <c r="C195" s="9" t="s">
        <v>38</v>
      </c>
      <c r="D195" s="9" t="s">
        <v>107</v>
      </c>
      <c r="E195" s="9"/>
      <c r="F195" s="9"/>
      <c r="G195" s="90">
        <f>G201+G196</f>
        <v>286</v>
      </c>
      <c r="H195" s="90">
        <f>H201+H196</f>
        <v>286</v>
      </c>
      <c r="I195" s="90">
        <f t="shared" si="9"/>
        <v>100</v>
      </c>
      <c r="K195" s="110">
        <f t="shared" si="13"/>
        <v>100</v>
      </c>
    </row>
    <row r="196" spans="1:11" ht="51">
      <c r="A196" s="58" t="s">
        <v>76</v>
      </c>
      <c r="B196" s="9" t="s">
        <v>73</v>
      </c>
      <c r="C196" s="9" t="s">
        <v>38</v>
      </c>
      <c r="D196" s="9" t="s">
        <v>107</v>
      </c>
      <c r="E196" s="9" t="s">
        <v>77</v>
      </c>
      <c r="F196" s="9"/>
      <c r="G196" s="90">
        <f aca="true" t="shared" si="17" ref="G196:H199">G197</f>
        <v>286</v>
      </c>
      <c r="H196" s="90">
        <f t="shared" si="17"/>
        <v>286</v>
      </c>
      <c r="I196" s="90">
        <f t="shared" si="9"/>
        <v>100</v>
      </c>
      <c r="K196" s="110">
        <f t="shared" si="13"/>
        <v>100</v>
      </c>
    </row>
    <row r="197" spans="1:11" ht="51">
      <c r="A197" s="58" t="s">
        <v>99</v>
      </c>
      <c r="B197" s="9" t="s">
        <v>73</v>
      </c>
      <c r="C197" s="9" t="s">
        <v>38</v>
      </c>
      <c r="D197" s="9" t="s">
        <v>107</v>
      </c>
      <c r="E197" s="9" t="s">
        <v>100</v>
      </c>
      <c r="F197" s="9"/>
      <c r="G197" s="90">
        <f t="shared" si="17"/>
        <v>286</v>
      </c>
      <c r="H197" s="90">
        <f t="shared" si="17"/>
        <v>286</v>
      </c>
      <c r="I197" s="90">
        <f t="shared" si="9"/>
        <v>100</v>
      </c>
      <c r="K197" s="110">
        <f t="shared" si="13"/>
        <v>100</v>
      </c>
    </row>
    <row r="198" spans="1:11" ht="51">
      <c r="A198" s="58" t="s">
        <v>350</v>
      </c>
      <c r="B198" s="9" t="s">
        <v>73</v>
      </c>
      <c r="C198" s="9" t="s">
        <v>38</v>
      </c>
      <c r="D198" s="9" t="s">
        <v>107</v>
      </c>
      <c r="E198" s="9" t="s">
        <v>102</v>
      </c>
      <c r="F198" s="9"/>
      <c r="G198" s="90">
        <f t="shared" si="17"/>
        <v>286</v>
      </c>
      <c r="H198" s="90">
        <f t="shared" si="17"/>
        <v>286</v>
      </c>
      <c r="I198" s="90">
        <f t="shared" si="9"/>
        <v>100</v>
      </c>
      <c r="K198" s="110">
        <f t="shared" si="13"/>
        <v>100</v>
      </c>
    </row>
    <row r="199" spans="1:11" ht="38.25">
      <c r="A199" s="59" t="s">
        <v>483</v>
      </c>
      <c r="B199" s="9" t="s">
        <v>73</v>
      </c>
      <c r="C199" s="9" t="s">
        <v>38</v>
      </c>
      <c r="D199" s="9" t="s">
        <v>107</v>
      </c>
      <c r="E199" s="9" t="s">
        <v>482</v>
      </c>
      <c r="F199" s="9"/>
      <c r="G199" s="90">
        <f t="shared" si="17"/>
        <v>286</v>
      </c>
      <c r="H199" s="90">
        <f t="shared" si="17"/>
        <v>286</v>
      </c>
      <c r="I199" s="90">
        <f t="shared" si="9"/>
        <v>100</v>
      </c>
      <c r="K199" s="110">
        <f t="shared" si="13"/>
        <v>100</v>
      </c>
    </row>
    <row r="200" spans="1:11" ht="12.75">
      <c r="A200" s="37" t="s">
        <v>393</v>
      </c>
      <c r="B200" s="9" t="s">
        <v>73</v>
      </c>
      <c r="C200" s="9" t="s">
        <v>38</v>
      </c>
      <c r="D200" s="9" t="s">
        <v>107</v>
      </c>
      <c r="E200" s="9" t="s">
        <v>482</v>
      </c>
      <c r="F200" s="9" t="s">
        <v>394</v>
      </c>
      <c r="G200" s="90">
        <v>286</v>
      </c>
      <c r="H200" s="90">
        <v>286</v>
      </c>
      <c r="I200" s="90">
        <f t="shared" si="9"/>
        <v>100</v>
      </c>
      <c r="J200" s="107">
        <v>286</v>
      </c>
      <c r="K200" s="110">
        <f t="shared" si="13"/>
        <v>-186</v>
      </c>
    </row>
    <row r="201" spans="1:11" ht="51" hidden="1">
      <c r="A201" s="5" t="s">
        <v>150</v>
      </c>
      <c r="B201" s="9" t="s">
        <v>73</v>
      </c>
      <c r="C201" s="9" t="s">
        <v>38</v>
      </c>
      <c r="D201" s="9" t="s">
        <v>107</v>
      </c>
      <c r="E201" s="9" t="s">
        <v>170</v>
      </c>
      <c r="F201" s="9"/>
      <c r="G201" s="90">
        <f>G202</f>
        <v>0</v>
      </c>
      <c r="H201" s="90">
        <f>H202</f>
        <v>0</v>
      </c>
      <c r="I201" s="90" t="e">
        <f t="shared" si="9"/>
        <v>#DIV/0!</v>
      </c>
      <c r="K201" s="110" t="e">
        <f t="shared" si="13"/>
        <v>#DIV/0!</v>
      </c>
    </row>
    <row r="202" spans="1:11" ht="25.5" hidden="1">
      <c r="A202" s="5" t="s">
        <v>171</v>
      </c>
      <c r="B202" s="9" t="s">
        <v>73</v>
      </c>
      <c r="C202" s="9" t="s">
        <v>38</v>
      </c>
      <c r="D202" s="9" t="s">
        <v>107</v>
      </c>
      <c r="E202" s="9" t="s">
        <v>172</v>
      </c>
      <c r="F202" s="9"/>
      <c r="G202" s="90">
        <f>G205+G203</f>
        <v>0</v>
      </c>
      <c r="H202" s="90">
        <f>H205+H203</f>
        <v>0</v>
      </c>
      <c r="I202" s="90" t="e">
        <f t="shared" si="9"/>
        <v>#DIV/0!</v>
      </c>
      <c r="K202" s="110" t="e">
        <f t="shared" si="13"/>
        <v>#DIV/0!</v>
      </c>
    </row>
    <row r="203" spans="1:11" ht="38.25" hidden="1">
      <c r="A203" s="22" t="s">
        <v>204</v>
      </c>
      <c r="B203" s="9" t="s">
        <v>73</v>
      </c>
      <c r="C203" s="9" t="s">
        <v>38</v>
      </c>
      <c r="D203" s="9" t="s">
        <v>107</v>
      </c>
      <c r="E203" s="9" t="s">
        <v>205</v>
      </c>
      <c r="F203" s="9"/>
      <c r="G203" s="91">
        <f>G204</f>
        <v>0</v>
      </c>
      <c r="H203" s="91">
        <f>H204</f>
        <v>0</v>
      </c>
      <c r="I203" s="90" t="e">
        <f aca="true" t="shared" si="18" ref="I203:I266">H203/G203*100</f>
        <v>#DIV/0!</v>
      </c>
      <c r="K203" s="110" t="e">
        <f t="shared" si="13"/>
        <v>#DIV/0!</v>
      </c>
    </row>
    <row r="204" spans="1:11" ht="12.75" hidden="1">
      <c r="A204" s="37" t="s">
        <v>393</v>
      </c>
      <c r="B204" s="3" t="s">
        <v>73</v>
      </c>
      <c r="C204" s="3" t="s">
        <v>38</v>
      </c>
      <c r="D204" s="3" t="s">
        <v>107</v>
      </c>
      <c r="E204" s="9" t="s">
        <v>205</v>
      </c>
      <c r="F204" s="3" t="s">
        <v>394</v>
      </c>
      <c r="G204" s="90"/>
      <c r="H204" s="90">
        <f>62-62</f>
        <v>0</v>
      </c>
      <c r="I204" s="90" t="e">
        <f t="shared" si="18"/>
        <v>#DIV/0!</v>
      </c>
      <c r="K204" s="110" t="e">
        <f t="shared" si="13"/>
        <v>#DIV/0!</v>
      </c>
    </row>
    <row r="205" spans="1:11" ht="25.5" hidden="1">
      <c r="A205" s="22" t="s">
        <v>206</v>
      </c>
      <c r="B205" s="9" t="s">
        <v>73</v>
      </c>
      <c r="C205" s="9" t="s">
        <v>38</v>
      </c>
      <c r="D205" s="9" t="s">
        <v>107</v>
      </c>
      <c r="E205" s="9" t="s">
        <v>207</v>
      </c>
      <c r="F205" s="9"/>
      <c r="G205" s="90">
        <f>G206</f>
        <v>0</v>
      </c>
      <c r="H205" s="90">
        <f>H206</f>
        <v>0</v>
      </c>
      <c r="I205" s="90" t="e">
        <f t="shared" si="18"/>
        <v>#DIV/0!</v>
      </c>
      <c r="K205" s="110" t="e">
        <f t="shared" si="13"/>
        <v>#DIV/0!</v>
      </c>
    </row>
    <row r="206" spans="1:11" ht="12.75" hidden="1">
      <c r="A206" s="37" t="s">
        <v>393</v>
      </c>
      <c r="B206" s="3" t="s">
        <v>73</v>
      </c>
      <c r="C206" s="3" t="s">
        <v>38</v>
      </c>
      <c r="D206" s="3" t="s">
        <v>107</v>
      </c>
      <c r="E206" s="9" t="s">
        <v>207</v>
      </c>
      <c r="F206" s="3" t="s">
        <v>394</v>
      </c>
      <c r="G206" s="90"/>
      <c r="H206" s="90">
        <f>1566.507-1566.507</f>
        <v>0</v>
      </c>
      <c r="I206" s="90" t="e">
        <f t="shared" si="18"/>
        <v>#DIV/0!</v>
      </c>
      <c r="K206" s="110" t="e">
        <f t="shared" si="13"/>
        <v>#DIV/0!</v>
      </c>
    </row>
    <row r="207" spans="1:11" ht="12.75">
      <c r="A207" s="15" t="s">
        <v>255</v>
      </c>
      <c r="B207" s="3" t="s">
        <v>73</v>
      </c>
      <c r="C207" s="3" t="s">
        <v>256</v>
      </c>
      <c r="D207" s="3"/>
      <c r="E207" s="9"/>
      <c r="F207" s="3"/>
      <c r="G207" s="90">
        <f>G208</f>
        <v>2316.55977</v>
      </c>
      <c r="H207" s="90">
        <f>H208</f>
        <v>2316.55977</v>
      </c>
      <c r="I207" s="90">
        <f t="shared" si="18"/>
        <v>100</v>
      </c>
      <c r="K207" s="110">
        <f t="shared" si="13"/>
        <v>100</v>
      </c>
    </row>
    <row r="208" spans="1:11" ht="12.75">
      <c r="A208" s="15" t="s">
        <v>257</v>
      </c>
      <c r="B208" s="3" t="s">
        <v>73</v>
      </c>
      <c r="C208" s="3" t="s">
        <v>256</v>
      </c>
      <c r="D208" s="3" t="s">
        <v>11</v>
      </c>
      <c r="E208" s="9"/>
      <c r="F208" s="3"/>
      <c r="G208" s="90">
        <f>G219+G215+G209</f>
        <v>2316.55977</v>
      </c>
      <c r="H208" s="90">
        <f>H219+H215+H209</f>
        <v>2316.55977</v>
      </c>
      <c r="I208" s="90">
        <f t="shared" si="18"/>
        <v>100</v>
      </c>
      <c r="K208" s="110">
        <f t="shared" si="13"/>
        <v>100</v>
      </c>
    </row>
    <row r="209" spans="1:11" ht="38.25">
      <c r="A209" s="58" t="s">
        <v>471</v>
      </c>
      <c r="B209" s="3" t="s">
        <v>73</v>
      </c>
      <c r="C209" s="3" t="s">
        <v>256</v>
      </c>
      <c r="D209" s="3" t="s">
        <v>11</v>
      </c>
      <c r="E209" s="9" t="s">
        <v>134</v>
      </c>
      <c r="F209" s="3"/>
      <c r="G209" s="90">
        <f>G210</f>
        <v>302.32</v>
      </c>
      <c r="H209" s="90">
        <f>H210</f>
        <v>302.32</v>
      </c>
      <c r="I209" s="90">
        <f t="shared" si="18"/>
        <v>100</v>
      </c>
      <c r="K209" s="110">
        <f t="shared" si="13"/>
        <v>100</v>
      </c>
    </row>
    <row r="210" spans="1:11" ht="25.5">
      <c r="A210" s="58" t="s">
        <v>472</v>
      </c>
      <c r="B210" s="3" t="s">
        <v>73</v>
      </c>
      <c r="C210" s="3" t="s">
        <v>256</v>
      </c>
      <c r="D210" s="3" t="s">
        <v>11</v>
      </c>
      <c r="E210" s="9" t="s">
        <v>167</v>
      </c>
      <c r="F210" s="3"/>
      <c r="G210" s="90">
        <f>G211+G213</f>
        <v>302.32</v>
      </c>
      <c r="H210" s="90">
        <f>H211+H213</f>
        <v>302.32</v>
      </c>
      <c r="I210" s="90">
        <f t="shared" si="18"/>
        <v>100</v>
      </c>
      <c r="K210" s="110">
        <f t="shared" si="13"/>
        <v>100</v>
      </c>
    </row>
    <row r="211" spans="1:11" ht="63.75">
      <c r="A211" s="87" t="s">
        <v>480</v>
      </c>
      <c r="B211" s="3" t="s">
        <v>73</v>
      </c>
      <c r="C211" s="3" t="s">
        <v>256</v>
      </c>
      <c r="D211" s="3" t="s">
        <v>11</v>
      </c>
      <c r="E211" s="9" t="s">
        <v>454</v>
      </c>
      <c r="F211" s="3"/>
      <c r="G211" s="90">
        <f>G212</f>
        <v>15.116</v>
      </c>
      <c r="H211" s="90">
        <f>H212</f>
        <v>15.116</v>
      </c>
      <c r="I211" s="90">
        <f t="shared" si="18"/>
        <v>100</v>
      </c>
      <c r="K211" s="110">
        <f t="shared" si="13"/>
        <v>100</v>
      </c>
    </row>
    <row r="212" spans="1:11" ht="12.75">
      <c r="A212" s="37" t="s">
        <v>393</v>
      </c>
      <c r="B212" s="3" t="s">
        <v>73</v>
      </c>
      <c r="C212" s="3" t="s">
        <v>256</v>
      </c>
      <c r="D212" s="3" t="s">
        <v>11</v>
      </c>
      <c r="E212" s="9" t="s">
        <v>454</v>
      </c>
      <c r="F212" s="3" t="s">
        <v>394</v>
      </c>
      <c r="G212" s="90">
        <v>15.116</v>
      </c>
      <c r="H212" s="90">
        <v>15.116</v>
      </c>
      <c r="I212" s="90">
        <f t="shared" si="18"/>
        <v>100</v>
      </c>
      <c r="J212" s="107">
        <v>15.116</v>
      </c>
      <c r="K212" s="110">
        <f t="shared" si="13"/>
        <v>84.884</v>
      </c>
    </row>
    <row r="213" spans="1:11" ht="38.25">
      <c r="A213" s="87" t="s">
        <v>481</v>
      </c>
      <c r="B213" s="3" t="s">
        <v>73</v>
      </c>
      <c r="C213" s="3" t="s">
        <v>256</v>
      </c>
      <c r="D213" s="3" t="s">
        <v>11</v>
      </c>
      <c r="E213" s="9" t="s">
        <v>468</v>
      </c>
      <c r="F213" s="3"/>
      <c r="G213" s="90">
        <f>G214</f>
        <v>287.204</v>
      </c>
      <c r="H213" s="90">
        <f>H214</f>
        <v>287.204</v>
      </c>
      <c r="I213" s="90">
        <f t="shared" si="18"/>
        <v>100</v>
      </c>
      <c r="K213" s="110">
        <f t="shared" si="13"/>
        <v>100</v>
      </c>
    </row>
    <row r="214" spans="1:11" ht="12.75">
      <c r="A214" s="37" t="s">
        <v>393</v>
      </c>
      <c r="B214" s="3" t="s">
        <v>73</v>
      </c>
      <c r="C214" s="3" t="s">
        <v>256</v>
      </c>
      <c r="D214" s="3" t="s">
        <v>11</v>
      </c>
      <c r="E214" s="9" t="s">
        <v>468</v>
      </c>
      <c r="F214" s="3" t="s">
        <v>394</v>
      </c>
      <c r="G214" s="90">
        <v>287.204</v>
      </c>
      <c r="H214" s="90">
        <v>287.204</v>
      </c>
      <c r="I214" s="90">
        <f t="shared" si="18"/>
        <v>100</v>
      </c>
      <c r="J214" s="107">
        <v>287.204</v>
      </c>
      <c r="K214" s="110">
        <f t="shared" si="13"/>
        <v>-187.204</v>
      </c>
    </row>
    <row r="215" spans="1:11" ht="38.25">
      <c r="A215" s="58" t="s">
        <v>12</v>
      </c>
      <c r="B215" s="3" t="s">
        <v>73</v>
      </c>
      <c r="C215" s="3" t="s">
        <v>256</v>
      </c>
      <c r="D215" s="3" t="s">
        <v>11</v>
      </c>
      <c r="E215" s="9" t="s">
        <v>39</v>
      </c>
      <c r="F215" s="3"/>
      <c r="G215" s="90">
        <f aca="true" t="shared" si="19" ref="G215:H217">G216</f>
        <v>52.08</v>
      </c>
      <c r="H215" s="90">
        <f t="shared" si="19"/>
        <v>52.08</v>
      </c>
      <c r="I215" s="90">
        <f t="shared" si="18"/>
        <v>100</v>
      </c>
      <c r="K215" s="110">
        <f t="shared" si="13"/>
        <v>100</v>
      </c>
    </row>
    <row r="216" spans="1:11" ht="25.5">
      <c r="A216" s="58" t="s">
        <v>479</v>
      </c>
      <c r="B216" s="3" t="s">
        <v>73</v>
      </c>
      <c r="C216" s="3" t="s">
        <v>256</v>
      </c>
      <c r="D216" s="3" t="s">
        <v>11</v>
      </c>
      <c r="E216" s="9" t="s">
        <v>143</v>
      </c>
      <c r="F216" s="3"/>
      <c r="G216" s="90">
        <f t="shared" si="19"/>
        <v>52.08</v>
      </c>
      <c r="H216" s="90">
        <f t="shared" si="19"/>
        <v>52.08</v>
      </c>
      <c r="I216" s="90">
        <f t="shared" si="18"/>
        <v>100</v>
      </c>
      <c r="K216" s="110">
        <f t="shared" si="13"/>
        <v>100</v>
      </c>
    </row>
    <row r="217" spans="1:11" ht="38.25">
      <c r="A217" s="74" t="s">
        <v>427</v>
      </c>
      <c r="B217" s="3" t="s">
        <v>73</v>
      </c>
      <c r="C217" s="3" t="s">
        <v>256</v>
      </c>
      <c r="D217" s="3" t="s">
        <v>11</v>
      </c>
      <c r="E217" s="9" t="s">
        <v>424</v>
      </c>
      <c r="F217" s="3"/>
      <c r="G217" s="90">
        <f t="shared" si="19"/>
        <v>52.08</v>
      </c>
      <c r="H217" s="90">
        <f t="shared" si="19"/>
        <v>52.08</v>
      </c>
      <c r="I217" s="90">
        <f t="shared" si="18"/>
        <v>100</v>
      </c>
      <c r="K217" s="110">
        <f t="shared" si="13"/>
        <v>100</v>
      </c>
    </row>
    <row r="218" spans="1:11" ht="12.75">
      <c r="A218" s="37" t="s">
        <v>393</v>
      </c>
      <c r="B218" s="3" t="s">
        <v>73</v>
      </c>
      <c r="C218" s="3" t="s">
        <v>256</v>
      </c>
      <c r="D218" s="3" t="s">
        <v>11</v>
      </c>
      <c r="E218" s="9" t="s">
        <v>424</v>
      </c>
      <c r="F218" s="3" t="s">
        <v>394</v>
      </c>
      <c r="G218" s="90">
        <v>52.08</v>
      </c>
      <c r="H218" s="90">
        <v>52.08</v>
      </c>
      <c r="I218" s="90">
        <f t="shared" si="18"/>
        <v>100</v>
      </c>
      <c r="J218" s="107">
        <v>52.08</v>
      </c>
      <c r="K218" s="110">
        <f t="shared" si="13"/>
        <v>47.92</v>
      </c>
    </row>
    <row r="219" spans="1:11" ht="12.75">
      <c r="A219" s="12" t="s">
        <v>84</v>
      </c>
      <c r="B219" s="3" t="s">
        <v>73</v>
      </c>
      <c r="C219" s="3" t="s">
        <v>256</v>
      </c>
      <c r="D219" s="3" t="s">
        <v>11</v>
      </c>
      <c r="E219" s="9" t="s">
        <v>85</v>
      </c>
      <c r="F219" s="3"/>
      <c r="G219" s="90">
        <f>G220+G222</f>
        <v>1962.15977</v>
      </c>
      <c r="H219" s="90">
        <f>H220+H222</f>
        <v>1962.15977</v>
      </c>
      <c r="I219" s="90">
        <f t="shared" si="18"/>
        <v>100</v>
      </c>
      <c r="K219" s="110">
        <f t="shared" si="13"/>
        <v>100</v>
      </c>
    </row>
    <row r="220" spans="1:11" ht="51">
      <c r="A220" s="74" t="s">
        <v>442</v>
      </c>
      <c r="B220" s="3" t="s">
        <v>73</v>
      </c>
      <c r="C220" s="3" t="s">
        <v>256</v>
      </c>
      <c r="D220" s="3" t="s">
        <v>11</v>
      </c>
      <c r="E220" s="9" t="s">
        <v>410</v>
      </c>
      <c r="F220" s="3"/>
      <c r="G220" s="91">
        <f>G221</f>
        <v>1569.10402</v>
      </c>
      <c r="H220" s="91">
        <f>H221</f>
        <v>1569.10402</v>
      </c>
      <c r="I220" s="90">
        <f t="shared" si="18"/>
        <v>100</v>
      </c>
      <c r="K220" s="110">
        <f t="shared" si="13"/>
        <v>100</v>
      </c>
    </row>
    <row r="221" spans="1:11" ht="12.75">
      <c r="A221" s="37" t="s">
        <v>393</v>
      </c>
      <c r="B221" s="3" t="s">
        <v>73</v>
      </c>
      <c r="C221" s="3" t="s">
        <v>256</v>
      </c>
      <c r="D221" s="3" t="s">
        <v>11</v>
      </c>
      <c r="E221" s="9" t="s">
        <v>410</v>
      </c>
      <c r="F221" s="3" t="s">
        <v>394</v>
      </c>
      <c r="G221" s="90">
        <v>1569.10402</v>
      </c>
      <c r="H221" s="90">
        <v>1569.10402</v>
      </c>
      <c r="I221" s="90">
        <f t="shared" si="18"/>
        <v>100</v>
      </c>
      <c r="J221" s="107">
        <v>1569.10402</v>
      </c>
      <c r="K221" s="110">
        <f t="shared" si="13"/>
        <v>-1469.10402</v>
      </c>
    </row>
    <row r="222" spans="1:11" ht="51">
      <c r="A222" s="74" t="s">
        <v>442</v>
      </c>
      <c r="B222" s="3" t="s">
        <v>73</v>
      </c>
      <c r="C222" s="3" t="s">
        <v>256</v>
      </c>
      <c r="D222" s="3" t="s">
        <v>11</v>
      </c>
      <c r="E222" s="9" t="s">
        <v>411</v>
      </c>
      <c r="F222" s="3"/>
      <c r="G222" s="91">
        <f>G223</f>
        <v>393.05575</v>
      </c>
      <c r="H222" s="91">
        <f>H223</f>
        <v>393.05575</v>
      </c>
      <c r="I222" s="90">
        <f t="shared" si="18"/>
        <v>100</v>
      </c>
      <c r="K222" s="110">
        <f t="shared" si="13"/>
        <v>100</v>
      </c>
    </row>
    <row r="223" spans="1:11" ht="12.75">
      <c r="A223" s="37" t="s">
        <v>393</v>
      </c>
      <c r="B223" s="3" t="s">
        <v>73</v>
      </c>
      <c r="C223" s="3" t="s">
        <v>256</v>
      </c>
      <c r="D223" s="3" t="s">
        <v>11</v>
      </c>
      <c r="E223" s="9" t="s">
        <v>411</v>
      </c>
      <c r="F223" s="3" t="s">
        <v>394</v>
      </c>
      <c r="G223" s="90">
        <v>393.05575</v>
      </c>
      <c r="H223" s="90">
        <v>393.05575</v>
      </c>
      <c r="I223" s="90">
        <f t="shared" si="18"/>
        <v>100</v>
      </c>
      <c r="J223" s="107">
        <v>393.05575</v>
      </c>
      <c r="K223" s="110">
        <f t="shared" si="13"/>
        <v>-293.05575</v>
      </c>
    </row>
    <row r="224" spans="1:11" ht="38.25">
      <c r="A224" s="16" t="s">
        <v>112</v>
      </c>
      <c r="B224" s="3" t="s">
        <v>73</v>
      </c>
      <c r="C224" s="3" t="s">
        <v>113</v>
      </c>
      <c r="D224" s="3" t="s">
        <v>105</v>
      </c>
      <c r="E224" s="3"/>
      <c r="F224" s="3"/>
      <c r="G224" s="90">
        <f>G225+G233</f>
        <v>31813.031</v>
      </c>
      <c r="H224" s="90">
        <f>H225+H233</f>
        <v>31813.031</v>
      </c>
      <c r="I224" s="90">
        <f t="shared" si="18"/>
        <v>100</v>
      </c>
      <c r="K224" s="110">
        <f t="shared" si="13"/>
        <v>100</v>
      </c>
    </row>
    <row r="225" spans="1:11" ht="38.25">
      <c r="A225" s="16" t="s">
        <v>114</v>
      </c>
      <c r="B225" s="3" t="s">
        <v>73</v>
      </c>
      <c r="C225" s="3" t="s">
        <v>113</v>
      </c>
      <c r="D225" s="3" t="s">
        <v>11</v>
      </c>
      <c r="E225" s="3"/>
      <c r="F225" s="3"/>
      <c r="G225" s="90">
        <f>G226</f>
        <v>25487</v>
      </c>
      <c r="H225" s="90">
        <f>H226</f>
        <v>25487</v>
      </c>
      <c r="I225" s="90">
        <f t="shared" si="18"/>
        <v>100</v>
      </c>
      <c r="K225" s="110">
        <f t="shared" si="13"/>
        <v>100</v>
      </c>
    </row>
    <row r="226" spans="1:11" ht="51">
      <c r="A226" s="5" t="s">
        <v>76</v>
      </c>
      <c r="B226" s="3" t="s">
        <v>73</v>
      </c>
      <c r="C226" s="3" t="s">
        <v>113</v>
      </c>
      <c r="D226" s="3" t="s">
        <v>11</v>
      </c>
      <c r="E226" s="3" t="s">
        <v>77</v>
      </c>
      <c r="F226" s="3"/>
      <c r="G226" s="90">
        <f>G227</f>
        <v>25487</v>
      </c>
      <c r="H226" s="90">
        <f>H227</f>
        <v>25487</v>
      </c>
      <c r="I226" s="90">
        <f t="shared" si="18"/>
        <v>100</v>
      </c>
      <c r="K226" s="110">
        <f t="shared" si="13"/>
        <v>100</v>
      </c>
    </row>
    <row r="227" spans="1:11" ht="43.5" customHeight="1">
      <c r="A227" s="7" t="s">
        <v>99</v>
      </c>
      <c r="B227" s="3" t="s">
        <v>73</v>
      </c>
      <c r="C227" s="3" t="s">
        <v>113</v>
      </c>
      <c r="D227" s="3" t="s">
        <v>11</v>
      </c>
      <c r="E227" s="3" t="s">
        <v>100</v>
      </c>
      <c r="F227" s="3"/>
      <c r="G227" s="90">
        <f>G228+G231</f>
        <v>25487</v>
      </c>
      <c r="H227" s="90">
        <f>H228+H231</f>
        <v>25487</v>
      </c>
      <c r="I227" s="90">
        <f t="shared" si="18"/>
        <v>100</v>
      </c>
      <c r="K227" s="110">
        <f t="shared" si="13"/>
        <v>100</v>
      </c>
    </row>
    <row r="228" spans="1:11" ht="51">
      <c r="A228" s="58" t="s">
        <v>350</v>
      </c>
      <c r="B228" s="3" t="s">
        <v>73</v>
      </c>
      <c r="C228" s="3" t="s">
        <v>113</v>
      </c>
      <c r="D228" s="3" t="s">
        <v>11</v>
      </c>
      <c r="E228" s="3" t="s">
        <v>102</v>
      </c>
      <c r="F228" s="3"/>
      <c r="G228" s="90">
        <f>G229</f>
        <v>20857</v>
      </c>
      <c r="H228" s="90">
        <f>H229</f>
        <v>20857</v>
      </c>
      <c r="I228" s="90">
        <f t="shared" si="18"/>
        <v>100</v>
      </c>
      <c r="K228" s="110">
        <f t="shared" si="13"/>
        <v>100</v>
      </c>
    </row>
    <row r="229" spans="1:11" ht="38.25">
      <c r="A229" s="16" t="s">
        <v>115</v>
      </c>
      <c r="B229" s="3" t="s">
        <v>73</v>
      </c>
      <c r="C229" s="3" t="s">
        <v>113</v>
      </c>
      <c r="D229" s="3" t="s">
        <v>11</v>
      </c>
      <c r="E229" s="3" t="s">
        <v>330</v>
      </c>
      <c r="F229" s="3"/>
      <c r="G229" s="90">
        <f>G230</f>
        <v>20857</v>
      </c>
      <c r="H229" s="90">
        <f>H230</f>
        <v>20857</v>
      </c>
      <c r="I229" s="90">
        <f t="shared" si="18"/>
        <v>100</v>
      </c>
      <c r="K229" s="110">
        <f t="shared" si="13"/>
        <v>100</v>
      </c>
    </row>
    <row r="230" spans="1:11" ht="25.5">
      <c r="A230" s="4" t="s">
        <v>116</v>
      </c>
      <c r="B230" s="3" t="s">
        <v>73</v>
      </c>
      <c r="C230" s="3" t="s">
        <v>113</v>
      </c>
      <c r="D230" s="3" t="s">
        <v>11</v>
      </c>
      <c r="E230" s="3" t="s">
        <v>330</v>
      </c>
      <c r="F230" s="3" t="s">
        <v>117</v>
      </c>
      <c r="G230" s="90">
        <v>20857</v>
      </c>
      <c r="H230" s="90">
        <v>20857</v>
      </c>
      <c r="I230" s="90">
        <f t="shared" si="18"/>
        <v>100</v>
      </c>
      <c r="J230" s="107">
        <v>20857</v>
      </c>
      <c r="K230" s="110">
        <f t="shared" si="13"/>
        <v>-20757</v>
      </c>
    </row>
    <row r="231" spans="1:11" ht="45" customHeight="1">
      <c r="A231" s="72" t="s">
        <v>379</v>
      </c>
      <c r="B231" s="19" t="s">
        <v>73</v>
      </c>
      <c r="C231" s="19" t="s">
        <v>113</v>
      </c>
      <c r="D231" s="19" t="s">
        <v>11</v>
      </c>
      <c r="E231" s="3" t="s">
        <v>355</v>
      </c>
      <c r="F231" s="3"/>
      <c r="G231" s="90">
        <f>G232</f>
        <v>4630</v>
      </c>
      <c r="H231" s="90">
        <f>H232</f>
        <v>4630</v>
      </c>
      <c r="I231" s="90">
        <f t="shared" si="18"/>
        <v>100</v>
      </c>
      <c r="K231" s="110">
        <f aca="true" t="shared" si="20" ref="K231:K292">I231-J231</f>
        <v>100</v>
      </c>
    </row>
    <row r="232" spans="1:11" ht="25.5">
      <c r="A232" s="4" t="s">
        <v>116</v>
      </c>
      <c r="B232" s="19" t="s">
        <v>73</v>
      </c>
      <c r="C232" s="19" t="s">
        <v>113</v>
      </c>
      <c r="D232" s="3" t="s">
        <v>11</v>
      </c>
      <c r="E232" s="3" t="s">
        <v>355</v>
      </c>
      <c r="F232" s="3" t="s">
        <v>117</v>
      </c>
      <c r="G232" s="90">
        <v>4630</v>
      </c>
      <c r="H232" s="90">
        <v>4630</v>
      </c>
      <c r="I232" s="90">
        <f t="shared" si="18"/>
        <v>100</v>
      </c>
      <c r="J232" s="107">
        <v>4630</v>
      </c>
      <c r="K232" s="110">
        <f t="shared" si="20"/>
        <v>-4530</v>
      </c>
    </row>
    <row r="233" spans="1:11" ht="39" customHeight="1">
      <c r="A233" s="81" t="s">
        <v>351</v>
      </c>
      <c r="B233" s="3" t="s">
        <v>73</v>
      </c>
      <c r="C233" s="3" t="s">
        <v>113</v>
      </c>
      <c r="D233" s="3" t="s">
        <v>107</v>
      </c>
      <c r="E233" s="3"/>
      <c r="F233" s="3"/>
      <c r="G233" s="90">
        <f>G234+G242</f>
        <v>6326.031</v>
      </c>
      <c r="H233" s="90">
        <f>H234+H242</f>
        <v>6326.031</v>
      </c>
      <c r="I233" s="90">
        <f t="shared" si="18"/>
        <v>100</v>
      </c>
      <c r="K233" s="110">
        <f t="shared" si="20"/>
        <v>100</v>
      </c>
    </row>
    <row r="234" spans="1:11" ht="51">
      <c r="A234" s="5" t="s">
        <v>76</v>
      </c>
      <c r="B234" s="3" t="s">
        <v>73</v>
      </c>
      <c r="C234" s="3" t="s">
        <v>113</v>
      </c>
      <c r="D234" s="3" t="s">
        <v>107</v>
      </c>
      <c r="E234" s="3" t="s">
        <v>77</v>
      </c>
      <c r="F234" s="3"/>
      <c r="G234" s="90">
        <f>G235</f>
        <v>6281.031</v>
      </c>
      <c r="H234" s="90">
        <f>H235</f>
        <v>6281.031</v>
      </c>
      <c r="I234" s="90">
        <f t="shared" si="18"/>
        <v>100</v>
      </c>
      <c r="K234" s="110">
        <f t="shared" si="20"/>
        <v>100</v>
      </c>
    </row>
    <row r="235" spans="1:11" ht="51">
      <c r="A235" s="7" t="s">
        <v>99</v>
      </c>
      <c r="B235" s="3" t="s">
        <v>73</v>
      </c>
      <c r="C235" s="3" t="s">
        <v>113</v>
      </c>
      <c r="D235" s="3" t="s">
        <v>107</v>
      </c>
      <c r="E235" s="3" t="s">
        <v>100</v>
      </c>
      <c r="F235" s="3"/>
      <c r="G235" s="90">
        <f>G236</f>
        <v>6281.031</v>
      </c>
      <c r="H235" s="90">
        <f>H236</f>
        <v>6281.031</v>
      </c>
      <c r="I235" s="90">
        <f t="shared" si="18"/>
        <v>100</v>
      </c>
      <c r="K235" s="110">
        <f t="shared" si="20"/>
        <v>100</v>
      </c>
    </row>
    <row r="236" spans="1:11" ht="51">
      <c r="A236" s="58" t="s">
        <v>350</v>
      </c>
      <c r="B236" s="3" t="s">
        <v>73</v>
      </c>
      <c r="C236" s="3" t="s">
        <v>113</v>
      </c>
      <c r="D236" s="3" t="s">
        <v>107</v>
      </c>
      <c r="E236" s="66" t="s">
        <v>102</v>
      </c>
      <c r="F236" s="3"/>
      <c r="G236" s="90">
        <f>G237+G240</f>
        <v>6281.031</v>
      </c>
      <c r="H236" s="90">
        <f>H237+H240</f>
        <v>6281.031</v>
      </c>
      <c r="I236" s="90">
        <f t="shared" si="18"/>
        <v>100</v>
      </c>
      <c r="K236" s="110">
        <f t="shared" si="20"/>
        <v>100</v>
      </c>
    </row>
    <row r="237" spans="1:11" ht="25.5">
      <c r="A237" s="59" t="s">
        <v>352</v>
      </c>
      <c r="B237" s="3" t="s">
        <v>73</v>
      </c>
      <c r="C237" s="3" t="s">
        <v>113</v>
      </c>
      <c r="D237" s="3" t="s">
        <v>107</v>
      </c>
      <c r="E237" s="3" t="s">
        <v>380</v>
      </c>
      <c r="F237" s="3"/>
      <c r="G237" s="90">
        <f>G238+G239</f>
        <v>6248.07</v>
      </c>
      <c r="H237" s="90">
        <f>H238+H239</f>
        <v>6248.07</v>
      </c>
      <c r="I237" s="90">
        <f t="shared" si="18"/>
        <v>100</v>
      </c>
      <c r="K237" s="110">
        <f t="shared" si="20"/>
        <v>100</v>
      </c>
    </row>
    <row r="238" spans="1:11" ht="12.75">
      <c r="A238" s="10" t="s">
        <v>353</v>
      </c>
      <c r="B238" s="3" t="s">
        <v>73</v>
      </c>
      <c r="C238" s="3" t="s">
        <v>113</v>
      </c>
      <c r="D238" s="3" t="s">
        <v>107</v>
      </c>
      <c r="E238" s="3" t="s">
        <v>380</v>
      </c>
      <c r="F238" s="3" t="s">
        <v>354</v>
      </c>
      <c r="G238" s="90">
        <v>1466</v>
      </c>
      <c r="H238" s="92">
        <v>1466</v>
      </c>
      <c r="I238" s="90">
        <f t="shared" si="18"/>
        <v>100</v>
      </c>
      <c r="J238" s="107">
        <v>1466</v>
      </c>
      <c r="K238" s="110">
        <f t="shared" si="20"/>
        <v>-1366</v>
      </c>
    </row>
    <row r="239" spans="1:11" ht="12.75">
      <c r="A239" s="37" t="s">
        <v>393</v>
      </c>
      <c r="B239" s="3" t="s">
        <v>73</v>
      </c>
      <c r="C239" s="3" t="s">
        <v>113</v>
      </c>
      <c r="D239" s="3" t="s">
        <v>107</v>
      </c>
      <c r="E239" s="3" t="s">
        <v>380</v>
      </c>
      <c r="F239" s="3" t="s">
        <v>394</v>
      </c>
      <c r="G239" s="90">
        <v>4782.07</v>
      </c>
      <c r="H239" s="92">
        <v>4782.07</v>
      </c>
      <c r="I239" s="90">
        <f t="shared" si="18"/>
        <v>100</v>
      </c>
      <c r="J239" s="107">
        <v>3695.57</v>
      </c>
      <c r="K239" s="110">
        <f t="shared" si="20"/>
        <v>-3595.57</v>
      </c>
    </row>
    <row r="240" spans="1:11" ht="38.25">
      <c r="A240" s="59" t="s">
        <v>483</v>
      </c>
      <c r="B240" s="3" t="s">
        <v>73</v>
      </c>
      <c r="C240" s="3" t="s">
        <v>113</v>
      </c>
      <c r="D240" s="3" t="s">
        <v>107</v>
      </c>
      <c r="E240" s="3" t="s">
        <v>482</v>
      </c>
      <c r="F240" s="3"/>
      <c r="G240" s="90">
        <f>G241</f>
        <v>32.961</v>
      </c>
      <c r="H240" s="90">
        <f>H241</f>
        <v>32.961</v>
      </c>
      <c r="I240" s="90">
        <f t="shared" si="18"/>
        <v>100</v>
      </c>
      <c r="K240" s="110">
        <f t="shared" si="20"/>
        <v>100</v>
      </c>
    </row>
    <row r="241" spans="1:11" ht="12.75">
      <c r="A241" s="37" t="s">
        <v>393</v>
      </c>
      <c r="B241" s="3" t="s">
        <v>73</v>
      </c>
      <c r="C241" s="3" t="s">
        <v>113</v>
      </c>
      <c r="D241" s="3" t="s">
        <v>107</v>
      </c>
      <c r="E241" s="3" t="s">
        <v>482</v>
      </c>
      <c r="F241" s="3" t="s">
        <v>394</v>
      </c>
      <c r="G241" s="90">
        <v>32.961</v>
      </c>
      <c r="H241" s="92">
        <v>32.961</v>
      </c>
      <c r="I241" s="90">
        <f t="shared" si="18"/>
        <v>100</v>
      </c>
      <c r="J241" s="107">
        <v>32.961</v>
      </c>
      <c r="K241" s="110">
        <f t="shared" si="20"/>
        <v>67.039</v>
      </c>
    </row>
    <row r="242" spans="1:11" ht="25.5">
      <c r="A242" s="12" t="s">
        <v>122</v>
      </c>
      <c r="B242" s="3" t="s">
        <v>73</v>
      </c>
      <c r="C242" s="3" t="s">
        <v>113</v>
      </c>
      <c r="D242" s="3" t="s">
        <v>107</v>
      </c>
      <c r="E242" s="3" t="s">
        <v>85</v>
      </c>
      <c r="F242" s="3"/>
      <c r="G242" s="90">
        <f>G243</f>
        <v>45</v>
      </c>
      <c r="H242" s="90">
        <f>H243</f>
        <v>45</v>
      </c>
      <c r="I242" s="90">
        <f t="shared" si="18"/>
        <v>100</v>
      </c>
      <c r="K242" s="110">
        <f t="shared" si="20"/>
        <v>100</v>
      </c>
    </row>
    <row r="243" spans="1:11" ht="12.75">
      <c r="A243" s="83" t="s">
        <v>443</v>
      </c>
      <c r="B243" s="3" t="s">
        <v>73</v>
      </c>
      <c r="C243" s="3" t="s">
        <v>113</v>
      </c>
      <c r="D243" s="3" t="s">
        <v>107</v>
      </c>
      <c r="E243" s="3" t="s">
        <v>386</v>
      </c>
      <c r="F243" s="3"/>
      <c r="G243" s="90">
        <f>G244</f>
        <v>45</v>
      </c>
      <c r="H243" s="90">
        <f>H244</f>
        <v>45</v>
      </c>
      <c r="I243" s="90">
        <f t="shared" si="18"/>
        <v>100</v>
      </c>
      <c r="K243" s="110">
        <f t="shared" si="20"/>
        <v>100</v>
      </c>
    </row>
    <row r="244" spans="1:11" ht="12.75">
      <c r="A244" s="37" t="s">
        <v>393</v>
      </c>
      <c r="B244" s="3" t="s">
        <v>73</v>
      </c>
      <c r="C244" s="3" t="s">
        <v>113</v>
      </c>
      <c r="D244" s="3" t="s">
        <v>107</v>
      </c>
      <c r="E244" s="3" t="s">
        <v>386</v>
      </c>
      <c r="F244" s="3" t="s">
        <v>394</v>
      </c>
      <c r="G244" s="90">
        <v>45</v>
      </c>
      <c r="H244" s="92">
        <v>45</v>
      </c>
      <c r="I244" s="90">
        <f t="shared" si="18"/>
        <v>100</v>
      </c>
      <c r="J244" s="107">
        <v>45</v>
      </c>
      <c r="K244" s="110">
        <f t="shared" si="20"/>
        <v>55</v>
      </c>
    </row>
    <row r="245" spans="1:11" ht="12.75">
      <c r="A245" s="1" t="s">
        <v>118</v>
      </c>
      <c r="B245" s="2" t="s">
        <v>119</v>
      </c>
      <c r="C245" s="3"/>
      <c r="D245" s="3"/>
      <c r="E245" s="3"/>
      <c r="F245" s="3"/>
      <c r="G245" s="93">
        <f>G246+G314+G342+G385+G426+G465+G507+G449+G420</f>
        <v>94966.90948999999</v>
      </c>
      <c r="H245" s="93">
        <f>H246+H314+H342+H385+H426+H465+H507+H449+H420</f>
        <v>93021.66549999999</v>
      </c>
      <c r="I245" s="89">
        <f t="shared" si="18"/>
        <v>97.9516612676494</v>
      </c>
      <c r="K245" s="110">
        <f t="shared" si="20"/>
        <v>97.9516612676494</v>
      </c>
    </row>
    <row r="246" spans="1:11" ht="12.75">
      <c r="A246" s="15" t="s">
        <v>120</v>
      </c>
      <c r="B246" s="3" t="s">
        <v>119</v>
      </c>
      <c r="C246" s="3" t="s">
        <v>11</v>
      </c>
      <c r="D246" s="3"/>
      <c r="E246" s="3"/>
      <c r="F246" s="3"/>
      <c r="G246" s="90">
        <f>G247+G251+G259+G293+G282+G289</f>
        <v>22140.60392</v>
      </c>
      <c r="H246" s="90">
        <f>H247+H251+H259+H293+H282+H289</f>
        <v>21841.509230000003</v>
      </c>
      <c r="I246" s="90">
        <f t="shared" si="18"/>
        <v>98.64911232285846</v>
      </c>
      <c r="J246" s="110"/>
      <c r="K246" s="110">
        <f t="shared" si="20"/>
        <v>98.64911232285846</v>
      </c>
    </row>
    <row r="247" spans="1:11" ht="38.25">
      <c r="A247" s="15" t="s">
        <v>121</v>
      </c>
      <c r="B247" s="3" t="s">
        <v>119</v>
      </c>
      <c r="C247" s="3" t="s">
        <v>11</v>
      </c>
      <c r="D247" s="3" t="s">
        <v>25</v>
      </c>
      <c r="E247" s="3"/>
      <c r="F247" s="3"/>
      <c r="G247" s="90">
        <f aca="true" t="shared" si="21" ref="G247:H249">G248</f>
        <v>1356.82</v>
      </c>
      <c r="H247" s="90">
        <f t="shared" si="21"/>
        <v>1351.23183</v>
      </c>
      <c r="I247" s="90">
        <f t="shared" si="18"/>
        <v>99.58814212644272</v>
      </c>
      <c r="K247" s="110"/>
    </row>
    <row r="248" spans="1:11" ht="25.5">
      <c r="A248" s="12" t="s">
        <v>122</v>
      </c>
      <c r="B248" s="3" t="s">
        <v>119</v>
      </c>
      <c r="C248" s="3" t="s">
        <v>11</v>
      </c>
      <c r="D248" s="3" t="s">
        <v>25</v>
      </c>
      <c r="E248" s="5" t="s">
        <v>123</v>
      </c>
      <c r="F248" s="3"/>
      <c r="G248" s="90">
        <f t="shared" si="21"/>
        <v>1356.82</v>
      </c>
      <c r="H248" s="90">
        <f t="shared" si="21"/>
        <v>1351.23183</v>
      </c>
      <c r="I248" s="90">
        <f t="shared" si="18"/>
        <v>99.58814212644272</v>
      </c>
      <c r="K248" s="110"/>
    </row>
    <row r="249" spans="1:11" ht="25.5">
      <c r="A249" s="12" t="s">
        <v>124</v>
      </c>
      <c r="B249" s="3" t="s">
        <v>119</v>
      </c>
      <c r="C249" s="3" t="s">
        <v>11</v>
      </c>
      <c r="D249" s="3" t="s">
        <v>25</v>
      </c>
      <c r="E249" s="5" t="s">
        <v>125</v>
      </c>
      <c r="F249" s="3"/>
      <c r="G249" s="90">
        <f t="shared" si="21"/>
        <v>1356.82</v>
      </c>
      <c r="H249" s="90">
        <f t="shared" si="21"/>
        <v>1351.23183</v>
      </c>
      <c r="I249" s="90">
        <f t="shared" si="18"/>
        <v>99.58814212644272</v>
      </c>
      <c r="K249" s="110"/>
    </row>
    <row r="250" spans="1:11" ht="12.75">
      <c r="A250" s="13" t="s">
        <v>49</v>
      </c>
      <c r="B250" s="3" t="s">
        <v>119</v>
      </c>
      <c r="C250" s="3" t="s">
        <v>11</v>
      </c>
      <c r="D250" s="3" t="s">
        <v>25</v>
      </c>
      <c r="E250" s="5" t="s">
        <v>125</v>
      </c>
      <c r="F250" s="3" t="s">
        <v>50</v>
      </c>
      <c r="G250" s="90">
        <v>1356.82</v>
      </c>
      <c r="H250" s="91">
        <v>1351.23183</v>
      </c>
      <c r="I250" s="90">
        <f t="shared" si="18"/>
        <v>99.58814212644272</v>
      </c>
      <c r="J250" s="107">
        <v>1371.02</v>
      </c>
      <c r="K250" s="110">
        <f t="shared" si="20"/>
        <v>-1271.4318578735572</v>
      </c>
    </row>
    <row r="251" spans="1:11" ht="51">
      <c r="A251" s="15" t="s">
        <v>126</v>
      </c>
      <c r="B251" s="3" t="s">
        <v>119</v>
      </c>
      <c r="C251" s="3" t="s">
        <v>11</v>
      </c>
      <c r="D251" s="3" t="s">
        <v>107</v>
      </c>
      <c r="E251" s="3"/>
      <c r="F251" s="3"/>
      <c r="G251" s="90">
        <f>G252</f>
        <v>1823.39385</v>
      </c>
      <c r="H251" s="90">
        <f>H252</f>
        <v>1786.31004</v>
      </c>
      <c r="I251" s="90">
        <f t="shared" si="18"/>
        <v>97.96622051785467</v>
      </c>
      <c r="K251" s="110"/>
    </row>
    <row r="252" spans="1:11" ht="38.25">
      <c r="A252" s="12" t="s">
        <v>127</v>
      </c>
      <c r="B252" s="3" t="s">
        <v>119</v>
      </c>
      <c r="C252" s="3" t="s">
        <v>11</v>
      </c>
      <c r="D252" s="3" t="s">
        <v>107</v>
      </c>
      <c r="E252" s="5" t="s">
        <v>128</v>
      </c>
      <c r="F252" s="3"/>
      <c r="G252" s="90">
        <f>G253+G255</f>
        <v>1823.39385</v>
      </c>
      <c r="H252" s="90">
        <f>H253+H255</f>
        <v>1786.31004</v>
      </c>
      <c r="I252" s="90">
        <f t="shared" si="18"/>
        <v>97.96622051785467</v>
      </c>
      <c r="K252" s="110"/>
    </row>
    <row r="253" spans="1:11" ht="25.5">
      <c r="A253" s="12" t="s">
        <v>129</v>
      </c>
      <c r="B253" s="3" t="s">
        <v>119</v>
      </c>
      <c r="C253" s="3" t="s">
        <v>11</v>
      </c>
      <c r="D253" s="3" t="s">
        <v>107</v>
      </c>
      <c r="E253" s="5" t="s">
        <v>130</v>
      </c>
      <c r="F253" s="3"/>
      <c r="G253" s="90">
        <f>G254</f>
        <v>953.75</v>
      </c>
      <c r="H253" s="90">
        <f>H254</f>
        <v>926.02498</v>
      </c>
      <c r="I253" s="90">
        <f t="shared" si="18"/>
        <v>97.09305163826998</v>
      </c>
      <c r="K253" s="110"/>
    </row>
    <row r="254" spans="1:11" ht="12.75">
      <c r="A254" s="13" t="s">
        <v>49</v>
      </c>
      <c r="B254" s="3" t="s">
        <v>119</v>
      </c>
      <c r="C254" s="3" t="s">
        <v>11</v>
      </c>
      <c r="D254" s="3" t="s">
        <v>107</v>
      </c>
      <c r="E254" s="5" t="s">
        <v>130</v>
      </c>
      <c r="F254" s="3" t="s">
        <v>50</v>
      </c>
      <c r="G254" s="90">
        <v>953.75</v>
      </c>
      <c r="H254" s="91">
        <v>926.02498</v>
      </c>
      <c r="I254" s="90">
        <f t="shared" si="18"/>
        <v>97.09305163826998</v>
      </c>
      <c r="J254" s="107">
        <v>953.75</v>
      </c>
      <c r="K254" s="110">
        <f t="shared" si="20"/>
        <v>-856.65694836173</v>
      </c>
    </row>
    <row r="255" spans="1:11" ht="38.25">
      <c r="A255" s="12" t="s">
        <v>131</v>
      </c>
      <c r="B255" s="3" t="s">
        <v>119</v>
      </c>
      <c r="C255" s="3" t="s">
        <v>11</v>
      </c>
      <c r="D255" s="3" t="s">
        <v>107</v>
      </c>
      <c r="E255" s="5" t="s">
        <v>132</v>
      </c>
      <c r="F255" s="3"/>
      <c r="G255" s="90">
        <f>SUM(G256:G258)</f>
        <v>869.64385</v>
      </c>
      <c r="H255" s="90">
        <f>SUM(H256:H258)</f>
        <v>860.28506</v>
      </c>
      <c r="I255" s="90">
        <f t="shared" si="18"/>
        <v>98.92383646477808</v>
      </c>
      <c r="K255" s="110"/>
    </row>
    <row r="256" spans="1:11" ht="12.75">
      <c r="A256" s="13" t="s">
        <v>49</v>
      </c>
      <c r="B256" s="3" t="s">
        <v>119</v>
      </c>
      <c r="C256" s="3" t="s">
        <v>11</v>
      </c>
      <c r="D256" s="3" t="s">
        <v>107</v>
      </c>
      <c r="E256" s="5" t="s">
        <v>132</v>
      </c>
      <c r="F256" s="3" t="s">
        <v>50</v>
      </c>
      <c r="G256" s="90">
        <v>563.64385</v>
      </c>
      <c r="H256" s="91">
        <v>554.28506</v>
      </c>
      <c r="I256" s="90">
        <f t="shared" si="18"/>
        <v>98.33959157010229</v>
      </c>
      <c r="J256" s="107">
        <v>563.64385</v>
      </c>
      <c r="K256" s="110">
        <f t="shared" si="20"/>
        <v>-465.30425842989774</v>
      </c>
    </row>
    <row r="257" spans="1:11" ht="63.75">
      <c r="A257" s="4" t="s">
        <v>373</v>
      </c>
      <c r="B257" s="3" t="s">
        <v>119</v>
      </c>
      <c r="C257" s="3" t="s">
        <v>11</v>
      </c>
      <c r="D257" s="3" t="s">
        <v>107</v>
      </c>
      <c r="E257" s="12" t="s">
        <v>132</v>
      </c>
      <c r="F257" s="3" t="s">
        <v>54</v>
      </c>
      <c r="G257" s="90">
        <v>306</v>
      </c>
      <c r="H257" s="91">
        <v>306</v>
      </c>
      <c r="I257" s="90">
        <f t="shared" si="18"/>
        <v>100</v>
      </c>
      <c r="J257" s="107">
        <v>306</v>
      </c>
      <c r="K257" s="110">
        <f t="shared" si="20"/>
        <v>-206</v>
      </c>
    </row>
    <row r="258" spans="1:11" ht="38.25" hidden="1">
      <c r="A258" s="4" t="s">
        <v>57</v>
      </c>
      <c r="B258" s="3" t="s">
        <v>119</v>
      </c>
      <c r="C258" s="3" t="s">
        <v>11</v>
      </c>
      <c r="D258" s="3" t="s">
        <v>107</v>
      </c>
      <c r="E258" s="12" t="s">
        <v>132</v>
      </c>
      <c r="F258" s="3" t="s">
        <v>58</v>
      </c>
      <c r="G258" s="90"/>
      <c r="H258" s="91"/>
      <c r="I258" s="90" t="e">
        <f t="shared" si="18"/>
        <v>#DIV/0!</v>
      </c>
      <c r="K258" s="110" t="e">
        <f t="shared" si="20"/>
        <v>#DIV/0!</v>
      </c>
    </row>
    <row r="259" spans="1:11" ht="51">
      <c r="A259" s="15" t="s">
        <v>75</v>
      </c>
      <c r="B259" s="3" t="s">
        <v>119</v>
      </c>
      <c r="C259" s="3" t="s">
        <v>11</v>
      </c>
      <c r="D259" s="3" t="s">
        <v>68</v>
      </c>
      <c r="E259" s="3"/>
      <c r="F259" s="3"/>
      <c r="G259" s="91">
        <f>G260+G270</f>
        <v>16833.22007</v>
      </c>
      <c r="H259" s="91">
        <f>H260+H270</f>
        <v>16674.883270000002</v>
      </c>
      <c r="I259" s="90">
        <f t="shared" si="18"/>
        <v>99.05937901755242</v>
      </c>
      <c r="K259" s="110"/>
    </row>
    <row r="260" spans="1:11" ht="38.25">
      <c r="A260" s="5" t="s">
        <v>133</v>
      </c>
      <c r="B260" s="3" t="s">
        <v>119</v>
      </c>
      <c r="C260" s="3" t="s">
        <v>11</v>
      </c>
      <c r="D260" s="3" t="s">
        <v>68</v>
      </c>
      <c r="E260" s="3" t="s">
        <v>134</v>
      </c>
      <c r="F260" s="3"/>
      <c r="G260" s="91">
        <f>G261</f>
        <v>16079.620069999999</v>
      </c>
      <c r="H260" s="91">
        <f>H261</f>
        <v>15931.44439</v>
      </c>
      <c r="I260" s="90">
        <f t="shared" si="18"/>
        <v>99.07848767971544</v>
      </c>
      <c r="K260" s="110"/>
    </row>
    <row r="261" spans="1:11" ht="38.25">
      <c r="A261" s="7" t="s">
        <v>135</v>
      </c>
      <c r="B261" s="3" t="s">
        <v>119</v>
      </c>
      <c r="C261" s="3" t="s">
        <v>11</v>
      </c>
      <c r="D261" s="3" t="s">
        <v>68</v>
      </c>
      <c r="E261" s="6" t="s">
        <v>136</v>
      </c>
      <c r="F261" s="3"/>
      <c r="G261" s="91">
        <f>SUM(G262:G269)</f>
        <v>16079.620069999999</v>
      </c>
      <c r="H261" s="91">
        <f>SUM(H262:H269)</f>
        <v>15931.44439</v>
      </c>
      <c r="I261" s="90">
        <f t="shared" si="18"/>
        <v>99.07848767971544</v>
      </c>
      <c r="K261" s="110"/>
    </row>
    <row r="262" spans="1:11" ht="12.75">
      <c r="A262" s="13" t="s">
        <v>49</v>
      </c>
      <c r="B262" s="3" t="s">
        <v>119</v>
      </c>
      <c r="C262" s="3" t="s">
        <v>11</v>
      </c>
      <c r="D262" s="3" t="s">
        <v>68</v>
      </c>
      <c r="E262" s="6" t="s">
        <v>137</v>
      </c>
      <c r="F262" s="3" t="s">
        <v>50</v>
      </c>
      <c r="G262" s="91">
        <v>11081.02982</v>
      </c>
      <c r="H262" s="91">
        <v>11079.73301</v>
      </c>
      <c r="I262" s="90">
        <f t="shared" si="18"/>
        <v>99.98829702634985</v>
      </c>
      <c r="J262" s="107">
        <v>11037.30882</v>
      </c>
      <c r="K262" s="110">
        <f t="shared" si="20"/>
        <v>-10937.32052297365</v>
      </c>
    </row>
    <row r="263" spans="1:11" ht="38.25">
      <c r="A263" s="4" t="s">
        <v>51</v>
      </c>
      <c r="B263" s="3" t="s">
        <v>119</v>
      </c>
      <c r="C263" s="3" t="s">
        <v>11</v>
      </c>
      <c r="D263" s="3" t="s">
        <v>68</v>
      </c>
      <c r="E263" s="6" t="s">
        <v>136</v>
      </c>
      <c r="F263" s="3" t="s">
        <v>52</v>
      </c>
      <c r="G263" s="91">
        <v>58.4</v>
      </c>
      <c r="H263" s="91">
        <v>55.2</v>
      </c>
      <c r="I263" s="90">
        <f t="shared" si="18"/>
        <v>94.5205479452055</v>
      </c>
      <c r="J263" s="107">
        <v>61.4</v>
      </c>
      <c r="K263" s="110">
        <f t="shared" si="20"/>
        <v>33.120547945205494</v>
      </c>
    </row>
    <row r="264" spans="1:11" ht="63.75" hidden="1">
      <c r="A264" s="4" t="s">
        <v>53</v>
      </c>
      <c r="B264" s="3" t="s">
        <v>119</v>
      </c>
      <c r="C264" s="3" t="s">
        <v>11</v>
      </c>
      <c r="D264" s="3" t="s">
        <v>68</v>
      </c>
      <c r="E264" s="6" t="s">
        <v>136</v>
      </c>
      <c r="F264" s="3" t="s">
        <v>54</v>
      </c>
      <c r="G264" s="91">
        <v>0</v>
      </c>
      <c r="H264" s="91"/>
      <c r="I264" s="90" t="e">
        <f t="shared" si="18"/>
        <v>#DIV/0!</v>
      </c>
      <c r="J264" s="107">
        <v>0</v>
      </c>
      <c r="K264" s="110" t="e">
        <f t="shared" si="20"/>
        <v>#DIV/0!</v>
      </c>
    </row>
    <row r="265" spans="1:11" ht="25.5">
      <c r="A265" s="14" t="s">
        <v>55</v>
      </c>
      <c r="B265" s="3" t="s">
        <v>119</v>
      </c>
      <c r="C265" s="3" t="s">
        <v>11</v>
      </c>
      <c r="D265" s="3" t="s">
        <v>68</v>
      </c>
      <c r="E265" s="6" t="s">
        <v>136</v>
      </c>
      <c r="F265" s="3" t="s">
        <v>56</v>
      </c>
      <c r="G265" s="91">
        <v>763.671</v>
      </c>
      <c r="H265" s="91">
        <v>651.30151</v>
      </c>
      <c r="I265" s="90">
        <f t="shared" si="18"/>
        <v>85.28561514055136</v>
      </c>
      <c r="J265" s="107">
        <v>787.192</v>
      </c>
      <c r="K265" s="110">
        <f t="shared" si="20"/>
        <v>-701.9063848594486</v>
      </c>
    </row>
    <row r="266" spans="1:11" ht="38.25">
      <c r="A266" s="4" t="s">
        <v>57</v>
      </c>
      <c r="B266" s="3" t="s">
        <v>119</v>
      </c>
      <c r="C266" s="3" t="s">
        <v>11</v>
      </c>
      <c r="D266" s="3" t="s">
        <v>68</v>
      </c>
      <c r="E266" s="6" t="s">
        <v>136</v>
      </c>
      <c r="F266" s="3" t="s">
        <v>58</v>
      </c>
      <c r="G266" s="91">
        <v>3888.02148</v>
      </c>
      <c r="H266" s="91">
        <v>3859.15425</v>
      </c>
      <c r="I266" s="90">
        <f t="shared" si="18"/>
        <v>99.25753419448702</v>
      </c>
      <c r="J266" s="107">
        <v>3891.02148</v>
      </c>
      <c r="K266" s="110">
        <f t="shared" si="20"/>
        <v>-3791.763945805513</v>
      </c>
    </row>
    <row r="267" spans="1:11" ht="63.75">
      <c r="A267" s="4" t="s">
        <v>437</v>
      </c>
      <c r="B267" s="3" t="s">
        <v>119</v>
      </c>
      <c r="C267" s="3" t="s">
        <v>11</v>
      </c>
      <c r="D267" s="3" t="s">
        <v>68</v>
      </c>
      <c r="E267" s="6" t="s">
        <v>412</v>
      </c>
      <c r="F267" s="3" t="s">
        <v>413</v>
      </c>
      <c r="G267" s="91">
        <v>14.14077</v>
      </c>
      <c r="H267" s="91">
        <v>14.14076</v>
      </c>
      <c r="I267" s="90">
        <f aca="true" t="shared" si="22" ref="I267:I330">H267/G267*100</f>
        <v>99.9999292824931</v>
      </c>
      <c r="J267" s="107">
        <v>14.14077</v>
      </c>
      <c r="K267" s="110">
        <f t="shared" si="20"/>
        <v>85.8591592824931</v>
      </c>
    </row>
    <row r="268" spans="1:11" ht="38.25">
      <c r="A268" s="10" t="s">
        <v>138</v>
      </c>
      <c r="B268" s="3" t="s">
        <v>119</v>
      </c>
      <c r="C268" s="3" t="s">
        <v>11</v>
      </c>
      <c r="D268" s="3" t="s">
        <v>68</v>
      </c>
      <c r="E268" s="6" t="s">
        <v>136</v>
      </c>
      <c r="F268" s="3" t="s">
        <v>60</v>
      </c>
      <c r="G268" s="91">
        <v>189.117</v>
      </c>
      <c r="H268" s="91">
        <v>189.117</v>
      </c>
      <c r="I268" s="90">
        <f t="shared" si="22"/>
        <v>100</v>
      </c>
      <c r="J268" s="107">
        <v>189.117</v>
      </c>
      <c r="K268" s="110">
        <f t="shared" si="20"/>
        <v>-89.11699999999999</v>
      </c>
    </row>
    <row r="269" spans="1:11" ht="12.75">
      <c r="A269" s="10" t="s">
        <v>61</v>
      </c>
      <c r="B269" s="3" t="s">
        <v>119</v>
      </c>
      <c r="C269" s="3" t="s">
        <v>11</v>
      </c>
      <c r="D269" s="3" t="s">
        <v>68</v>
      </c>
      <c r="E269" s="6" t="s">
        <v>136</v>
      </c>
      <c r="F269" s="3" t="s">
        <v>62</v>
      </c>
      <c r="G269" s="91">
        <v>85.24</v>
      </c>
      <c r="H269" s="91">
        <v>82.79786</v>
      </c>
      <c r="I269" s="90">
        <f t="shared" si="22"/>
        <v>97.13498357578602</v>
      </c>
      <c r="J269" s="107">
        <v>85.24</v>
      </c>
      <c r="K269" s="110">
        <f t="shared" si="20"/>
        <v>11.894983575786028</v>
      </c>
    </row>
    <row r="270" spans="1:11" ht="12.75">
      <c r="A270" s="12" t="s">
        <v>84</v>
      </c>
      <c r="B270" s="3" t="s">
        <v>119</v>
      </c>
      <c r="C270" s="3" t="s">
        <v>11</v>
      </c>
      <c r="D270" s="3" t="s">
        <v>68</v>
      </c>
      <c r="E270" s="12" t="s">
        <v>91</v>
      </c>
      <c r="F270" s="3"/>
      <c r="G270" s="91">
        <f>G274+G280</f>
        <v>753.6</v>
      </c>
      <c r="H270" s="91">
        <f>H274+H280</f>
        <v>743.43888</v>
      </c>
      <c r="I270" s="90">
        <f t="shared" si="22"/>
        <v>98.65165605095541</v>
      </c>
      <c r="K270" s="110"/>
    </row>
    <row r="271" spans="1:11" ht="25.5" hidden="1">
      <c r="A271" s="60" t="s">
        <v>122</v>
      </c>
      <c r="B271" s="67" t="s">
        <v>119</v>
      </c>
      <c r="C271" s="67" t="s">
        <v>11</v>
      </c>
      <c r="D271" s="67" t="s">
        <v>68</v>
      </c>
      <c r="E271" s="60" t="s">
        <v>123</v>
      </c>
      <c r="F271" s="67"/>
      <c r="G271" s="91">
        <f>G272</f>
        <v>0</v>
      </c>
      <c r="H271" s="91">
        <f>H272</f>
        <v>0</v>
      </c>
      <c r="I271" s="90" t="e">
        <f t="shared" si="22"/>
        <v>#DIV/0!</v>
      </c>
      <c r="K271" s="110" t="e">
        <f t="shared" si="20"/>
        <v>#DIV/0!</v>
      </c>
    </row>
    <row r="272" spans="1:11" ht="25.5" hidden="1">
      <c r="A272" s="60" t="s">
        <v>139</v>
      </c>
      <c r="B272" s="67" t="s">
        <v>119</v>
      </c>
      <c r="C272" s="67" t="s">
        <v>11</v>
      </c>
      <c r="D272" s="67" t="s">
        <v>68</v>
      </c>
      <c r="E272" s="60" t="s">
        <v>125</v>
      </c>
      <c r="F272" s="67"/>
      <c r="G272" s="91">
        <f>G273</f>
        <v>0</v>
      </c>
      <c r="H272" s="91">
        <f>H273</f>
        <v>0</v>
      </c>
      <c r="I272" s="90" t="e">
        <f t="shared" si="22"/>
        <v>#DIV/0!</v>
      </c>
      <c r="K272" s="110" t="e">
        <f t="shared" si="20"/>
        <v>#DIV/0!</v>
      </c>
    </row>
    <row r="273" spans="1:11" ht="12.75" hidden="1">
      <c r="A273" s="61" t="s">
        <v>49</v>
      </c>
      <c r="B273" s="67" t="s">
        <v>119</v>
      </c>
      <c r="C273" s="67" t="s">
        <v>11</v>
      </c>
      <c r="D273" s="67" t="s">
        <v>68</v>
      </c>
      <c r="E273" s="60" t="s">
        <v>125</v>
      </c>
      <c r="F273" s="67" t="s">
        <v>50</v>
      </c>
      <c r="G273" s="91"/>
      <c r="H273" s="91"/>
      <c r="I273" s="90" t="e">
        <f t="shared" si="22"/>
        <v>#DIV/0!</v>
      </c>
      <c r="K273" s="110" t="e">
        <f t="shared" si="20"/>
        <v>#DIV/0!</v>
      </c>
    </row>
    <row r="274" spans="1:11" ht="75.75" customHeight="1">
      <c r="A274" s="12" t="s">
        <v>140</v>
      </c>
      <c r="B274" s="3" t="s">
        <v>119</v>
      </c>
      <c r="C274" s="3" t="s">
        <v>11</v>
      </c>
      <c r="D274" s="3" t="s">
        <v>68</v>
      </c>
      <c r="E274" s="12" t="s">
        <v>356</v>
      </c>
      <c r="F274" s="3"/>
      <c r="G274" s="91">
        <f>SUM(G275:G279)</f>
        <v>753</v>
      </c>
      <c r="H274" s="91">
        <f>SUM(H275:H279)</f>
        <v>742.83888</v>
      </c>
      <c r="I274" s="90">
        <f t="shared" si="22"/>
        <v>98.65058167330677</v>
      </c>
      <c r="K274" s="110"/>
    </row>
    <row r="275" spans="1:11" ht="12.75">
      <c r="A275" s="13" t="s">
        <v>49</v>
      </c>
      <c r="B275" s="3" t="s">
        <v>119</v>
      </c>
      <c r="C275" s="3" t="s">
        <v>11</v>
      </c>
      <c r="D275" s="3" t="s">
        <v>68</v>
      </c>
      <c r="E275" s="12" t="s">
        <v>356</v>
      </c>
      <c r="F275" s="3" t="s">
        <v>50</v>
      </c>
      <c r="G275" s="90">
        <v>663.1737</v>
      </c>
      <c r="H275" s="90">
        <v>653.16998</v>
      </c>
      <c r="I275" s="90">
        <f t="shared" si="22"/>
        <v>98.49153849134848</v>
      </c>
      <c r="J275" s="107">
        <v>662.1737</v>
      </c>
      <c r="K275" s="110">
        <f t="shared" si="20"/>
        <v>-563.6821615086516</v>
      </c>
    </row>
    <row r="276" spans="1:11" ht="38.25">
      <c r="A276" s="4" t="s">
        <v>51</v>
      </c>
      <c r="B276" s="3" t="s">
        <v>119</v>
      </c>
      <c r="C276" s="3" t="s">
        <v>11</v>
      </c>
      <c r="D276" s="3" t="s">
        <v>68</v>
      </c>
      <c r="E276" s="12" t="s">
        <v>356</v>
      </c>
      <c r="F276" s="3" t="s">
        <v>52</v>
      </c>
      <c r="G276" s="90">
        <v>1</v>
      </c>
      <c r="H276" s="90">
        <v>1</v>
      </c>
      <c r="I276" s="90">
        <f t="shared" si="22"/>
        <v>100</v>
      </c>
      <c r="J276" s="107">
        <v>1</v>
      </c>
      <c r="K276" s="110">
        <f t="shared" si="20"/>
        <v>99</v>
      </c>
    </row>
    <row r="277" spans="1:11" ht="63.75" hidden="1">
      <c r="A277" s="4" t="s">
        <v>53</v>
      </c>
      <c r="B277" s="3" t="s">
        <v>119</v>
      </c>
      <c r="C277" s="3" t="s">
        <v>11</v>
      </c>
      <c r="D277" s="3" t="s">
        <v>68</v>
      </c>
      <c r="E277" s="12" t="s">
        <v>356</v>
      </c>
      <c r="F277" s="3" t="s">
        <v>54</v>
      </c>
      <c r="G277" s="90"/>
      <c r="H277" s="90"/>
      <c r="I277" s="90" t="e">
        <f t="shared" si="22"/>
        <v>#DIV/0!</v>
      </c>
      <c r="K277" s="110" t="e">
        <f t="shared" si="20"/>
        <v>#DIV/0!</v>
      </c>
    </row>
    <row r="278" spans="1:11" ht="25.5" hidden="1">
      <c r="A278" s="14" t="s">
        <v>55</v>
      </c>
      <c r="B278" s="3" t="s">
        <v>119</v>
      </c>
      <c r="C278" s="3" t="s">
        <v>11</v>
      </c>
      <c r="D278" s="3" t="s">
        <v>68</v>
      </c>
      <c r="E278" s="12" t="s">
        <v>356</v>
      </c>
      <c r="F278" s="3" t="s">
        <v>56</v>
      </c>
      <c r="G278" s="91"/>
      <c r="H278" s="91"/>
      <c r="I278" s="90" t="e">
        <f t="shared" si="22"/>
        <v>#DIV/0!</v>
      </c>
      <c r="K278" s="110" t="e">
        <f t="shared" si="20"/>
        <v>#DIV/0!</v>
      </c>
    </row>
    <row r="279" spans="1:11" ht="38.25">
      <c r="A279" s="4" t="s">
        <v>57</v>
      </c>
      <c r="B279" s="3" t="s">
        <v>119</v>
      </c>
      <c r="C279" s="3" t="s">
        <v>11</v>
      </c>
      <c r="D279" s="3" t="s">
        <v>68</v>
      </c>
      <c r="E279" s="12" t="s">
        <v>356</v>
      </c>
      <c r="F279" s="3" t="s">
        <v>58</v>
      </c>
      <c r="G279" s="91">
        <v>88.8263</v>
      </c>
      <c r="H279" s="91">
        <v>88.6689</v>
      </c>
      <c r="I279" s="90">
        <f t="shared" si="22"/>
        <v>99.82280022921138</v>
      </c>
      <c r="J279" s="107">
        <v>89.8263</v>
      </c>
      <c r="K279" s="110">
        <f t="shared" si="20"/>
        <v>9.996500229211378</v>
      </c>
    </row>
    <row r="280" spans="1:11" ht="60" customHeight="1">
      <c r="A280" s="8" t="s">
        <v>141</v>
      </c>
      <c r="B280" s="3" t="s">
        <v>119</v>
      </c>
      <c r="C280" s="3" t="s">
        <v>11</v>
      </c>
      <c r="D280" s="3" t="s">
        <v>68</v>
      </c>
      <c r="E280" s="12" t="s">
        <v>142</v>
      </c>
      <c r="F280" s="3"/>
      <c r="G280" s="91">
        <f>G281</f>
        <v>0.6</v>
      </c>
      <c r="H280" s="91">
        <f>H281</f>
        <v>0.6</v>
      </c>
      <c r="I280" s="90">
        <f t="shared" si="22"/>
        <v>100</v>
      </c>
      <c r="K280" s="110"/>
    </row>
    <row r="281" spans="1:11" ht="38.25">
      <c r="A281" s="4" t="s">
        <v>57</v>
      </c>
      <c r="B281" s="3" t="s">
        <v>119</v>
      </c>
      <c r="C281" s="3" t="s">
        <v>11</v>
      </c>
      <c r="D281" s="3" t="s">
        <v>68</v>
      </c>
      <c r="E281" s="12" t="s">
        <v>142</v>
      </c>
      <c r="F281" s="3" t="s">
        <v>58</v>
      </c>
      <c r="G281" s="91">
        <v>0.6</v>
      </c>
      <c r="H281" s="91">
        <v>0.6</v>
      </c>
      <c r="I281" s="90">
        <f t="shared" si="22"/>
        <v>100</v>
      </c>
      <c r="J281" s="107">
        <v>0.6</v>
      </c>
      <c r="K281" s="110">
        <f t="shared" si="20"/>
        <v>99.4</v>
      </c>
    </row>
    <row r="282" spans="1:11" ht="38.25">
      <c r="A282" s="16" t="s">
        <v>80</v>
      </c>
      <c r="B282" s="3" t="s">
        <v>119</v>
      </c>
      <c r="C282" s="3" t="s">
        <v>11</v>
      </c>
      <c r="D282" s="3" t="s">
        <v>81</v>
      </c>
      <c r="E282" s="3"/>
      <c r="F282" s="3"/>
      <c r="G282" s="90">
        <f aca="true" t="shared" si="23" ref="G282:H284">G283</f>
        <v>844.77</v>
      </c>
      <c r="H282" s="90">
        <f t="shared" si="23"/>
        <v>797.69049</v>
      </c>
      <c r="I282" s="90">
        <f t="shared" si="22"/>
        <v>94.42694342838878</v>
      </c>
      <c r="K282" s="110"/>
    </row>
    <row r="283" spans="1:11" ht="12.75">
      <c r="A283" s="12" t="s">
        <v>84</v>
      </c>
      <c r="B283" s="3" t="s">
        <v>119</v>
      </c>
      <c r="C283" s="3" t="s">
        <v>11</v>
      </c>
      <c r="D283" s="3" t="s">
        <v>81</v>
      </c>
      <c r="E283" s="12" t="s">
        <v>91</v>
      </c>
      <c r="F283" s="3"/>
      <c r="G283" s="90">
        <f t="shared" si="23"/>
        <v>844.77</v>
      </c>
      <c r="H283" s="90">
        <f t="shared" si="23"/>
        <v>797.69049</v>
      </c>
      <c r="I283" s="90">
        <f t="shared" si="22"/>
        <v>94.42694342838878</v>
      </c>
      <c r="K283" s="110"/>
    </row>
    <row r="284" spans="1:11" ht="25.5">
      <c r="A284" s="12" t="s">
        <v>122</v>
      </c>
      <c r="B284" s="3" t="s">
        <v>119</v>
      </c>
      <c r="C284" s="3" t="s">
        <v>11</v>
      </c>
      <c r="D284" s="3" t="s">
        <v>81</v>
      </c>
      <c r="E284" s="12" t="s">
        <v>128</v>
      </c>
      <c r="F284" s="3"/>
      <c r="G284" s="90">
        <f t="shared" si="23"/>
        <v>844.77</v>
      </c>
      <c r="H284" s="90">
        <f t="shared" si="23"/>
        <v>797.69049</v>
      </c>
      <c r="I284" s="90">
        <f t="shared" si="22"/>
        <v>94.42694342838878</v>
      </c>
      <c r="K284" s="110"/>
    </row>
    <row r="285" spans="1:11" ht="38.25">
      <c r="A285" s="12" t="s">
        <v>384</v>
      </c>
      <c r="B285" s="3" t="s">
        <v>119</v>
      </c>
      <c r="C285" s="3" t="s">
        <v>11</v>
      </c>
      <c r="D285" s="3" t="s">
        <v>81</v>
      </c>
      <c r="E285" s="12" t="s">
        <v>132</v>
      </c>
      <c r="F285" s="3"/>
      <c r="G285" s="90">
        <f>G286+G288+G287</f>
        <v>844.77</v>
      </c>
      <c r="H285" s="90">
        <f>H286+H288+H287</f>
        <v>797.69049</v>
      </c>
      <c r="I285" s="90">
        <f t="shared" si="22"/>
        <v>94.42694342838878</v>
      </c>
      <c r="K285" s="110"/>
    </row>
    <row r="286" spans="1:11" ht="12.75">
      <c r="A286" s="13" t="s">
        <v>49</v>
      </c>
      <c r="B286" s="3" t="s">
        <v>119</v>
      </c>
      <c r="C286" s="3" t="s">
        <v>11</v>
      </c>
      <c r="D286" s="3" t="s">
        <v>81</v>
      </c>
      <c r="E286" s="12" t="s">
        <v>132</v>
      </c>
      <c r="F286" s="3" t="s">
        <v>50</v>
      </c>
      <c r="G286" s="90">
        <v>826.77</v>
      </c>
      <c r="H286" s="90">
        <v>779.70049</v>
      </c>
      <c r="I286" s="90">
        <f t="shared" si="22"/>
        <v>94.30681930887671</v>
      </c>
      <c r="J286" s="107">
        <v>826.77</v>
      </c>
      <c r="K286" s="110">
        <f t="shared" si="20"/>
        <v>-732.4631806911233</v>
      </c>
    </row>
    <row r="287" spans="1:11" ht="25.5">
      <c r="A287" s="14" t="s">
        <v>55</v>
      </c>
      <c r="B287" s="3" t="s">
        <v>119</v>
      </c>
      <c r="C287" s="3" t="s">
        <v>11</v>
      </c>
      <c r="D287" s="3" t="s">
        <v>81</v>
      </c>
      <c r="E287" s="12" t="s">
        <v>132</v>
      </c>
      <c r="F287" s="3" t="s">
        <v>56</v>
      </c>
      <c r="G287" s="90">
        <v>10</v>
      </c>
      <c r="H287" s="90">
        <v>9.99</v>
      </c>
      <c r="I287" s="90">
        <f t="shared" si="22"/>
        <v>99.9</v>
      </c>
      <c r="J287" s="107">
        <v>10</v>
      </c>
      <c r="K287" s="110">
        <f t="shared" si="20"/>
        <v>89.9</v>
      </c>
    </row>
    <row r="288" spans="1:11" ht="38.25">
      <c r="A288" s="4" t="s">
        <v>57</v>
      </c>
      <c r="B288" s="3" t="s">
        <v>119</v>
      </c>
      <c r="C288" s="3" t="s">
        <v>11</v>
      </c>
      <c r="D288" s="3" t="s">
        <v>81</v>
      </c>
      <c r="E288" s="12" t="s">
        <v>132</v>
      </c>
      <c r="F288" s="3" t="s">
        <v>58</v>
      </c>
      <c r="G288" s="90">
        <v>8</v>
      </c>
      <c r="H288" s="90">
        <v>8</v>
      </c>
      <c r="I288" s="90">
        <f t="shared" si="22"/>
        <v>100</v>
      </c>
      <c r="J288" s="107">
        <v>8</v>
      </c>
      <c r="K288" s="110">
        <f t="shared" si="20"/>
        <v>92</v>
      </c>
    </row>
    <row r="289" spans="1:11" ht="25.5">
      <c r="A289" s="4" t="s">
        <v>461</v>
      </c>
      <c r="B289" s="3" t="s">
        <v>119</v>
      </c>
      <c r="C289" s="3" t="s">
        <v>11</v>
      </c>
      <c r="D289" s="3" t="s">
        <v>9</v>
      </c>
      <c r="E289" s="12"/>
      <c r="F289" s="3"/>
      <c r="G289" s="90">
        <f aca="true" t="shared" si="24" ref="G289:H291">G290</f>
        <v>183</v>
      </c>
      <c r="H289" s="90">
        <f t="shared" si="24"/>
        <v>183</v>
      </c>
      <c r="I289" s="90">
        <f t="shared" si="22"/>
        <v>100</v>
      </c>
      <c r="K289" s="110"/>
    </row>
    <row r="290" spans="1:11" ht="12.75">
      <c r="A290" s="12" t="s">
        <v>84</v>
      </c>
      <c r="B290" s="3" t="s">
        <v>119</v>
      </c>
      <c r="C290" s="3" t="s">
        <v>11</v>
      </c>
      <c r="D290" s="3" t="s">
        <v>9</v>
      </c>
      <c r="E290" s="12">
        <v>9900000</v>
      </c>
      <c r="F290" s="3"/>
      <c r="G290" s="90">
        <f t="shared" si="24"/>
        <v>183</v>
      </c>
      <c r="H290" s="90">
        <f t="shared" si="24"/>
        <v>183</v>
      </c>
      <c r="I290" s="90">
        <f t="shared" si="22"/>
        <v>100</v>
      </c>
      <c r="K290" s="110"/>
    </row>
    <row r="291" spans="1:11" ht="38.25">
      <c r="A291" s="4" t="s">
        <v>462</v>
      </c>
      <c r="B291" s="3" t="s">
        <v>119</v>
      </c>
      <c r="C291" s="3" t="s">
        <v>11</v>
      </c>
      <c r="D291" s="3" t="s">
        <v>9</v>
      </c>
      <c r="E291" s="12">
        <v>9900015</v>
      </c>
      <c r="F291" s="3"/>
      <c r="G291" s="90">
        <f t="shared" si="24"/>
        <v>183</v>
      </c>
      <c r="H291" s="90">
        <f t="shared" si="24"/>
        <v>183</v>
      </c>
      <c r="I291" s="90">
        <f t="shared" si="22"/>
        <v>100</v>
      </c>
      <c r="K291" s="110"/>
    </row>
    <row r="292" spans="1:11" ht="38.25">
      <c r="A292" s="4" t="s">
        <v>57</v>
      </c>
      <c r="B292" s="3" t="s">
        <v>119</v>
      </c>
      <c r="C292" s="3" t="s">
        <v>11</v>
      </c>
      <c r="D292" s="3" t="s">
        <v>9</v>
      </c>
      <c r="E292" s="12">
        <v>9900015</v>
      </c>
      <c r="F292" s="3" t="s">
        <v>58</v>
      </c>
      <c r="G292" s="90">
        <v>183</v>
      </c>
      <c r="H292" s="90">
        <v>183</v>
      </c>
      <c r="I292" s="90">
        <f t="shared" si="22"/>
        <v>100</v>
      </c>
      <c r="J292" s="107">
        <v>183</v>
      </c>
      <c r="K292" s="110">
        <f t="shared" si="20"/>
        <v>-83</v>
      </c>
    </row>
    <row r="293" spans="1:11" ht="12.75">
      <c r="A293" s="15" t="s">
        <v>89</v>
      </c>
      <c r="B293" s="3" t="s">
        <v>119</v>
      </c>
      <c r="C293" s="3" t="s">
        <v>11</v>
      </c>
      <c r="D293" s="3" t="s">
        <v>90</v>
      </c>
      <c r="E293" s="3"/>
      <c r="F293" s="3"/>
      <c r="G293" s="90">
        <f>G298+G294</f>
        <v>1099.4</v>
      </c>
      <c r="H293" s="90">
        <f>H298+H294</f>
        <v>1048.3936</v>
      </c>
      <c r="I293" s="90">
        <f t="shared" si="22"/>
        <v>95.36052392213935</v>
      </c>
      <c r="K293" s="110"/>
    </row>
    <row r="294" spans="1:11" ht="38.25" hidden="1">
      <c r="A294" s="5" t="s">
        <v>133</v>
      </c>
      <c r="B294" s="3" t="s">
        <v>119</v>
      </c>
      <c r="C294" s="3" t="s">
        <v>11</v>
      </c>
      <c r="D294" s="3" t="s">
        <v>90</v>
      </c>
      <c r="E294" s="3" t="s">
        <v>134</v>
      </c>
      <c r="F294" s="3"/>
      <c r="G294" s="90">
        <f aca="true" t="shared" si="25" ref="G294:H296">G295</f>
        <v>0</v>
      </c>
      <c r="H294" s="90">
        <f t="shared" si="25"/>
        <v>0</v>
      </c>
      <c r="I294" s="90" t="e">
        <f t="shared" si="22"/>
        <v>#DIV/0!</v>
      </c>
      <c r="K294" s="110"/>
    </row>
    <row r="295" spans="1:11" ht="38.25" hidden="1">
      <c r="A295" s="7" t="s">
        <v>166</v>
      </c>
      <c r="B295" s="3" t="s">
        <v>119</v>
      </c>
      <c r="C295" s="3" t="s">
        <v>11</v>
      </c>
      <c r="D295" s="3" t="s">
        <v>90</v>
      </c>
      <c r="E295" s="3" t="s">
        <v>167</v>
      </c>
      <c r="F295" s="3"/>
      <c r="G295" s="90">
        <f t="shared" si="25"/>
        <v>0</v>
      </c>
      <c r="H295" s="90">
        <f t="shared" si="25"/>
        <v>0</v>
      </c>
      <c r="I295" s="90" t="e">
        <f t="shared" si="22"/>
        <v>#DIV/0!</v>
      </c>
      <c r="K295" s="110"/>
    </row>
    <row r="296" spans="1:11" ht="38.25" hidden="1">
      <c r="A296" s="82" t="s">
        <v>455</v>
      </c>
      <c r="B296" s="3" t="s">
        <v>119</v>
      </c>
      <c r="C296" s="3" t="s">
        <v>11</v>
      </c>
      <c r="D296" s="3" t="s">
        <v>90</v>
      </c>
      <c r="E296" s="3" t="s">
        <v>454</v>
      </c>
      <c r="F296" s="3"/>
      <c r="G296" s="90">
        <f t="shared" si="25"/>
        <v>0</v>
      </c>
      <c r="H296" s="90">
        <f t="shared" si="25"/>
        <v>0</v>
      </c>
      <c r="I296" s="90" t="e">
        <f t="shared" si="22"/>
        <v>#DIV/0!</v>
      </c>
      <c r="K296" s="110"/>
    </row>
    <row r="297" spans="1:11" ht="38.25" hidden="1">
      <c r="A297" s="4" t="s">
        <v>57</v>
      </c>
      <c r="B297" s="3" t="s">
        <v>119</v>
      </c>
      <c r="C297" s="3" t="s">
        <v>11</v>
      </c>
      <c r="D297" s="3" t="s">
        <v>90</v>
      </c>
      <c r="E297" s="3" t="s">
        <v>454</v>
      </c>
      <c r="F297" s="3" t="s">
        <v>58</v>
      </c>
      <c r="G297" s="90">
        <v>0</v>
      </c>
      <c r="H297" s="90"/>
      <c r="I297" s="90" t="e">
        <f t="shared" si="22"/>
        <v>#DIV/0!</v>
      </c>
      <c r="K297" s="110" t="e">
        <f aca="true" t="shared" si="26" ref="K297:K357">I297-J297</f>
        <v>#DIV/0!</v>
      </c>
    </row>
    <row r="298" spans="1:11" ht="12.75">
      <c r="A298" s="5" t="s">
        <v>84</v>
      </c>
      <c r="B298" s="3" t="s">
        <v>119</v>
      </c>
      <c r="C298" s="3" t="s">
        <v>11</v>
      </c>
      <c r="D298" s="3" t="s">
        <v>90</v>
      </c>
      <c r="E298" s="3" t="s">
        <v>85</v>
      </c>
      <c r="F298" s="3"/>
      <c r="G298" s="90">
        <f>G301+G304+G306+G312+G299</f>
        <v>1099.4</v>
      </c>
      <c r="H298" s="90">
        <f>H301+H304+H306+H312+H299</f>
        <v>1048.3936</v>
      </c>
      <c r="I298" s="90">
        <f t="shared" si="22"/>
        <v>95.36052392213935</v>
      </c>
      <c r="K298" s="110"/>
    </row>
    <row r="299" spans="1:11" ht="56.25" customHeight="1">
      <c r="A299" s="85" t="s">
        <v>453</v>
      </c>
      <c r="B299" s="3" t="s">
        <v>119</v>
      </c>
      <c r="C299" s="3" t="s">
        <v>11</v>
      </c>
      <c r="D299" s="3" t="s">
        <v>90</v>
      </c>
      <c r="E299" s="3" t="s">
        <v>491</v>
      </c>
      <c r="F299" s="3"/>
      <c r="G299" s="90">
        <f>G300</f>
        <v>0.1</v>
      </c>
      <c r="H299" s="90">
        <f>H300</f>
        <v>0</v>
      </c>
      <c r="I299" s="90">
        <f t="shared" si="22"/>
        <v>0</v>
      </c>
      <c r="K299" s="110"/>
    </row>
    <row r="300" spans="1:11" ht="38.25">
      <c r="A300" s="4" t="s">
        <v>57</v>
      </c>
      <c r="B300" s="3" t="s">
        <v>119</v>
      </c>
      <c r="C300" s="3" t="s">
        <v>11</v>
      </c>
      <c r="D300" s="3" t="s">
        <v>90</v>
      </c>
      <c r="E300" s="3" t="s">
        <v>491</v>
      </c>
      <c r="F300" s="3" t="s">
        <v>58</v>
      </c>
      <c r="G300" s="90">
        <v>0.1</v>
      </c>
      <c r="H300" s="90"/>
      <c r="I300" s="90">
        <f t="shared" si="22"/>
        <v>0</v>
      </c>
      <c r="J300" s="107">
        <v>0.1</v>
      </c>
      <c r="K300" s="110">
        <f t="shared" si="26"/>
        <v>-0.1</v>
      </c>
    </row>
    <row r="301" spans="1:11" ht="38.25">
      <c r="A301" s="15" t="s">
        <v>144</v>
      </c>
      <c r="B301" s="3" t="s">
        <v>119</v>
      </c>
      <c r="C301" s="3" t="s">
        <v>11</v>
      </c>
      <c r="D301" s="3" t="s">
        <v>90</v>
      </c>
      <c r="E301" s="3" t="s">
        <v>357</v>
      </c>
      <c r="F301" s="3"/>
      <c r="G301" s="90">
        <f>G302+G303</f>
        <v>53.1</v>
      </c>
      <c r="H301" s="90">
        <f>H302+H303</f>
        <v>53.1</v>
      </c>
      <c r="I301" s="90">
        <f t="shared" si="22"/>
        <v>100</v>
      </c>
      <c r="K301" s="110"/>
    </row>
    <row r="302" spans="1:11" ht="25.5">
      <c r="A302" s="14" t="s">
        <v>55</v>
      </c>
      <c r="B302" s="3" t="s">
        <v>119</v>
      </c>
      <c r="C302" s="3" t="s">
        <v>11</v>
      </c>
      <c r="D302" s="3" t="s">
        <v>90</v>
      </c>
      <c r="E302" s="3" t="s">
        <v>357</v>
      </c>
      <c r="F302" s="3" t="s">
        <v>56</v>
      </c>
      <c r="G302" s="90">
        <v>10</v>
      </c>
      <c r="H302" s="90">
        <v>10</v>
      </c>
      <c r="I302" s="90">
        <f t="shared" si="22"/>
        <v>100</v>
      </c>
      <c r="J302" s="107">
        <v>10</v>
      </c>
      <c r="K302" s="110">
        <f t="shared" si="26"/>
        <v>90</v>
      </c>
    </row>
    <row r="303" spans="1:11" ht="38.25">
      <c r="A303" s="4" t="s">
        <v>57</v>
      </c>
      <c r="B303" s="3" t="s">
        <v>119</v>
      </c>
      <c r="C303" s="3" t="s">
        <v>11</v>
      </c>
      <c r="D303" s="3" t="s">
        <v>90</v>
      </c>
      <c r="E303" s="3" t="s">
        <v>357</v>
      </c>
      <c r="F303" s="3" t="s">
        <v>58</v>
      </c>
      <c r="G303" s="90">
        <v>43.1</v>
      </c>
      <c r="H303" s="90">
        <v>43.1</v>
      </c>
      <c r="I303" s="90">
        <f t="shared" si="22"/>
        <v>100</v>
      </c>
      <c r="J303" s="107">
        <v>43.1</v>
      </c>
      <c r="K303" s="110">
        <f t="shared" si="26"/>
        <v>56.9</v>
      </c>
    </row>
    <row r="304" spans="1:11" ht="66.75" customHeight="1">
      <c r="A304" s="15" t="s">
        <v>145</v>
      </c>
      <c r="B304" s="3" t="s">
        <v>119</v>
      </c>
      <c r="C304" s="3" t="s">
        <v>11</v>
      </c>
      <c r="D304" s="3" t="s">
        <v>90</v>
      </c>
      <c r="E304" s="3" t="s">
        <v>358</v>
      </c>
      <c r="F304" s="3"/>
      <c r="G304" s="90">
        <f>G305</f>
        <v>213.8</v>
      </c>
      <c r="H304" s="90">
        <f>H305</f>
        <v>164.85874</v>
      </c>
      <c r="I304" s="90">
        <f t="shared" si="22"/>
        <v>77.10885874649205</v>
      </c>
      <c r="K304" s="110"/>
    </row>
    <row r="305" spans="1:11" ht="38.25">
      <c r="A305" s="4" t="s">
        <v>49</v>
      </c>
      <c r="B305" s="3" t="s">
        <v>119</v>
      </c>
      <c r="C305" s="3" t="s">
        <v>11</v>
      </c>
      <c r="D305" s="3" t="s">
        <v>90</v>
      </c>
      <c r="E305" s="3" t="s">
        <v>358</v>
      </c>
      <c r="F305" s="3" t="s">
        <v>50</v>
      </c>
      <c r="G305" s="90">
        <v>213.8</v>
      </c>
      <c r="H305" s="90">
        <v>164.85874</v>
      </c>
      <c r="I305" s="90">
        <f t="shared" si="22"/>
        <v>77.10885874649205</v>
      </c>
      <c r="J305" s="107">
        <v>213.8</v>
      </c>
      <c r="K305" s="110">
        <f t="shared" si="26"/>
        <v>-136.69114125350796</v>
      </c>
    </row>
    <row r="306" spans="1:11" ht="25.5">
      <c r="A306" s="15" t="s">
        <v>146</v>
      </c>
      <c r="B306" s="3" t="s">
        <v>119</v>
      </c>
      <c r="C306" s="3" t="s">
        <v>11</v>
      </c>
      <c r="D306" s="3" t="s">
        <v>90</v>
      </c>
      <c r="E306" s="3" t="s">
        <v>359</v>
      </c>
      <c r="F306" s="3"/>
      <c r="G306" s="90">
        <f>SUM(G307:G311)</f>
        <v>678</v>
      </c>
      <c r="H306" s="90">
        <f>SUM(H307:H311)</f>
        <v>676.0551800000001</v>
      </c>
      <c r="I306" s="90">
        <f t="shared" si="22"/>
        <v>99.71315339233038</v>
      </c>
      <c r="K306" s="110"/>
    </row>
    <row r="307" spans="1:11" ht="38.25">
      <c r="A307" s="4" t="s">
        <v>49</v>
      </c>
      <c r="B307" s="3" t="s">
        <v>119</v>
      </c>
      <c r="C307" s="3" t="s">
        <v>11</v>
      </c>
      <c r="D307" s="3" t="s">
        <v>90</v>
      </c>
      <c r="E307" s="3" t="s">
        <v>359</v>
      </c>
      <c r="F307" s="3" t="s">
        <v>50</v>
      </c>
      <c r="G307" s="90">
        <v>541.4513</v>
      </c>
      <c r="H307" s="90">
        <v>539.50648</v>
      </c>
      <c r="I307" s="90">
        <f t="shared" si="22"/>
        <v>99.64081349513798</v>
      </c>
      <c r="J307" s="107">
        <v>541.4513</v>
      </c>
      <c r="K307" s="110">
        <f t="shared" si="26"/>
        <v>-441.81048650486196</v>
      </c>
    </row>
    <row r="308" spans="1:11" ht="38.25" hidden="1">
      <c r="A308" s="4" t="s">
        <v>51</v>
      </c>
      <c r="B308" s="3" t="s">
        <v>119</v>
      </c>
      <c r="C308" s="3" t="s">
        <v>11</v>
      </c>
      <c r="D308" s="3" t="s">
        <v>90</v>
      </c>
      <c r="E308" s="3" t="s">
        <v>359</v>
      </c>
      <c r="F308" s="3" t="s">
        <v>52</v>
      </c>
      <c r="G308" s="90">
        <v>0</v>
      </c>
      <c r="H308" s="90"/>
      <c r="I308" s="90" t="e">
        <f t="shared" si="22"/>
        <v>#DIV/0!</v>
      </c>
      <c r="J308" s="107">
        <v>0</v>
      </c>
      <c r="K308" s="110" t="e">
        <f t="shared" si="26"/>
        <v>#DIV/0!</v>
      </c>
    </row>
    <row r="309" spans="1:11" ht="63.75" hidden="1">
      <c r="A309" s="4" t="s">
        <v>53</v>
      </c>
      <c r="B309" s="3" t="s">
        <v>119</v>
      </c>
      <c r="C309" s="3" t="s">
        <v>11</v>
      </c>
      <c r="D309" s="3" t="s">
        <v>90</v>
      </c>
      <c r="E309" s="3" t="s">
        <v>359</v>
      </c>
      <c r="F309" s="3" t="s">
        <v>54</v>
      </c>
      <c r="G309" s="90"/>
      <c r="H309" s="90"/>
      <c r="I309" s="90" t="e">
        <f t="shared" si="22"/>
        <v>#DIV/0!</v>
      </c>
      <c r="K309" s="110" t="e">
        <f t="shared" si="26"/>
        <v>#DIV/0!</v>
      </c>
    </row>
    <row r="310" spans="1:11" ht="25.5">
      <c r="A310" s="14" t="s">
        <v>55</v>
      </c>
      <c r="B310" s="3" t="s">
        <v>119</v>
      </c>
      <c r="C310" s="3" t="s">
        <v>11</v>
      </c>
      <c r="D310" s="3" t="s">
        <v>90</v>
      </c>
      <c r="E310" s="3" t="s">
        <v>359</v>
      </c>
      <c r="F310" s="3" t="s">
        <v>56</v>
      </c>
      <c r="G310" s="90">
        <v>5.962</v>
      </c>
      <c r="H310" s="90">
        <v>5.962</v>
      </c>
      <c r="I310" s="90">
        <f t="shared" si="22"/>
        <v>100</v>
      </c>
      <c r="K310" s="110">
        <f t="shared" si="26"/>
        <v>100</v>
      </c>
    </row>
    <row r="311" spans="1:11" ht="38.25">
      <c r="A311" s="4" t="s">
        <v>57</v>
      </c>
      <c r="B311" s="3" t="s">
        <v>119</v>
      </c>
      <c r="C311" s="3" t="s">
        <v>11</v>
      </c>
      <c r="D311" s="3" t="s">
        <v>90</v>
      </c>
      <c r="E311" s="3" t="s">
        <v>359</v>
      </c>
      <c r="F311" s="3" t="s">
        <v>58</v>
      </c>
      <c r="G311" s="90">
        <v>130.5867</v>
      </c>
      <c r="H311" s="90">
        <v>130.5867</v>
      </c>
      <c r="I311" s="90">
        <f t="shared" si="22"/>
        <v>100</v>
      </c>
      <c r="J311" s="107">
        <v>136.5487</v>
      </c>
      <c r="K311" s="110">
        <f t="shared" si="26"/>
        <v>-36.5487</v>
      </c>
    </row>
    <row r="312" spans="1:11" ht="25.5">
      <c r="A312" s="4" t="s">
        <v>383</v>
      </c>
      <c r="B312" s="3" t="s">
        <v>119</v>
      </c>
      <c r="C312" s="3" t="s">
        <v>11</v>
      </c>
      <c r="D312" s="3" t="s">
        <v>90</v>
      </c>
      <c r="E312" s="3" t="s">
        <v>381</v>
      </c>
      <c r="F312" s="3"/>
      <c r="G312" s="90">
        <f>G313</f>
        <v>154.4</v>
      </c>
      <c r="H312" s="90">
        <f>H313</f>
        <v>154.37968</v>
      </c>
      <c r="I312" s="90">
        <f t="shared" si="22"/>
        <v>99.98683937823834</v>
      </c>
      <c r="K312" s="110"/>
    </row>
    <row r="313" spans="1:11" ht="55.5" customHeight="1">
      <c r="A313" s="73" t="s">
        <v>382</v>
      </c>
      <c r="B313" s="3" t="s">
        <v>119</v>
      </c>
      <c r="C313" s="3" t="s">
        <v>11</v>
      </c>
      <c r="D313" s="3" t="s">
        <v>90</v>
      </c>
      <c r="E313" s="3" t="s">
        <v>381</v>
      </c>
      <c r="F313" s="3" t="s">
        <v>54</v>
      </c>
      <c r="G313" s="90">
        <v>154.4</v>
      </c>
      <c r="H313" s="91">
        <v>154.37968</v>
      </c>
      <c r="I313" s="90">
        <f t="shared" si="22"/>
        <v>99.98683937823834</v>
      </c>
      <c r="J313" s="107">
        <v>180</v>
      </c>
      <c r="K313" s="110">
        <f t="shared" si="26"/>
        <v>-80.01316062176166</v>
      </c>
    </row>
    <row r="314" spans="1:11" ht="25.5">
      <c r="A314" s="15" t="s">
        <v>148</v>
      </c>
      <c r="B314" s="3" t="s">
        <v>119</v>
      </c>
      <c r="C314" s="3" t="s">
        <v>107</v>
      </c>
      <c r="D314" s="3"/>
      <c r="E314" s="3"/>
      <c r="F314" s="3"/>
      <c r="G314" s="91">
        <f>G315+G330</f>
        <v>1545.23223</v>
      </c>
      <c r="H314" s="91">
        <f>H315+H330</f>
        <v>1512.0912400000002</v>
      </c>
      <c r="I314" s="90">
        <f t="shared" si="22"/>
        <v>97.85527447871057</v>
      </c>
      <c r="K314" s="110"/>
    </row>
    <row r="315" spans="1:11" ht="38.25">
      <c r="A315" s="15" t="s">
        <v>149</v>
      </c>
      <c r="B315" s="3" t="s">
        <v>119</v>
      </c>
      <c r="C315" s="3" t="s">
        <v>107</v>
      </c>
      <c r="D315" s="3" t="s">
        <v>46</v>
      </c>
      <c r="E315" s="3"/>
      <c r="F315" s="3"/>
      <c r="G315" s="90">
        <f>G316+G323</f>
        <v>1285.23223</v>
      </c>
      <c r="H315" s="90">
        <f>H316+H323</f>
        <v>1252.0912400000002</v>
      </c>
      <c r="I315" s="90">
        <f t="shared" si="22"/>
        <v>97.42140064445786</v>
      </c>
      <c r="K315" s="110"/>
    </row>
    <row r="316" spans="1:11" ht="51">
      <c r="A316" s="5" t="s">
        <v>150</v>
      </c>
      <c r="B316" s="3" t="s">
        <v>119</v>
      </c>
      <c r="C316" s="3" t="s">
        <v>107</v>
      </c>
      <c r="D316" s="3" t="s">
        <v>46</v>
      </c>
      <c r="E316" s="6" t="s">
        <v>151</v>
      </c>
      <c r="F316" s="3"/>
      <c r="G316" s="90">
        <f>G317</f>
        <v>873.17923</v>
      </c>
      <c r="H316" s="90">
        <f>H317</f>
        <v>840.0382500000001</v>
      </c>
      <c r="I316" s="90">
        <f t="shared" si="22"/>
        <v>96.2045615766651</v>
      </c>
      <c r="K316" s="110"/>
    </row>
    <row r="317" spans="1:11" ht="38.25">
      <c r="A317" s="7" t="s">
        <v>152</v>
      </c>
      <c r="B317" s="3" t="s">
        <v>119</v>
      </c>
      <c r="C317" s="3" t="s">
        <v>107</v>
      </c>
      <c r="D317" s="3" t="s">
        <v>46</v>
      </c>
      <c r="E317" s="6" t="s">
        <v>153</v>
      </c>
      <c r="F317" s="3"/>
      <c r="G317" s="90">
        <f>G318</f>
        <v>873.17923</v>
      </c>
      <c r="H317" s="90">
        <f>H318</f>
        <v>840.0382500000001</v>
      </c>
      <c r="I317" s="90">
        <f t="shared" si="22"/>
        <v>96.2045615766651</v>
      </c>
      <c r="K317" s="110"/>
    </row>
    <row r="318" spans="1:11" ht="63.75">
      <c r="A318" s="7" t="s">
        <v>154</v>
      </c>
      <c r="B318" s="3" t="s">
        <v>119</v>
      </c>
      <c r="C318" s="3" t="s">
        <v>107</v>
      </c>
      <c r="D318" s="3" t="s">
        <v>46</v>
      </c>
      <c r="E318" s="20" t="s">
        <v>155</v>
      </c>
      <c r="F318" s="3"/>
      <c r="G318" s="90">
        <f>G320+G322+G321+G319</f>
        <v>873.17923</v>
      </c>
      <c r="H318" s="90">
        <f>H320+H322+H321+H319</f>
        <v>840.0382500000001</v>
      </c>
      <c r="I318" s="90">
        <f t="shared" si="22"/>
        <v>96.2045615766651</v>
      </c>
      <c r="K318" s="110"/>
    </row>
    <row r="319" spans="1:11" ht="36.75" customHeight="1">
      <c r="A319" s="4" t="s">
        <v>485</v>
      </c>
      <c r="B319" s="3" t="s">
        <v>119</v>
      </c>
      <c r="C319" s="3" t="s">
        <v>107</v>
      </c>
      <c r="D319" s="3" t="s">
        <v>46</v>
      </c>
      <c r="E319" s="20" t="s">
        <v>155</v>
      </c>
      <c r="F319" s="3" t="s">
        <v>484</v>
      </c>
      <c r="G319" s="90">
        <v>360.051</v>
      </c>
      <c r="H319" s="90">
        <v>351.92768</v>
      </c>
      <c r="I319" s="90">
        <f t="shared" si="22"/>
        <v>97.74384184462758</v>
      </c>
      <c r="J319" s="107">
        <v>360.051</v>
      </c>
      <c r="K319" s="110">
        <f t="shared" si="26"/>
        <v>-262.3071581553724</v>
      </c>
    </row>
    <row r="320" spans="1:11" ht="12.75">
      <c r="A320" s="13" t="s">
        <v>49</v>
      </c>
      <c r="B320" s="3" t="s">
        <v>119</v>
      </c>
      <c r="C320" s="3" t="s">
        <v>107</v>
      </c>
      <c r="D320" s="3" t="s">
        <v>46</v>
      </c>
      <c r="E320" s="20" t="s">
        <v>155</v>
      </c>
      <c r="F320" s="3" t="s">
        <v>50</v>
      </c>
      <c r="G320" s="90">
        <v>395.01633</v>
      </c>
      <c r="H320" s="90">
        <v>394.99867</v>
      </c>
      <c r="I320" s="90">
        <f t="shared" si="22"/>
        <v>99.99552929875077</v>
      </c>
      <c r="J320" s="107">
        <v>395.01633</v>
      </c>
      <c r="K320" s="110">
        <f t="shared" si="26"/>
        <v>-295.0208007012492</v>
      </c>
    </row>
    <row r="321" spans="1:11" ht="25.5">
      <c r="A321" s="14" t="s">
        <v>55</v>
      </c>
      <c r="B321" s="3" t="s">
        <v>119</v>
      </c>
      <c r="C321" s="3" t="s">
        <v>107</v>
      </c>
      <c r="D321" s="3" t="s">
        <v>46</v>
      </c>
      <c r="E321" s="20" t="s">
        <v>469</v>
      </c>
      <c r="F321" s="3" t="s">
        <v>56</v>
      </c>
      <c r="G321" s="90">
        <v>44.1</v>
      </c>
      <c r="H321" s="91">
        <v>44.1</v>
      </c>
      <c r="I321" s="90">
        <f t="shared" si="22"/>
        <v>100</v>
      </c>
      <c r="J321" s="107">
        <v>44.1</v>
      </c>
      <c r="K321" s="110">
        <f t="shared" si="26"/>
        <v>55.9</v>
      </c>
    </row>
    <row r="322" spans="1:11" ht="38.25">
      <c r="A322" s="4" t="s">
        <v>57</v>
      </c>
      <c r="B322" s="3" t="s">
        <v>119</v>
      </c>
      <c r="C322" s="3" t="s">
        <v>107</v>
      </c>
      <c r="D322" s="3" t="s">
        <v>46</v>
      </c>
      <c r="E322" s="20" t="s">
        <v>155</v>
      </c>
      <c r="F322" s="3" t="s">
        <v>58</v>
      </c>
      <c r="G322" s="90">
        <v>74.0119</v>
      </c>
      <c r="H322" s="91">
        <v>49.0119</v>
      </c>
      <c r="I322" s="90">
        <f t="shared" si="22"/>
        <v>66.22164814036663</v>
      </c>
      <c r="J322" s="107">
        <v>74.0119</v>
      </c>
      <c r="K322" s="110">
        <f t="shared" si="26"/>
        <v>-7.790251859633372</v>
      </c>
    </row>
    <row r="323" spans="1:11" ht="12.75">
      <c r="A323" s="12" t="s">
        <v>84</v>
      </c>
      <c r="B323" s="3" t="s">
        <v>119</v>
      </c>
      <c r="C323" s="3" t="s">
        <v>107</v>
      </c>
      <c r="D323" s="3" t="s">
        <v>46</v>
      </c>
      <c r="E323" s="20" t="s">
        <v>85</v>
      </c>
      <c r="F323" s="3"/>
      <c r="G323" s="90">
        <f>G326+G328+G324</f>
        <v>412.053</v>
      </c>
      <c r="H323" s="90">
        <f>H326+H328+H324</f>
        <v>412.05299</v>
      </c>
      <c r="I323" s="90">
        <f t="shared" si="22"/>
        <v>99.99999757312773</v>
      </c>
      <c r="K323" s="110"/>
    </row>
    <row r="324" spans="1:11" ht="38.25">
      <c r="A324" s="56" t="s">
        <v>387</v>
      </c>
      <c r="B324" s="3" t="s">
        <v>119</v>
      </c>
      <c r="C324" s="3" t="s">
        <v>107</v>
      </c>
      <c r="D324" s="3" t="s">
        <v>46</v>
      </c>
      <c r="E324" s="20" t="s">
        <v>448</v>
      </c>
      <c r="F324" s="3"/>
      <c r="G324" s="90">
        <f>G325</f>
        <v>275.553</v>
      </c>
      <c r="H324" s="90">
        <f>H325</f>
        <v>275.553</v>
      </c>
      <c r="I324" s="90">
        <f t="shared" si="22"/>
        <v>100</v>
      </c>
      <c r="K324" s="110"/>
    </row>
    <row r="325" spans="1:11" ht="38.25">
      <c r="A325" s="4" t="s">
        <v>57</v>
      </c>
      <c r="B325" s="3" t="s">
        <v>119</v>
      </c>
      <c r="C325" s="3" t="s">
        <v>107</v>
      </c>
      <c r="D325" s="3" t="s">
        <v>46</v>
      </c>
      <c r="E325" s="20" t="s">
        <v>448</v>
      </c>
      <c r="F325" s="3" t="s">
        <v>58</v>
      </c>
      <c r="G325" s="90">
        <v>275.553</v>
      </c>
      <c r="H325" s="91">
        <v>275.553</v>
      </c>
      <c r="I325" s="90">
        <f t="shared" si="22"/>
        <v>100</v>
      </c>
      <c r="J325" s="107">
        <v>155.719</v>
      </c>
      <c r="K325" s="110">
        <f t="shared" si="26"/>
        <v>-55.718999999999994</v>
      </c>
    </row>
    <row r="326" spans="1:11" ht="38.25">
      <c r="A326" s="56" t="s">
        <v>387</v>
      </c>
      <c r="B326" s="3" t="s">
        <v>119</v>
      </c>
      <c r="C326" s="3" t="s">
        <v>107</v>
      </c>
      <c r="D326" s="3" t="s">
        <v>46</v>
      </c>
      <c r="E326" s="20" t="s">
        <v>386</v>
      </c>
      <c r="F326" s="3"/>
      <c r="G326" s="90">
        <f>G327</f>
        <v>106.5</v>
      </c>
      <c r="H326" s="90">
        <f>H327</f>
        <v>106.49999</v>
      </c>
      <c r="I326" s="90">
        <f t="shared" si="22"/>
        <v>99.99999061032864</v>
      </c>
      <c r="K326" s="110"/>
    </row>
    <row r="327" spans="1:11" ht="38.25">
      <c r="A327" s="4" t="s">
        <v>57</v>
      </c>
      <c r="B327" s="3" t="s">
        <v>119</v>
      </c>
      <c r="C327" s="3" t="s">
        <v>107</v>
      </c>
      <c r="D327" s="3" t="s">
        <v>46</v>
      </c>
      <c r="E327" s="20" t="s">
        <v>386</v>
      </c>
      <c r="F327" s="3" t="s">
        <v>58</v>
      </c>
      <c r="G327" s="90">
        <v>106.5</v>
      </c>
      <c r="H327" s="91">
        <v>106.49999</v>
      </c>
      <c r="I327" s="90">
        <f t="shared" si="22"/>
        <v>99.99999061032864</v>
      </c>
      <c r="J327" s="107">
        <v>106.5</v>
      </c>
      <c r="K327" s="110">
        <f t="shared" si="26"/>
        <v>-6.500009389671362</v>
      </c>
    </row>
    <row r="328" spans="1:11" ht="15">
      <c r="A328" s="86" t="s">
        <v>441</v>
      </c>
      <c r="B328" s="3" t="s">
        <v>119</v>
      </c>
      <c r="C328" s="3" t="s">
        <v>107</v>
      </c>
      <c r="D328" s="3" t="s">
        <v>46</v>
      </c>
      <c r="E328" s="20" t="s">
        <v>414</v>
      </c>
      <c r="F328" s="3"/>
      <c r="G328" s="90">
        <f>G329</f>
        <v>30</v>
      </c>
      <c r="H328" s="90">
        <f>H329</f>
        <v>30</v>
      </c>
      <c r="I328" s="90">
        <f t="shared" si="22"/>
        <v>100</v>
      </c>
      <c r="K328" s="110"/>
    </row>
    <row r="329" spans="1:11" ht="38.25">
      <c r="A329" s="4" t="s">
        <v>57</v>
      </c>
      <c r="B329" s="3" t="s">
        <v>119</v>
      </c>
      <c r="C329" s="3" t="s">
        <v>107</v>
      </c>
      <c r="D329" s="3" t="s">
        <v>46</v>
      </c>
      <c r="E329" s="20" t="s">
        <v>414</v>
      </c>
      <c r="F329" s="3" t="s">
        <v>58</v>
      </c>
      <c r="G329" s="90">
        <v>30</v>
      </c>
      <c r="H329" s="91">
        <v>30</v>
      </c>
      <c r="I329" s="90">
        <f t="shared" si="22"/>
        <v>100</v>
      </c>
      <c r="J329" s="107">
        <v>30</v>
      </c>
      <c r="K329" s="110">
        <f t="shared" si="26"/>
        <v>70</v>
      </c>
    </row>
    <row r="330" spans="1:11" ht="30" customHeight="1">
      <c r="A330" s="21" t="s">
        <v>156</v>
      </c>
      <c r="B330" s="3" t="s">
        <v>119</v>
      </c>
      <c r="C330" s="3" t="s">
        <v>107</v>
      </c>
      <c r="D330" s="3" t="s">
        <v>113</v>
      </c>
      <c r="E330" s="3"/>
      <c r="F330" s="3"/>
      <c r="G330" s="91">
        <f>G331</f>
        <v>260</v>
      </c>
      <c r="H330" s="91">
        <f>H331</f>
        <v>260</v>
      </c>
      <c r="I330" s="90">
        <f t="shared" si="22"/>
        <v>100</v>
      </c>
      <c r="K330" s="110"/>
    </row>
    <row r="331" spans="1:11" ht="51">
      <c r="A331" s="5" t="s">
        <v>150</v>
      </c>
      <c r="B331" s="3" t="s">
        <v>119</v>
      </c>
      <c r="C331" s="3" t="s">
        <v>107</v>
      </c>
      <c r="D331" s="3" t="s">
        <v>113</v>
      </c>
      <c r="E331" s="6" t="s">
        <v>151</v>
      </c>
      <c r="F331" s="3"/>
      <c r="G331" s="91">
        <f>G332</f>
        <v>260</v>
      </c>
      <c r="H331" s="91">
        <f>H332</f>
        <v>260</v>
      </c>
      <c r="I331" s="90">
        <f aca="true" t="shared" si="27" ref="I331:I394">H331/G331*100</f>
        <v>100</v>
      </c>
      <c r="K331" s="110"/>
    </row>
    <row r="332" spans="1:11" ht="38.25">
      <c r="A332" s="7" t="s">
        <v>152</v>
      </c>
      <c r="B332" s="3" t="s">
        <v>119</v>
      </c>
      <c r="C332" s="3" t="s">
        <v>107</v>
      </c>
      <c r="D332" s="3" t="s">
        <v>113</v>
      </c>
      <c r="E332" s="6" t="s">
        <v>153</v>
      </c>
      <c r="F332" s="3"/>
      <c r="G332" s="91">
        <f>G335+G340+G337+G333</f>
        <v>260</v>
      </c>
      <c r="H332" s="91">
        <f>H335+H340+H337+H333</f>
        <v>260</v>
      </c>
      <c r="I332" s="90">
        <f t="shared" si="27"/>
        <v>100</v>
      </c>
      <c r="K332" s="110"/>
    </row>
    <row r="333" spans="1:11" ht="38.25">
      <c r="A333" s="74" t="s">
        <v>440</v>
      </c>
      <c r="B333" s="3" t="s">
        <v>119</v>
      </c>
      <c r="C333" s="3" t="s">
        <v>107</v>
      </c>
      <c r="D333" s="3" t="s">
        <v>113</v>
      </c>
      <c r="E333" s="3" t="s">
        <v>415</v>
      </c>
      <c r="F333" s="3"/>
      <c r="G333" s="91">
        <f>G334</f>
        <v>9</v>
      </c>
      <c r="H333" s="91">
        <f>H334</f>
        <v>9</v>
      </c>
      <c r="I333" s="90">
        <f t="shared" si="27"/>
        <v>100</v>
      </c>
      <c r="K333" s="110"/>
    </row>
    <row r="334" spans="1:11" ht="38.25">
      <c r="A334" s="4" t="s">
        <v>57</v>
      </c>
      <c r="B334" s="3" t="s">
        <v>119</v>
      </c>
      <c r="C334" s="3" t="s">
        <v>107</v>
      </c>
      <c r="D334" s="3" t="s">
        <v>113</v>
      </c>
      <c r="E334" s="3" t="s">
        <v>415</v>
      </c>
      <c r="F334" s="3" t="s">
        <v>58</v>
      </c>
      <c r="G334" s="91">
        <v>9</v>
      </c>
      <c r="H334" s="91">
        <v>9</v>
      </c>
      <c r="I334" s="90">
        <f t="shared" si="27"/>
        <v>100</v>
      </c>
      <c r="J334" s="107">
        <v>9</v>
      </c>
      <c r="K334" s="110">
        <f t="shared" si="26"/>
        <v>91</v>
      </c>
    </row>
    <row r="335" spans="1:11" ht="76.5">
      <c r="A335" s="7" t="s">
        <v>157</v>
      </c>
      <c r="B335" s="3" t="s">
        <v>119</v>
      </c>
      <c r="C335" s="3" t="s">
        <v>107</v>
      </c>
      <c r="D335" s="3" t="s">
        <v>113</v>
      </c>
      <c r="E335" s="20" t="s">
        <v>158</v>
      </c>
      <c r="F335" s="3"/>
      <c r="G335" s="91">
        <f>G336</f>
        <v>20</v>
      </c>
      <c r="H335" s="91">
        <f>H336</f>
        <v>20</v>
      </c>
      <c r="I335" s="90">
        <f t="shared" si="27"/>
        <v>100</v>
      </c>
      <c r="K335" s="110"/>
    </row>
    <row r="336" spans="1:11" ht="38.25">
      <c r="A336" s="4" t="s">
        <v>57</v>
      </c>
      <c r="B336" s="3" t="s">
        <v>119</v>
      </c>
      <c r="C336" s="3" t="s">
        <v>107</v>
      </c>
      <c r="D336" s="3" t="s">
        <v>113</v>
      </c>
      <c r="E336" s="20" t="s">
        <v>158</v>
      </c>
      <c r="F336" s="3" t="s">
        <v>58</v>
      </c>
      <c r="G336" s="91">
        <v>20</v>
      </c>
      <c r="H336" s="91">
        <v>20</v>
      </c>
      <c r="I336" s="90">
        <f t="shared" si="27"/>
        <v>100</v>
      </c>
      <c r="J336" s="107">
        <v>20</v>
      </c>
      <c r="K336" s="110">
        <f t="shared" si="26"/>
        <v>80</v>
      </c>
    </row>
    <row r="337" spans="1:11" ht="51">
      <c r="A337" s="22" t="s">
        <v>159</v>
      </c>
      <c r="B337" s="3" t="s">
        <v>119</v>
      </c>
      <c r="C337" s="3" t="s">
        <v>107</v>
      </c>
      <c r="D337" s="3" t="s">
        <v>113</v>
      </c>
      <c r="E337" s="20" t="s">
        <v>160</v>
      </c>
      <c r="F337" s="3"/>
      <c r="G337" s="91">
        <f>G339+G338</f>
        <v>216</v>
      </c>
      <c r="H337" s="91">
        <f>H339+H338</f>
        <v>216</v>
      </c>
      <c r="I337" s="90">
        <f t="shared" si="27"/>
        <v>100</v>
      </c>
      <c r="K337" s="110"/>
    </row>
    <row r="338" spans="1:11" ht="25.5">
      <c r="A338" s="14" t="s">
        <v>55</v>
      </c>
      <c r="B338" s="3" t="s">
        <v>119</v>
      </c>
      <c r="C338" s="3" t="s">
        <v>107</v>
      </c>
      <c r="D338" s="3" t="s">
        <v>113</v>
      </c>
      <c r="E338" s="20" t="s">
        <v>463</v>
      </c>
      <c r="F338" s="3" t="s">
        <v>56</v>
      </c>
      <c r="G338" s="91">
        <v>140.55</v>
      </c>
      <c r="H338" s="91">
        <v>140.55</v>
      </c>
      <c r="I338" s="90">
        <f t="shared" si="27"/>
        <v>100</v>
      </c>
      <c r="K338" s="110"/>
    </row>
    <row r="339" spans="1:11" ht="38.25">
      <c r="A339" s="4" t="s">
        <v>57</v>
      </c>
      <c r="B339" s="3" t="s">
        <v>119</v>
      </c>
      <c r="C339" s="3" t="s">
        <v>107</v>
      </c>
      <c r="D339" s="3" t="s">
        <v>113</v>
      </c>
      <c r="E339" s="20" t="s">
        <v>161</v>
      </c>
      <c r="F339" s="3" t="s">
        <v>58</v>
      </c>
      <c r="G339" s="91">
        <v>75.45</v>
      </c>
      <c r="H339" s="91">
        <v>75.45</v>
      </c>
      <c r="I339" s="90">
        <f t="shared" si="27"/>
        <v>100</v>
      </c>
      <c r="J339" s="107">
        <v>75.45</v>
      </c>
      <c r="K339" s="110">
        <f t="shared" si="26"/>
        <v>24.549999999999997</v>
      </c>
    </row>
    <row r="340" spans="1:11" ht="63.75">
      <c r="A340" s="7" t="s">
        <v>162</v>
      </c>
      <c r="B340" s="3" t="s">
        <v>119</v>
      </c>
      <c r="C340" s="3" t="s">
        <v>107</v>
      </c>
      <c r="D340" s="3" t="s">
        <v>113</v>
      </c>
      <c r="E340" s="20" t="s">
        <v>163</v>
      </c>
      <c r="F340" s="3"/>
      <c r="G340" s="91">
        <f>G341</f>
        <v>15</v>
      </c>
      <c r="H340" s="91">
        <f>H341</f>
        <v>15</v>
      </c>
      <c r="I340" s="90">
        <f t="shared" si="27"/>
        <v>100</v>
      </c>
      <c r="K340" s="110"/>
    </row>
    <row r="341" spans="1:11" ht="38.25">
      <c r="A341" s="4" t="s">
        <v>57</v>
      </c>
      <c r="B341" s="3" t="s">
        <v>119</v>
      </c>
      <c r="C341" s="3" t="s">
        <v>107</v>
      </c>
      <c r="D341" s="3" t="s">
        <v>113</v>
      </c>
      <c r="E341" s="3" t="s">
        <v>164</v>
      </c>
      <c r="F341" s="3" t="s">
        <v>58</v>
      </c>
      <c r="G341" s="91">
        <v>15</v>
      </c>
      <c r="H341" s="91">
        <v>15</v>
      </c>
      <c r="I341" s="90">
        <f t="shared" si="27"/>
        <v>100</v>
      </c>
      <c r="J341" s="107">
        <v>15</v>
      </c>
      <c r="K341" s="110">
        <f t="shared" si="26"/>
        <v>85</v>
      </c>
    </row>
    <row r="342" spans="1:11" ht="12.75">
      <c r="A342" s="15" t="s">
        <v>92</v>
      </c>
      <c r="B342" s="3" t="s">
        <v>119</v>
      </c>
      <c r="C342" s="3" t="s">
        <v>68</v>
      </c>
      <c r="D342" s="3"/>
      <c r="E342" s="3"/>
      <c r="F342" s="3"/>
      <c r="G342" s="91">
        <f>G343+G363+G358</f>
        <v>9539.953549999998</v>
      </c>
      <c r="H342" s="91">
        <f>H343+H363+H358</f>
        <v>9198.77773</v>
      </c>
      <c r="I342" s="90">
        <f t="shared" si="27"/>
        <v>96.42371613014826</v>
      </c>
      <c r="K342" s="110"/>
    </row>
    <row r="343" spans="1:11" ht="12.75">
      <c r="A343" s="15" t="s">
        <v>165</v>
      </c>
      <c r="B343" s="3" t="s">
        <v>119</v>
      </c>
      <c r="C343" s="3" t="s">
        <v>68</v>
      </c>
      <c r="D343" s="3" t="s">
        <v>38</v>
      </c>
      <c r="E343" s="3"/>
      <c r="F343" s="3"/>
      <c r="G343" s="91">
        <f>G344+G353</f>
        <v>815.9000000000001</v>
      </c>
      <c r="H343" s="91">
        <f>H344+H353</f>
        <v>815.9000000000001</v>
      </c>
      <c r="I343" s="90">
        <f t="shared" si="27"/>
        <v>100</v>
      </c>
      <c r="K343" s="110"/>
    </row>
    <row r="344" spans="1:11" ht="38.25">
      <c r="A344" s="5" t="s">
        <v>133</v>
      </c>
      <c r="B344" s="3" t="s">
        <v>119</v>
      </c>
      <c r="C344" s="3" t="s">
        <v>68</v>
      </c>
      <c r="D344" s="3" t="s">
        <v>38</v>
      </c>
      <c r="E344" s="3" t="s">
        <v>134</v>
      </c>
      <c r="F344" s="3"/>
      <c r="G344" s="91">
        <f>G345+G349+G351</f>
        <v>815.9000000000001</v>
      </c>
      <c r="H344" s="91">
        <f>H345+H349+H351</f>
        <v>815.9000000000001</v>
      </c>
      <c r="I344" s="90">
        <f t="shared" si="27"/>
        <v>100</v>
      </c>
      <c r="K344" s="110"/>
    </row>
    <row r="345" spans="1:11" ht="38.25">
      <c r="A345" s="7" t="s">
        <v>166</v>
      </c>
      <c r="B345" s="3" t="s">
        <v>119</v>
      </c>
      <c r="C345" s="3" t="s">
        <v>68</v>
      </c>
      <c r="D345" s="3" t="s">
        <v>38</v>
      </c>
      <c r="E345" s="3" t="s">
        <v>167</v>
      </c>
      <c r="F345" s="3"/>
      <c r="G345" s="91">
        <f>G346</f>
        <v>50</v>
      </c>
      <c r="H345" s="91">
        <f>H346</f>
        <v>50</v>
      </c>
      <c r="I345" s="90">
        <f t="shared" si="27"/>
        <v>100</v>
      </c>
      <c r="K345" s="110"/>
    </row>
    <row r="346" spans="1:11" ht="38.25">
      <c r="A346" s="22" t="s">
        <v>168</v>
      </c>
      <c r="B346" s="3" t="s">
        <v>119</v>
      </c>
      <c r="C346" s="3" t="s">
        <v>68</v>
      </c>
      <c r="D346" s="3" t="s">
        <v>38</v>
      </c>
      <c r="E346" s="3" t="s">
        <v>447</v>
      </c>
      <c r="F346" s="3"/>
      <c r="G346" s="91">
        <f>G348+G347</f>
        <v>50</v>
      </c>
      <c r="H346" s="91">
        <f>H348+H347</f>
        <v>50</v>
      </c>
      <c r="I346" s="90">
        <f t="shared" si="27"/>
        <v>100</v>
      </c>
      <c r="K346" s="110"/>
    </row>
    <row r="347" spans="1:11" ht="25.5">
      <c r="A347" s="14" t="s">
        <v>55</v>
      </c>
      <c r="B347" s="3" t="s">
        <v>119</v>
      </c>
      <c r="C347" s="3" t="s">
        <v>68</v>
      </c>
      <c r="D347" s="3" t="s">
        <v>38</v>
      </c>
      <c r="E347" s="3" t="s">
        <v>447</v>
      </c>
      <c r="F347" s="3" t="s">
        <v>56</v>
      </c>
      <c r="G347" s="91">
        <v>10.4</v>
      </c>
      <c r="H347" s="91">
        <v>10.4</v>
      </c>
      <c r="I347" s="90">
        <f t="shared" si="27"/>
        <v>100</v>
      </c>
      <c r="J347" s="107">
        <v>10.4</v>
      </c>
      <c r="K347" s="110">
        <f t="shared" si="26"/>
        <v>89.6</v>
      </c>
    </row>
    <row r="348" spans="1:11" ht="38.25">
      <c r="A348" s="4" t="s">
        <v>57</v>
      </c>
      <c r="B348" s="3" t="s">
        <v>119</v>
      </c>
      <c r="C348" s="3" t="s">
        <v>68</v>
      </c>
      <c r="D348" s="3" t="s">
        <v>38</v>
      </c>
      <c r="E348" s="3" t="s">
        <v>447</v>
      </c>
      <c r="F348" s="3" t="s">
        <v>58</v>
      </c>
      <c r="G348" s="91">
        <v>39.6</v>
      </c>
      <c r="H348" s="91">
        <v>39.6</v>
      </c>
      <c r="I348" s="90">
        <f t="shared" si="27"/>
        <v>100</v>
      </c>
      <c r="J348" s="107">
        <v>39.6</v>
      </c>
      <c r="K348" s="110">
        <f t="shared" si="26"/>
        <v>60.4</v>
      </c>
    </row>
    <row r="349" spans="1:11" ht="72.75" customHeight="1">
      <c r="A349" s="62" t="s">
        <v>439</v>
      </c>
      <c r="B349" s="3" t="s">
        <v>119</v>
      </c>
      <c r="C349" s="3" t="s">
        <v>68</v>
      </c>
      <c r="D349" s="3" t="s">
        <v>38</v>
      </c>
      <c r="E349" s="3" t="s">
        <v>416</v>
      </c>
      <c r="F349" s="3"/>
      <c r="G349" s="91">
        <f>G350</f>
        <v>215.2</v>
      </c>
      <c r="H349" s="91">
        <f>H350</f>
        <v>215.2</v>
      </c>
      <c r="I349" s="90">
        <f t="shared" si="27"/>
        <v>100</v>
      </c>
      <c r="K349" s="110"/>
    </row>
    <row r="350" spans="1:11" ht="38.25">
      <c r="A350" s="4" t="s">
        <v>57</v>
      </c>
      <c r="B350" s="3" t="s">
        <v>119</v>
      </c>
      <c r="C350" s="3" t="s">
        <v>68</v>
      </c>
      <c r="D350" s="3" t="s">
        <v>38</v>
      </c>
      <c r="E350" s="3" t="s">
        <v>416</v>
      </c>
      <c r="F350" s="3" t="s">
        <v>58</v>
      </c>
      <c r="G350" s="91">
        <v>215.2</v>
      </c>
      <c r="H350" s="91">
        <v>215.2</v>
      </c>
      <c r="I350" s="90">
        <f t="shared" si="27"/>
        <v>100</v>
      </c>
      <c r="J350" s="107">
        <v>215.2</v>
      </c>
      <c r="K350" s="110">
        <f t="shared" si="26"/>
        <v>-115.19999999999999</v>
      </c>
    </row>
    <row r="351" spans="1:11" ht="75" customHeight="1">
      <c r="A351" s="74" t="s">
        <v>438</v>
      </c>
      <c r="B351" s="3" t="s">
        <v>119</v>
      </c>
      <c r="C351" s="3" t="s">
        <v>68</v>
      </c>
      <c r="D351" s="3" t="s">
        <v>38</v>
      </c>
      <c r="E351" s="3" t="s">
        <v>417</v>
      </c>
      <c r="F351" s="3"/>
      <c r="G351" s="91">
        <f>G352</f>
        <v>550.7</v>
      </c>
      <c r="H351" s="91">
        <f>H352</f>
        <v>550.7</v>
      </c>
      <c r="I351" s="90">
        <f t="shared" si="27"/>
        <v>100</v>
      </c>
      <c r="K351" s="110"/>
    </row>
    <row r="352" spans="1:11" ht="38.25">
      <c r="A352" s="4" t="s">
        <v>57</v>
      </c>
      <c r="B352" s="3" t="s">
        <v>119</v>
      </c>
      <c r="C352" s="3" t="s">
        <v>68</v>
      </c>
      <c r="D352" s="3" t="s">
        <v>38</v>
      </c>
      <c r="E352" s="3" t="s">
        <v>417</v>
      </c>
      <c r="F352" s="3" t="s">
        <v>58</v>
      </c>
      <c r="G352" s="91">
        <v>550.7</v>
      </c>
      <c r="H352" s="91">
        <v>550.7</v>
      </c>
      <c r="I352" s="90">
        <f t="shared" si="27"/>
        <v>100</v>
      </c>
      <c r="J352" s="107">
        <v>550.7</v>
      </c>
      <c r="K352" s="110">
        <f t="shared" si="26"/>
        <v>-450.70000000000005</v>
      </c>
    </row>
    <row r="353" spans="1:11" ht="12.75" hidden="1">
      <c r="A353" s="56" t="s">
        <v>84</v>
      </c>
      <c r="B353" s="3" t="s">
        <v>119</v>
      </c>
      <c r="C353" s="3" t="s">
        <v>68</v>
      </c>
      <c r="D353" s="3" t="s">
        <v>38</v>
      </c>
      <c r="E353" s="3" t="s">
        <v>85</v>
      </c>
      <c r="F353" s="3"/>
      <c r="G353" s="91">
        <f>G354+G356</f>
        <v>0</v>
      </c>
      <c r="H353" s="91">
        <f>H354+H356</f>
        <v>0</v>
      </c>
      <c r="I353" s="90" t="e">
        <f t="shared" si="27"/>
        <v>#DIV/0!</v>
      </c>
      <c r="K353" s="110" t="e">
        <f t="shared" si="26"/>
        <v>#DIV/0!</v>
      </c>
    </row>
    <row r="354" spans="1:11" ht="191.25" hidden="1">
      <c r="A354" s="62" t="s">
        <v>360</v>
      </c>
      <c r="B354" s="3" t="s">
        <v>119</v>
      </c>
      <c r="C354" s="3" t="s">
        <v>68</v>
      </c>
      <c r="D354" s="3" t="s">
        <v>38</v>
      </c>
      <c r="E354" s="3" t="s">
        <v>361</v>
      </c>
      <c r="F354" s="3"/>
      <c r="G354" s="91">
        <f>G355</f>
        <v>0</v>
      </c>
      <c r="H354" s="91">
        <f>H355</f>
        <v>0</v>
      </c>
      <c r="I354" s="90" t="e">
        <f t="shared" si="27"/>
        <v>#DIV/0!</v>
      </c>
      <c r="K354" s="110" t="e">
        <f t="shared" si="26"/>
        <v>#DIV/0!</v>
      </c>
    </row>
    <row r="355" spans="1:11" ht="38.25" hidden="1">
      <c r="A355" s="4" t="s">
        <v>57</v>
      </c>
      <c r="B355" s="3" t="s">
        <v>119</v>
      </c>
      <c r="C355" s="3" t="s">
        <v>68</v>
      </c>
      <c r="D355" s="3" t="s">
        <v>38</v>
      </c>
      <c r="E355" s="3" t="s">
        <v>361</v>
      </c>
      <c r="F355" s="3" t="s">
        <v>58</v>
      </c>
      <c r="G355" s="91">
        <v>0</v>
      </c>
      <c r="H355" s="91"/>
      <c r="I355" s="90" t="e">
        <f t="shared" si="27"/>
        <v>#DIV/0!</v>
      </c>
      <c r="K355" s="110" t="e">
        <f t="shared" si="26"/>
        <v>#DIV/0!</v>
      </c>
    </row>
    <row r="356" spans="1:11" ht="140.25" hidden="1">
      <c r="A356" s="62" t="s">
        <v>362</v>
      </c>
      <c r="B356" s="3" t="s">
        <v>119</v>
      </c>
      <c r="C356" s="3" t="s">
        <v>68</v>
      </c>
      <c r="D356" s="3" t="s">
        <v>38</v>
      </c>
      <c r="E356" s="3" t="s">
        <v>363</v>
      </c>
      <c r="F356" s="3"/>
      <c r="G356" s="91">
        <f>G357</f>
        <v>0</v>
      </c>
      <c r="H356" s="91">
        <f>H357</f>
        <v>0</v>
      </c>
      <c r="I356" s="90" t="e">
        <f t="shared" si="27"/>
        <v>#DIV/0!</v>
      </c>
      <c r="K356" s="110" t="e">
        <f t="shared" si="26"/>
        <v>#DIV/0!</v>
      </c>
    </row>
    <row r="357" spans="1:11" ht="38.25" hidden="1">
      <c r="A357" s="4" t="s">
        <v>57</v>
      </c>
      <c r="B357" s="3" t="s">
        <v>119</v>
      </c>
      <c r="C357" s="3" t="s">
        <v>68</v>
      </c>
      <c r="D357" s="3" t="s">
        <v>38</v>
      </c>
      <c r="E357" s="3" t="s">
        <v>363</v>
      </c>
      <c r="F357" s="3" t="s">
        <v>58</v>
      </c>
      <c r="G357" s="91">
        <v>0</v>
      </c>
      <c r="H357" s="91"/>
      <c r="I357" s="90" t="e">
        <f t="shared" si="27"/>
        <v>#DIV/0!</v>
      </c>
      <c r="K357" s="110" t="e">
        <f t="shared" si="26"/>
        <v>#DIV/0!</v>
      </c>
    </row>
    <row r="358" spans="1:13" s="24" customFormat="1" ht="12.75">
      <c r="A358" s="4" t="s">
        <v>169</v>
      </c>
      <c r="B358" s="3" t="s">
        <v>119</v>
      </c>
      <c r="C358" s="3" t="s">
        <v>68</v>
      </c>
      <c r="D358" s="3" t="s">
        <v>46</v>
      </c>
      <c r="E358" s="3"/>
      <c r="F358" s="3"/>
      <c r="G358" s="90">
        <f aca="true" t="shared" si="28" ref="G358:H361">G359</f>
        <v>3003.7</v>
      </c>
      <c r="H358" s="90">
        <f t="shared" si="28"/>
        <v>2898.938</v>
      </c>
      <c r="I358" s="90">
        <f t="shared" si="27"/>
        <v>96.51223491027734</v>
      </c>
      <c r="J358" s="107"/>
      <c r="K358" s="110"/>
      <c r="L358" s="102"/>
      <c r="M358" s="97"/>
    </row>
    <row r="359" spans="1:13" s="24" customFormat="1" ht="51">
      <c r="A359" s="23" t="s">
        <v>150</v>
      </c>
      <c r="B359" s="3" t="s">
        <v>119</v>
      </c>
      <c r="C359" s="3" t="s">
        <v>68</v>
      </c>
      <c r="D359" s="3" t="s">
        <v>46</v>
      </c>
      <c r="E359" s="3" t="s">
        <v>170</v>
      </c>
      <c r="F359" s="3"/>
      <c r="G359" s="90">
        <f t="shared" si="28"/>
        <v>3003.7</v>
      </c>
      <c r="H359" s="90">
        <f t="shared" si="28"/>
        <v>2898.938</v>
      </c>
      <c r="I359" s="90">
        <f t="shared" si="27"/>
        <v>96.51223491027734</v>
      </c>
      <c r="J359" s="107"/>
      <c r="K359" s="110"/>
      <c r="L359" s="102"/>
      <c r="M359" s="97"/>
    </row>
    <row r="360" spans="1:13" s="24" customFormat="1" ht="25.5">
      <c r="A360" s="23" t="s">
        <v>171</v>
      </c>
      <c r="B360" s="3" t="s">
        <v>119</v>
      </c>
      <c r="C360" s="3" t="s">
        <v>68</v>
      </c>
      <c r="D360" s="3" t="s">
        <v>46</v>
      </c>
      <c r="E360" s="3" t="s">
        <v>172</v>
      </c>
      <c r="F360" s="3"/>
      <c r="G360" s="90">
        <f t="shared" si="28"/>
        <v>3003.7</v>
      </c>
      <c r="H360" s="90">
        <f t="shared" si="28"/>
        <v>2898.938</v>
      </c>
      <c r="I360" s="90">
        <f t="shared" si="27"/>
        <v>96.51223491027734</v>
      </c>
      <c r="J360" s="107"/>
      <c r="K360" s="110"/>
      <c r="L360" s="102"/>
      <c r="M360" s="97"/>
    </row>
    <row r="361" spans="1:13" s="24" customFormat="1" ht="25.5">
      <c r="A361" s="22" t="s">
        <v>328</v>
      </c>
      <c r="B361" s="3" t="s">
        <v>119</v>
      </c>
      <c r="C361" s="3" t="s">
        <v>68</v>
      </c>
      <c r="D361" s="3" t="s">
        <v>46</v>
      </c>
      <c r="E361" s="3" t="s">
        <v>329</v>
      </c>
      <c r="F361" s="3"/>
      <c r="G361" s="90">
        <f t="shared" si="28"/>
        <v>3003.7</v>
      </c>
      <c r="H361" s="90">
        <f t="shared" si="28"/>
        <v>2898.938</v>
      </c>
      <c r="I361" s="90">
        <f t="shared" si="27"/>
        <v>96.51223491027734</v>
      </c>
      <c r="J361" s="107"/>
      <c r="K361" s="110"/>
      <c r="L361" s="102"/>
      <c r="M361" s="97"/>
    </row>
    <row r="362" spans="1:13" s="24" customFormat="1" ht="38.25">
      <c r="A362" s="4" t="s">
        <v>57</v>
      </c>
      <c r="B362" s="3" t="s">
        <v>119</v>
      </c>
      <c r="C362" s="3" t="s">
        <v>68</v>
      </c>
      <c r="D362" s="3" t="s">
        <v>46</v>
      </c>
      <c r="E362" s="3" t="s">
        <v>329</v>
      </c>
      <c r="F362" s="3" t="s">
        <v>58</v>
      </c>
      <c r="G362" s="90">
        <v>3003.7</v>
      </c>
      <c r="H362" s="91">
        <v>2898.938</v>
      </c>
      <c r="I362" s="90">
        <f t="shared" si="27"/>
        <v>96.51223491027734</v>
      </c>
      <c r="J362" s="107">
        <v>2843.7</v>
      </c>
      <c r="K362" s="110">
        <f aca="true" t="shared" si="29" ref="K362:K419">I362-J362</f>
        <v>-2747.1877650897227</v>
      </c>
      <c r="L362" s="102"/>
      <c r="M362" s="97"/>
    </row>
    <row r="363" spans="1:13" s="24" customFormat="1" ht="25.5">
      <c r="A363" s="15" t="s">
        <v>174</v>
      </c>
      <c r="B363" s="3" t="s">
        <v>119</v>
      </c>
      <c r="C363" s="3" t="s">
        <v>68</v>
      </c>
      <c r="D363" s="3" t="s">
        <v>94</v>
      </c>
      <c r="E363" s="3"/>
      <c r="F363" s="3"/>
      <c r="G363" s="91">
        <f>G364+G370+G378+G382</f>
        <v>5720.35355</v>
      </c>
      <c r="H363" s="91">
        <f>H364+H370+H378+H382</f>
        <v>5483.93973</v>
      </c>
      <c r="I363" s="90">
        <f t="shared" si="27"/>
        <v>95.86714670809116</v>
      </c>
      <c r="J363" s="107"/>
      <c r="K363" s="110"/>
      <c r="L363" s="102"/>
      <c r="M363" s="97"/>
    </row>
    <row r="364" spans="1:13" s="24" customFormat="1" ht="38.25">
      <c r="A364" s="5" t="s">
        <v>133</v>
      </c>
      <c r="B364" s="3" t="s">
        <v>119</v>
      </c>
      <c r="C364" s="3" t="s">
        <v>68</v>
      </c>
      <c r="D364" s="3" t="s">
        <v>94</v>
      </c>
      <c r="E364" s="3" t="s">
        <v>134</v>
      </c>
      <c r="F364" s="3"/>
      <c r="G364" s="91">
        <f>G365</f>
        <v>1211.58518</v>
      </c>
      <c r="H364" s="91">
        <f>H365</f>
        <v>1211.58518</v>
      </c>
      <c r="I364" s="90">
        <f t="shared" si="27"/>
        <v>100</v>
      </c>
      <c r="J364" s="107"/>
      <c r="K364" s="110"/>
      <c r="L364" s="102"/>
      <c r="M364" s="97"/>
    </row>
    <row r="365" spans="1:13" s="24" customFormat="1" ht="51">
      <c r="A365" s="7" t="s">
        <v>175</v>
      </c>
      <c r="B365" s="3" t="s">
        <v>119</v>
      </c>
      <c r="C365" s="3" t="s">
        <v>68</v>
      </c>
      <c r="D365" s="3" t="s">
        <v>94</v>
      </c>
      <c r="E365" s="3" t="s">
        <v>176</v>
      </c>
      <c r="F365" s="3"/>
      <c r="G365" s="91">
        <f>G366</f>
        <v>1211.58518</v>
      </c>
      <c r="H365" s="91">
        <f>H366</f>
        <v>1211.58518</v>
      </c>
      <c r="I365" s="90">
        <f t="shared" si="27"/>
        <v>100</v>
      </c>
      <c r="J365" s="107"/>
      <c r="K365" s="110"/>
      <c r="L365" s="102"/>
      <c r="M365" s="97"/>
    </row>
    <row r="366" spans="1:13" s="24" customFormat="1" ht="38.25">
      <c r="A366" s="7" t="s">
        <v>177</v>
      </c>
      <c r="B366" s="3" t="s">
        <v>119</v>
      </c>
      <c r="C366" s="3" t="s">
        <v>68</v>
      </c>
      <c r="D366" s="3" t="s">
        <v>94</v>
      </c>
      <c r="E366" s="3" t="s">
        <v>178</v>
      </c>
      <c r="F366" s="3"/>
      <c r="G366" s="91">
        <f>SUM(G367:G369)</f>
        <v>1211.58518</v>
      </c>
      <c r="H366" s="91">
        <f>SUM(H367:H369)</f>
        <v>1211.58518</v>
      </c>
      <c r="I366" s="90">
        <f t="shared" si="27"/>
        <v>100</v>
      </c>
      <c r="J366" s="107"/>
      <c r="K366" s="110"/>
      <c r="L366" s="102"/>
      <c r="M366" s="97"/>
    </row>
    <row r="367" spans="1:13" s="24" customFormat="1" ht="38.25">
      <c r="A367" s="4" t="s">
        <v>57</v>
      </c>
      <c r="B367" s="3" t="s">
        <v>119</v>
      </c>
      <c r="C367" s="3" t="s">
        <v>68</v>
      </c>
      <c r="D367" s="3" t="s">
        <v>94</v>
      </c>
      <c r="E367" s="3" t="s">
        <v>178</v>
      </c>
      <c r="F367" s="3" t="s">
        <v>58</v>
      </c>
      <c r="G367" s="91">
        <v>77.53018</v>
      </c>
      <c r="H367" s="91">
        <v>77.53018</v>
      </c>
      <c r="I367" s="90">
        <f t="shared" si="27"/>
        <v>100</v>
      </c>
      <c r="J367" s="107">
        <v>78.83118</v>
      </c>
      <c r="K367" s="110">
        <f t="shared" si="29"/>
        <v>21.168819999999997</v>
      </c>
      <c r="L367" s="102"/>
      <c r="M367" s="97"/>
    </row>
    <row r="368" spans="1:13" s="24" customFormat="1" ht="38.25" hidden="1">
      <c r="A368" s="4" t="s">
        <v>179</v>
      </c>
      <c r="B368" s="3" t="s">
        <v>119</v>
      </c>
      <c r="C368" s="3" t="s">
        <v>68</v>
      </c>
      <c r="D368" s="3" t="s">
        <v>94</v>
      </c>
      <c r="E368" s="3" t="s">
        <v>178</v>
      </c>
      <c r="F368" s="3" t="s">
        <v>180</v>
      </c>
      <c r="G368" s="91"/>
      <c r="H368" s="91"/>
      <c r="I368" s="90" t="e">
        <f t="shared" si="27"/>
        <v>#DIV/0!</v>
      </c>
      <c r="J368" s="107"/>
      <c r="K368" s="110" t="e">
        <f t="shared" si="29"/>
        <v>#DIV/0!</v>
      </c>
      <c r="L368" s="102"/>
      <c r="M368" s="97"/>
    </row>
    <row r="369" spans="1:13" s="24" customFormat="1" ht="38.25">
      <c r="A369" s="15" t="s">
        <v>95</v>
      </c>
      <c r="B369" s="3" t="s">
        <v>119</v>
      </c>
      <c r="C369" s="3" t="s">
        <v>68</v>
      </c>
      <c r="D369" s="3" t="s">
        <v>94</v>
      </c>
      <c r="E369" s="3" t="s">
        <v>178</v>
      </c>
      <c r="F369" s="3" t="s">
        <v>96</v>
      </c>
      <c r="G369" s="91">
        <v>1134.055</v>
      </c>
      <c r="H369" s="91">
        <v>1134.055</v>
      </c>
      <c r="I369" s="90">
        <f t="shared" si="27"/>
        <v>100</v>
      </c>
      <c r="J369" s="107">
        <v>1134.055</v>
      </c>
      <c r="K369" s="110">
        <f t="shared" si="29"/>
        <v>-1034.055</v>
      </c>
      <c r="L369" s="102"/>
      <c r="M369" s="97"/>
    </row>
    <row r="370" spans="1:13" s="24" customFormat="1" ht="51">
      <c r="A370" s="5" t="s">
        <v>76</v>
      </c>
      <c r="B370" s="3" t="s">
        <v>119</v>
      </c>
      <c r="C370" s="3" t="s">
        <v>68</v>
      </c>
      <c r="D370" s="3" t="s">
        <v>94</v>
      </c>
      <c r="E370" s="3" t="s">
        <v>77</v>
      </c>
      <c r="F370" s="3"/>
      <c r="G370" s="91">
        <f>G371</f>
        <v>3162.27837</v>
      </c>
      <c r="H370" s="91">
        <f>H371</f>
        <v>2925.86455</v>
      </c>
      <c r="I370" s="90">
        <f t="shared" si="27"/>
        <v>92.52394026272898</v>
      </c>
      <c r="J370" s="107"/>
      <c r="K370" s="110"/>
      <c r="L370" s="102"/>
      <c r="M370" s="97"/>
    </row>
    <row r="371" spans="1:13" s="24" customFormat="1" ht="51" customHeight="1">
      <c r="A371" s="7" t="s">
        <v>181</v>
      </c>
      <c r="B371" s="3" t="s">
        <v>119</v>
      </c>
      <c r="C371" s="3" t="s">
        <v>68</v>
      </c>
      <c r="D371" s="3" t="s">
        <v>94</v>
      </c>
      <c r="E371" s="3" t="s">
        <v>182</v>
      </c>
      <c r="F371" s="3"/>
      <c r="G371" s="91">
        <f>G372+G376</f>
        <v>3162.27837</v>
      </c>
      <c r="H371" s="91">
        <f>H372+H376</f>
        <v>2925.86455</v>
      </c>
      <c r="I371" s="90">
        <f t="shared" si="27"/>
        <v>92.52394026272898</v>
      </c>
      <c r="J371" s="107"/>
      <c r="K371" s="110"/>
      <c r="L371" s="102"/>
      <c r="M371" s="97"/>
    </row>
    <row r="372" spans="1:13" s="24" customFormat="1" ht="51">
      <c r="A372" s="7" t="s">
        <v>183</v>
      </c>
      <c r="B372" s="3" t="s">
        <v>119</v>
      </c>
      <c r="C372" s="3" t="s">
        <v>68</v>
      </c>
      <c r="D372" s="3" t="s">
        <v>94</v>
      </c>
      <c r="E372" s="3" t="s">
        <v>184</v>
      </c>
      <c r="F372" s="3"/>
      <c r="G372" s="91">
        <f>G373+G374+G375</f>
        <v>3162.25457</v>
      </c>
      <c r="H372" s="91">
        <f>H373+H374+H375</f>
        <v>2925.86455</v>
      </c>
      <c r="I372" s="90">
        <f t="shared" si="27"/>
        <v>92.52463662342022</v>
      </c>
      <c r="J372" s="107"/>
      <c r="K372" s="110"/>
      <c r="L372" s="102"/>
      <c r="M372" s="97"/>
    </row>
    <row r="373" spans="1:13" s="24" customFormat="1" ht="38.25">
      <c r="A373" s="4" t="s">
        <v>57</v>
      </c>
      <c r="B373" s="3" t="s">
        <v>119</v>
      </c>
      <c r="C373" s="3" t="s">
        <v>68</v>
      </c>
      <c r="D373" s="3" t="s">
        <v>94</v>
      </c>
      <c r="E373" s="3" t="s">
        <v>184</v>
      </c>
      <c r="F373" s="3" t="s">
        <v>58</v>
      </c>
      <c r="G373" s="91">
        <v>2622.47457</v>
      </c>
      <c r="H373" s="91">
        <v>2391.45826</v>
      </c>
      <c r="I373" s="90">
        <f t="shared" si="27"/>
        <v>91.19090371198529</v>
      </c>
      <c r="J373" s="107">
        <v>2656.87457</v>
      </c>
      <c r="K373" s="110">
        <f t="shared" si="29"/>
        <v>-2565.6836662880146</v>
      </c>
      <c r="L373" s="102"/>
      <c r="M373" s="97"/>
    </row>
    <row r="374" spans="1:13" s="24" customFormat="1" ht="38.25">
      <c r="A374" s="10" t="s">
        <v>138</v>
      </c>
      <c r="B374" s="3" t="s">
        <v>119</v>
      </c>
      <c r="C374" s="3" t="s">
        <v>68</v>
      </c>
      <c r="D374" s="3" t="s">
        <v>94</v>
      </c>
      <c r="E374" s="3" t="s">
        <v>184</v>
      </c>
      <c r="F374" s="3" t="s">
        <v>60</v>
      </c>
      <c r="G374" s="91">
        <v>520.88</v>
      </c>
      <c r="H374" s="91">
        <v>519.549</v>
      </c>
      <c r="I374" s="90">
        <f t="shared" si="27"/>
        <v>99.74447089540777</v>
      </c>
      <c r="J374" s="107">
        <v>520.88</v>
      </c>
      <c r="K374" s="110">
        <f t="shared" si="29"/>
        <v>-421.13552910459225</v>
      </c>
      <c r="L374" s="102"/>
      <c r="M374" s="97"/>
    </row>
    <row r="375" spans="1:13" s="24" customFormat="1" ht="12.75">
      <c r="A375" s="10" t="s">
        <v>61</v>
      </c>
      <c r="B375" s="3" t="s">
        <v>119</v>
      </c>
      <c r="C375" s="3" t="s">
        <v>68</v>
      </c>
      <c r="D375" s="3" t="s">
        <v>94</v>
      </c>
      <c r="E375" s="3" t="s">
        <v>184</v>
      </c>
      <c r="F375" s="3" t="s">
        <v>62</v>
      </c>
      <c r="G375" s="91">
        <v>18.9</v>
      </c>
      <c r="H375" s="91">
        <v>14.85729</v>
      </c>
      <c r="I375" s="90">
        <f t="shared" si="27"/>
        <v>78.61000000000001</v>
      </c>
      <c r="J375" s="107">
        <v>18.9</v>
      </c>
      <c r="K375" s="110">
        <f t="shared" si="29"/>
        <v>59.710000000000015</v>
      </c>
      <c r="L375" s="102"/>
      <c r="M375" s="97"/>
    </row>
    <row r="376" spans="1:13" s="24" customFormat="1" ht="36" customHeight="1">
      <c r="A376" s="7" t="s">
        <v>185</v>
      </c>
      <c r="B376" s="3" t="s">
        <v>119</v>
      </c>
      <c r="C376" s="3" t="s">
        <v>68</v>
      </c>
      <c r="D376" s="3" t="s">
        <v>94</v>
      </c>
      <c r="E376" s="3" t="s">
        <v>186</v>
      </c>
      <c r="F376" s="3"/>
      <c r="G376" s="91">
        <f>G377</f>
        <v>0.0238</v>
      </c>
      <c r="H376" s="91">
        <f>H377</f>
        <v>0</v>
      </c>
      <c r="I376" s="90">
        <f t="shared" si="27"/>
        <v>0</v>
      </c>
      <c r="J376" s="107"/>
      <c r="K376" s="110"/>
      <c r="L376" s="102"/>
      <c r="M376" s="97"/>
    </row>
    <row r="377" spans="1:13" s="24" customFormat="1" ht="38.25">
      <c r="A377" s="4" t="s">
        <v>57</v>
      </c>
      <c r="B377" s="3" t="s">
        <v>119</v>
      </c>
      <c r="C377" s="3" t="s">
        <v>68</v>
      </c>
      <c r="D377" s="3" t="s">
        <v>94</v>
      </c>
      <c r="E377" s="3" t="s">
        <v>186</v>
      </c>
      <c r="F377" s="3" t="s">
        <v>58</v>
      </c>
      <c r="G377" s="91">
        <v>0.0238</v>
      </c>
      <c r="H377" s="91"/>
      <c r="I377" s="90">
        <f t="shared" si="27"/>
        <v>0</v>
      </c>
      <c r="J377" s="107">
        <v>0.0238</v>
      </c>
      <c r="K377" s="110">
        <f t="shared" si="29"/>
        <v>-0.0238</v>
      </c>
      <c r="L377" s="102"/>
      <c r="M377" s="97"/>
    </row>
    <row r="378" spans="1:11" ht="51">
      <c r="A378" s="5" t="s">
        <v>150</v>
      </c>
      <c r="B378" s="3" t="s">
        <v>119</v>
      </c>
      <c r="C378" s="3" t="s">
        <v>68</v>
      </c>
      <c r="D378" s="3" t="s">
        <v>94</v>
      </c>
      <c r="E378" s="3" t="s">
        <v>170</v>
      </c>
      <c r="F378" s="3"/>
      <c r="G378" s="91">
        <f aca="true" t="shared" si="30" ref="G378:H380">G379</f>
        <v>1316.49</v>
      </c>
      <c r="H378" s="91">
        <f t="shared" si="30"/>
        <v>1316.49</v>
      </c>
      <c r="I378" s="90">
        <f t="shared" si="27"/>
        <v>100</v>
      </c>
      <c r="K378" s="110"/>
    </row>
    <row r="379" spans="1:11" ht="25.5">
      <c r="A379" s="5" t="s">
        <v>171</v>
      </c>
      <c r="B379" s="3" t="s">
        <v>119</v>
      </c>
      <c r="C379" s="3" t="s">
        <v>68</v>
      </c>
      <c r="D379" s="3" t="s">
        <v>94</v>
      </c>
      <c r="E379" s="3" t="s">
        <v>172</v>
      </c>
      <c r="F379" s="3"/>
      <c r="G379" s="91">
        <f t="shared" si="30"/>
        <v>1316.49</v>
      </c>
      <c r="H379" s="91">
        <f t="shared" si="30"/>
        <v>1316.49</v>
      </c>
      <c r="I379" s="90">
        <f t="shared" si="27"/>
        <v>100</v>
      </c>
      <c r="K379" s="110"/>
    </row>
    <row r="380" spans="1:11" ht="25.5">
      <c r="A380" s="11" t="s">
        <v>189</v>
      </c>
      <c r="B380" s="3" t="s">
        <v>119</v>
      </c>
      <c r="C380" s="3" t="s">
        <v>68</v>
      </c>
      <c r="D380" s="3" t="s">
        <v>94</v>
      </c>
      <c r="E380" s="3" t="s">
        <v>333</v>
      </c>
      <c r="F380" s="3"/>
      <c r="G380" s="91">
        <f t="shared" si="30"/>
        <v>1316.49</v>
      </c>
      <c r="H380" s="91">
        <f t="shared" si="30"/>
        <v>1316.49</v>
      </c>
      <c r="I380" s="90">
        <f t="shared" si="27"/>
        <v>100</v>
      </c>
      <c r="K380" s="110"/>
    </row>
    <row r="381" spans="1:11" ht="51">
      <c r="A381" s="4" t="s">
        <v>375</v>
      </c>
      <c r="B381" s="3" t="s">
        <v>119</v>
      </c>
      <c r="C381" s="3" t="s">
        <v>68</v>
      </c>
      <c r="D381" s="3" t="s">
        <v>94</v>
      </c>
      <c r="E381" s="3" t="s">
        <v>333</v>
      </c>
      <c r="F381" s="3" t="s">
        <v>20</v>
      </c>
      <c r="G381" s="91">
        <v>1316.49</v>
      </c>
      <c r="H381" s="91">
        <v>1316.49</v>
      </c>
      <c r="I381" s="90">
        <f t="shared" si="27"/>
        <v>100</v>
      </c>
      <c r="J381" s="107">
        <v>1316.49</v>
      </c>
      <c r="K381" s="110">
        <f t="shared" si="29"/>
        <v>-1216.49</v>
      </c>
    </row>
    <row r="382" spans="1:11" ht="12.75">
      <c r="A382" s="12" t="s">
        <v>84</v>
      </c>
      <c r="B382" s="3" t="s">
        <v>119</v>
      </c>
      <c r="C382" s="3" t="s">
        <v>68</v>
      </c>
      <c r="D382" s="3" t="s">
        <v>94</v>
      </c>
      <c r="E382" s="3" t="s">
        <v>85</v>
      </c>
      <c r="F382" s="3"/>
      <c r="G382" s="91">
        <f>G383</f>
        <v>30</v>
      </c>
      <c r="H382" s="91">
        <f>H383</f>
        <v>30</v>
      </c>
      <c r="I382" s="90">
        <f t="shared" si="27"/>
        <v>100</v>
      </c>
      <c r="K382" s="110"/>
    </row>
    <row r="383" spans="1:11" ht="28.5" customHeight="1">
      <c r="A383" s="85" t="s">
        <v>436</v>
      </c>
      <c r="B383" s="3" t="s">
        <v>119</v>
      </c>
      <c r="C383" s="3" t="s">
        <v>68</v>
      </c>
      <c r="D383" s="3" t="s">
        <v>94</v>
      </c>
      <c r="E383" s="3" t="s">
        <v>418</v>
      </c>
      <c r="F383" s="3"/>
      <c r="G383" s="91">
        <f>G384</f>
        <v>30</v>
      </c>
      <c r="H383" s="91">
        <f>H384</f>
        <v>30</v>
      </c>
      <c r="I383" s="90">
        <f t="shared" si="27"/>
        <v>100</v>
      </c>
      <c r="K383" s="110"/>
    </row>
    <row r="384" spans="1:11" ht="57.75" customHeight="1">
      <c r="A384" s="4" t="s">
        <v>437</v>
      </c>
      <c r="B384" s="3" t="s">
        <v>119</v>
      </c>
      <c r="C384" s="3" t="s">
        <v>68</v>
      </c>
      <c r="D384" s="3" t="s">
        <v>94</v>
      </c>
      <c r="E384" s="3" t="s">
        <v>418</v>
      </c>
      <c r="F384" s="3" t="s">
        <v>413</v>
      </c>
      <c r="G384" s="91">
        <v>30</v>
      </c>
      <c r="H384" s="91">
        <v>30</v>
      </c>
      <c r="I384" s="90">
        <f t="shared" si="27"/>
        <v>100</v>
      </c>
      <c r="J384" s="107">
        <v>30</v>
      </c>
      <c r="K384" s="110">
        <f t="shared" si="29"/>
        <v>70</v>
      </c>
    </row>
    <row r="385" spans="1:11" ht="12.75">
      <c r="A385" s="15" t="s">
        <v>190</v>
      </c>
      <c r="B385" s="3" t="s">
        <v>119</v>
      </c>
      <c r="C385" s="3" t="s">
        <v>38</v>
      </c>
      <c r="D385" s="3"/>
      <c r="E385" s="3"/>
      <c r="F385" s="3"/>
      <c r="G385" s="90">
        <f>G387+G413+G386</f>
        <v>11385.25763</v>
      </c>
      <c r="H385" s="90">
        <f>H387+H413+H386</f>
        <v>11107.08111</v>
      </c>
      <c r="I385" s="90">
        <f t="shared" si="27"/>
        <v>97.55669542982488</v>
      </c>
      <c r="K385" s="110"/>
    </row>
    <row r="386" spans="1:11" ht="12.75" hidden="1">
      <c r="A386" s="15" t="s">
        <v>191</v>
      </c>
      <c r="B386" s="3" t="s">
        <v>119</v>
      </c>
      <c r="C386" s="3" t="s">
        <v>38</v>
      </c>
      <c r="D386" s="3" t="s">
        <v>11</v>
      </c>
      <c r="E386" s="3"/>
      <c r="F386" s="3"/>
      <c r="G386" s="90"/>
      <c r="H386" s="90"/>
      <c r="I386" s="90" t="e">
        <f t="shared" si="27"/>
        <v>#DIV/0!</v>
      </c>
      <c r="K386" s="110"/>
    </row>
    <row r="387" spans="1:11" ht="12.75">
      <c r="A387" s="15" t="s">
        <v>194</v>
      </c>
      <c r="B387" s="3" t="s">
        <v>119</v>
      </c>
      <c r="C387" s="3" t="s">
        <v>38</v>
      </c>
      <c r="D387" s="3" t="s">
        <v>25</v>
      </c>
      <c r="E387" s="3"/>
      <c r="F387" s="3"/>
      <c r="G387" s="91">
        <f>G388+G395+G390</f>
        <v>8830.21074</v>
      </c>
      <c r="H387" s="91">
        <f>H388+H395+H390</f>
        <v>8579.77874</v>
      </c>
      <c r="I387" s="90">
        <f t="shared" si="27"/>
        <v>97.16391819658881</v>
      </c>
      <c r="K387" s="110"/>
    </row>
    <row r="388" spans="1:11" ht="38.25" hidden="1">
      <c r="A388" s="5" t="s">
        <v>133</v>
      </c>
      <c r="B388" s="3" t="s">
        <v>119</v>
      </c>
      <c r="C388" s="3" t="s">
        <v>38</v>
      </c>
      <c r="D388" s="3" t="s">
        <v>25</v>
      </c>
      <c r="E388" s="3" t="s">
        <v>134</v>
      </c>
      <c r="F388" s="3"/>
      <c r="G388" s="91">
        <f>G389</f>
        <v>0</v>
      </c>
      <c r="H388" s="91">
        <f>H389</f>
        <v>0</v>
      </c>
      <c r="I388" s="90" t="e">
        <f t="shared" si="27"/>
        <v>#DIV/0!</v>
      </c>
      <c r="K388" s="110" t="e">
        <f t="shared" si="29"/>
        <v>#DIV/0!</v>
      </c>
    </row>
    <row r="389" spans="1:11" ht="38.25" hidden="1">
      <c r="A389" s="7" t="s">
        <v>166</v>
      </c>
      <c r="B389" s="3" t="s">
        <v>119</v>
      </c>
      <c r="C389" s="3" t="s">
        <v>38</v>
      </c>
      <c r="D389" s="3" t="s">
        <v>25</v>
      </c>
      <c r="E389" s="6" t="s">
        <v>195</v>
      </c>
      <c r="F389" s="3"/>
      <c r="G389" s="91">
        <f>G392</f>
        <v>0</v>
      </c>
      <c r="H389" s="91">
        <f>H392</f>
        <v>0</v>
      </c>
      <c r="I389" s="90" t="e">
        <f t="shared" si="27"/>
        <v>#DIV/0!</v>
      </c>
      <c r="K389" s="110" t="e">
        <f t="shared" si="29"/>
        <v>#DIV/0!</v>
      </c>
    </row>
    <row r="390" spans="1:11" ht="63.75" hidden="1">
      <c r="A390" s="74" t="s">
        <v>433</v>
      </c>
      <c r="B390" s="3" t="s">
        <v>119</v>
      </c>
      <c r="C390" s="3" t="s">
        <v>38</v>
      </c>
      <c r="D390" s="3" t="s">
        <v>25</v>
      </c>
      <c r="E390" s="6" t="s">
        <v>419</v>
      </c>
      <c r="F390" s="3"/>
      <c r="G390" s="91">
        <f>G391</f>
        <v>0</v>
      </c>
      <c r="H390" s="91">
        <f>H391</f>
        <v>0</v>
      </c>
      <c r="I390" s="90" t="e">
        <f t="shared" si="27"/>
        <v>#DIV/0!</v>
      </c>
      <c r="K390" s="110" t="e">
        <f t="shared" si="29"/>
        <v>#DIV/0!</v>
      </c>
    </row>
    <row r="391" spans="1:11" ht="38.25" hidden="1">
      <c r="A391" s="4" t="s">
        <v>179</v>
      </c>
      <c r="B391" s="3" t="s">
        <v>119</v>
      </c>
      <c r="C391" s="3" t="s">
        <v>38</v>
      </c>
      <c r="D391" s="3" t="s">
        <v>25</v>
      </c>
      <c r="E391" s="6" t="s">
        <v>419</v>
      </c>
      <c r="F391" s="3" t="s">
        <v>180</v>
      </c>
      <c r="G391" s="91"/>
      <c r="H391" s="91"/>
      <c r="I391" s="90" t="e">
        <f t="shared" si="27"/>
        <v>#DIV/0!</v>
      </c>
      <c r="J391" s="107">
        <v>1862.3</v>
      </c>
      <c r="K391" s="110" t="e">
        <f t="shared" si="29"/>
        <v>#DIV/0!</v>
      </c>
    </row>
    <row r="392" spans="1:11" ht="38.25" hidden="1">
      <c r="A392" s="7" t="s">
        <v>196</v>
      </c>
      <c r="B392" s="3" t="s">
        <v>119</v>
      </c>
      <c r="C392" s="3" t="s">
        <v>38</v>
      </c>
      <c r="D392" s="3" t="s">
        <v>25</v>
      </c>
      <c r="E392" s="6" t="s">
        <v>197</v>
      </c>
      <c r="F392" s="3"/>
      <c r="G392" s="91">
        <f>SUM(G393:G394)</f>
        <v>0</v>
      </c>
      <c r="H392" s="91">
        <f>SUM(H393:H394)</f>
        <v>0</v>
      </c>
      <c r="I392" s="90" t="e">
        <f t="shared" si="27"/>
        <v>#DIV/0!</v>
      </c>
      <c r="K392" s="110" t="e">
        <f t="shared" si="29"/>
        <v>#DIV/0!</v>
      </c>
    </row>
    <row r="393" spans="1:11" ht="38.25" hidden="1">
      <c r="A393" s="4" t="s">
        <v>57</v>
      </c>
      <c r="B393" s="3" t="s">
        <v>119</v>
      </c>
      <c r="C393" s="3" t="s">
        <v>38</v>
      </c>
      <c r="D393" s="3" t="s">
        <v>25</v>
      </c>
      <c r="E393" s="3" t="s">
        <v>198</v>
      </c>
      <c r="F393" s="3" t="s">
        <v>58</v>
      </c>
      <c r="G393" s="91"/>
      <c r="H393" s="91"/>
      <c r="I393" s="90" t="e">
        <f t="shared" si="27"/>
        <v>#DIV/0!</v>
      </c>
      <c r="K393" s="110" t="e">
        <f t="shared" si="29"/>
        <v>#DIV/0!</v>
      </c>
    </row>
    <row r="394" spans="1:11" ht="38.25" hidden="1">
      <c r="A394" s="4" t="s">
        <v>179</v>
      </c>
      <c r="B394" s="3" t="s">
        <v>119</v>
      </c>
      <c r="C394" s="3" t="s">
        <v>38</v>
      </c>
      <c r="D394" s="3" t="s">
        <v>25</v>
      </c>
      <c r="E394" s="3" t="s">
        <v>198</v>
      </c>
      <c r="F394" s="3" t="s">
        <v>180</v>
      </c>
      <c r="G394" s="91">
        <v>0</v>
      </c>
      <c r="H394" s="91"/>
      <c r="I394" s="90" t="e">
        <f t="shared" si="27"/>
        <v>#DIV/0!</v>
      </c>
      <c r="J394" s="107">
        <v>200</v>
      </c>
      <c r="K394" s="110" t="e">
        <f t="shared" si="29"/>
        <v>#DIV/0!</v>
      </c>
    </row>
    <row r="395" spans="1:11" ht="51">
      <c r="A395" s="5" t="s">
        <v>150</v>
      </c>
      <c r="B395" s="3" t="s">
        <v>119</v>
      </c>
      <c r="C395" s="3" t="s">
        <v>38</v>
      </c>
      <c r="D395" s="3" t="s">
        <v>25</v>
      </c>
      <c r="E395" s="3" t="s">
        <v>170</v>
      </c>
      <c r="F395" s="3"/>
      <c r="G395" s="91">
        <f>G396</f>
        <v>8830.21074</v>
      </c>
      <c r="H395" s="91">
        <f>H396</f>
        <v>8579.77874</v>
      </c>
      <c r="I395" s="90">
        <f aca="true" t="shared" si="31" ref="I395:I458">H395/G395*100</f>
        <v>97.16391819658881</v>
      </c>
      <c r="K395" s="110"/>
    </row>
    <row r="396" spans="1:11" ht="25.5">
      <c r="A396" s="5" t="s">
        <v>171</v>
      </c>
      <c r="B396" s="3" t="s">
        <v>119</v>
      </c>
      <c r="C396" s="3" t="s">
        <v>38</v>
      </c>
      <c r="D396" s="3" t="s">
        <v>25</v>
      </c>
      <c r="E396" s="3" t="s">
        <v>172</v>
      </c>
      <c r="F396" s="3"/>
      <c r="G396" s="91">
        <f>G404+G408+G399+G401+G397</f>
        <v>8830.21074</v>
      </c>
      <c r="H396" s="91">
        <f>H404+H408+H399+H401+H397</f>
        <v>8579.77874</v>
      </c>
      <c r="I396" s="90">
        <f t="shared" si="31"/>
        <v>97.16391819658881</v>
      </c>
      <c r="K396" s="110"/>
    </row>
    <row r="397" spans="1:11" ht="51">
      <c r="A397" s="7" t="s">
        <v>459</v>
      </c>
      <c r="B397" s="3" t="s">
        <v>119</v>
      </c>
      <c r="C397" s="3" t="s">
        <v>38</v>
      </c>
      <c r="D397" s="3" t="s">
        <v>25</v>
      </c>
      <c r="E397" s="3" t="s">
        <v>458</v>
      </c>
      <c r="F397" s="3"/>
      <c r="G397" s="91">
        <f>G398</f>
        <v>2964</v>
      </c>
      <c r="H397" s="91">
        <f>H398</f>
        <v>2964</v>
      </c>
      <c r="I397" s="90">
        <f t="shared" si="31"/>
        <v>100</v>
      </c>
      <c r="K397" s="110"/>
    </row>
    <row r="398" spans="1:11" ht="38.25">
      <c r="A398" s="4" t="s">
        <v>179</v>
      </c>
      <c r="B398" s="3" t="s">
        <v>119</v>
      </c>
      <c r="C398" s="3" t="s">
        <v>38</v>
      </c>
      <c r="D398" s="3" t="s">
        <v>25</v>
      </c>
      <c r="E398" s="3" t="s">
        <v>458</v>
      </c>
      <c r="F398" s="3" t="s">
        <v>180</v>
      </c>
      <c r="G398" s="91">
        <v>2964</v>
      </c>
      <c r="H398" s="91">
        <v>2964</v>
      </c>
      <c r="I398" s="90">
        <f t="shared" si="31"/>
        <v>100</v>
      </c>
      <c r="J398" s="107">
        <v>2964</v>
      </c>
      <c r="K398" s="110">
        <f t="shared" si="29"/>
        <v>-2864</v>
      </c>
    </row>
    <row r="399" spans="1:11" ht="63.75">
      <c r="A399" s="82" t="s">
        <v>435</v>
      </c>
      <c r="B399" s="3" t="s">
        <v>119</v>
      </c>
      <c r="C399" s="3" t="s">
        <v>38</v>
      </c>
      <c r="D399" s="3" t="s">
        <v>25</v>
      </c>
      <c r="E399" s="3" t="s">
        <v>420</v>
      </c>
      <c r="F399" s="3"/>
      <c r="G399" s="91">
        <f>G400</f>
        <v>1800</v>
      </c>
      <c r="H399" s="91">
        <f>H400</f>
        <v>1800</v>
      </c>
      <c r="I399" s="90">
        <f t="shared" si="31"/>
        <v>100</v>
      </c>
      <c r="K399" s="110"/>
    </row>
    <row r="400" spans="1:11" ht="38.25">
      <c r="A400" s="4" t="s">
        <v>201</v>
      </c>
      <c r="B400" s="3" t="s">
        <v>119</v>
      </c>
      <c r="C400" s="3" t="s">
        <v>38</v>
      </c>
      <c r="D400" s="3" t="s">
        <v>25</v>
      </c>
      <c r="E400" s="3" t="s">
        <v>420</v>
      </c>
      <c r="F400" s="3" t="s">
        <v>147</v>
      </c>
      <c r="G400" s="91">
        <v>1800</v>
      </c>
      <c r="H400" s="91">
        <v>1800</v>
      </c>
      <c r="I400" s="90">
        <f t="shared" si="31"/>
        <v>100</v>
      </c>
      <c r="J400" s="107">
        <v>1800</v>
      </c>
      <c r="K400" s="110">
        <f t="shared" si="29"/>
        <v>-1700</v>
      </c>
    </row>
    <row r="401" spans="1:11" ht="51">
      <c r="A401" s="12" t="s">
        <v>434</v>
      </c>
      <c r="B401" s="3" t="s">
        <v>119</v>
      </c>
      <c r="C401" s="3" t="s">
        <v>38</v>
      </c>
      <c r="D401" s="3" t="s">
        <v>25</v>
      </c>
      <c r="E401" s="3" t="s">
        <v>392</v>
      </c>
      <c r="F401" s="3"/>
      <c r="G401" s="91">
        <f>G402+G403</f>
        <v>84</v>
      </c>
      <c r="H401" s="91">
        <f>H402+H403</f>
        <v>84</v>
      </c>
      <c r="I401" s="90">
        <f t="shared" si="31"/>
        <v>100</v>
      </c>
      <c r="K401" s="110"/>
    </row>
    <row r="402" spans="1:11" ht="38.25" hidden="1">
      <c r="A402" s="4" t="s">
        <v>57</v>
      </c>
      <c r="B402" s="3" t="s">
        <v>119</v>
      </c>
      <c r="C402" s="3" t="s">
        <v>38</v>
      </c>
      <c r="D402" s="3" t="s">
        <v>25</v>
      </c>
      <c r="E402" s="3" t="s">
        <v>392</v>
      </c>
      <c r="F402" s="3" t="s">
        <v>58</v>
      </c>
      <c r="G402" s="91">
        <v>0</v>
      </c>
      <c r="H402" s="91"/>
      <c r="I402" s="90" t="e">
        <f t="shared" si="31"/>
        <v>#DIV/0!</v>
      </c>
      <c r="J402" s="107">
        <v>0</v>
      </c>
      <c r="K402" s="110" t="e">
        <f t="shared" si="29"/>
        <v>#DIV/0!</v>
      </c>
    </row>
    <row r="403" spans="1:11" ht="25.5">
      <c r="A403" s="4" t="s">
        <v>486</v>
      </c>
      <c r="B403" s="3" t="s">
        <v>119</v>
      </c>
      <c r="C403" s="3" t="s">
        <v>38</v>
      </c>
      <c r="D403" s="3" t="s">
        <v>25</v>
      </c>
      <c r="E403" s="3" t="s">
        <v>392</v>
      </c>
      <c r="F403" s="3" t="s">
        <v>96</v>
      </c>
      <c r="G403" s="91">
        <v>84</v>
      </c>
      <c r="H403" s="91">
        <v>84</v>
      </c>
      <c r="I403" s="90">
        <f t="shared" si="31"/>
        <v>100</v>
      </c>
      <c r="J403" s="107">
        <v>84</v>
      </c>
      <c r="K403" s="110">
        <f t="shared" si="29"/>
        <v>16</v>
      </c>
    </row>
    <row r="404" spans="1:11" ht="63.75">
      <c r="A404" s="7" t="s">
        <v>199</v>
      </c>
      <c r="B404" s="3" t="s">
        <v>119</v>
      </c>
      <c r="C404" s="3" t="s">
        <v>38</v>
      </c>
      <c r="D404" s="3" t="s">
        <v>25</v>
      </c>
      <c r="E404" s="3" t="s">
        <v>200</v>
      </c>
      <c r="F404" s="3"/>
      <c r="G404" s="91">
        <f>SUM(G405:G407)</f>
        <v>740.789</v>
      </c>
      <c r="H404" s="91">
        <f>SUM(H405:H407)</f>
        <v>740.789</v>
      </c>
      <c r="I404" s="90">
        <f t="shared" si="31"/>
        <v>100</v>
      </c>
      <c r="K404" s="110"/>
    </row>
    <row r="405" spans="1:11" ht="38.25">
      <c r="A405" s="4" t="s">
        <v>201</v>
      </c>
      <c r="B405" s="3" t="s">
        <v>119</v>
      </c>
      <c r="C405" s="3" t="s">
        <v>38</v>
      </c>
      <c r="D405" s="3" t="s">
        <v>25</v>
      </c>
      <c r="E405" s="3" t="s">
        <v>200</v>
      </c>
      <c r="F405" s="3" t="s">
        <v>147</v>
      </c>
      <c r="G405" s="91">
        <v>120.789</v>
      </c>
      <c r="H405" s="91">
        <v>120.789</v>
      </c>
      <c r="I405" s="90">
        <f t="shared" si="31"/>
        <v>100</v>
      </c>
      <c r="J405" s="107">
        <v>120.789</v>
      </c>
      <c r="K405" s="110">
        <f t="shared" si="29"/>
        <v>-20.789</v>
      </c>
    </row>
    <row r="406" spans="1:11" ht="38.25" hidden="1">
      <c r="A406" s="4" t="s">
        <v>57</v>
      </c>
      <c r="B406" s="3" t="s">
        <v>119</v>
      </c>
      <c r="C406" s="3" t="s">
        <v>38</v>
      </c>
      <c r="D406" s="3" t="s">
        <v>25</v>
      </c>
      <c r="E406" s="3" t="s">
        <v>200</v>
      </c>
      <c r="F406" s="3" t="s">
        <v>58</v>
      </c>
      <c r="G406" s="91"/>
      <c r="H406" s="91"/>
      <c r="I406" s="90" t="e">
        <f t="shared" si="31"/>
        <v>#DIV/0!</v>
      </c>
      <c r="K406" s="110" t="e">
        <f t="shared" si="29"/>
        <v>#DIV/0!</v>
      </c>
    </row>
    <row r="407" spans="1:11" ht="25.5">
      <c r="A407" s="4" t="s">
        <v>486</v>
      </c>
      <c r="B407" s="3" t="s">
        <v>119</v>
      </c>
      <c r="C407" s="3" t="s">
        <v>38</v>
      </c>
      <c r="D407" s="3" t="s">
        <v>25</v>
      </c>
      <c r="E407" s="3" t="s">
        <v>200</v>
      </c>
      <c r="F407" s="3" t="s">
        <v>96</v>
      </c>
      <c r="G407" s="91">
        <v>620</v>
      </c>
      <c r="H407" s="91">
        <v>620</v>
      </c>
      <c r="I407" s="90">
        <f t="shared" si="31"/>
        <v>100</v>
      </c>
      <c r="J407" s="107">
        <v>620</v>
      </c>
      <c r="K407" s="110">
        <f t="shared" si="29"/>
        <v>-520</v>
      </c>
    </row>
    <row r="408" spans="1:11" ht="51">
      <c r="A408" s="7" t="s">
        <v>202</v>
      </c>
      <c r="B408" s="3" t="s">
        <v>119</v>
      </c>
      <c r="C408" s="3" t="s">
        <v>38</v>
      </c>
      <c r="D408" s="3" t="s">
        <v>25</v>
      </c>
      <c r="E408" s="3" t="s">
        <v>173</v>
      </c>
      <c r="F408" s="3"/>
      <c r="G408" s="91">
        <f>SUM(G409:G412)</f>
        <v>3241.42174</v>
      </c>
      <c r="H408" s="91">
        <f>SUM(H409:H412)</f>
        <v>2990.98974</v>
      </c>
      <c r="I408" s="90">
        <f t="shared" si="31"/>
        <v>92.27400751622032</v>
      </c>
      <c r="K408" s="110"/>
    </row>
    <row r="409" spans="1:11" ht="12.75" hidden="1">
      <c r="A409" s="13" t="s">
        <v>49</v>
      </c>
      <c r="B409" s="3" t="s">
        <v>119</v>
      </c>
      <c r="C409" s="3" t="s">
        <v>38</v>
      </c>
      <c r="D409" s="3" t="s">
        <v>25</v>
      </c>
      <c r="E409" s="3" t="s">
        <v>173</v>
      </c>
      <c r="F409" s="3" t="s">
        <v>50</v>
      </c>
      <c r="G409" s="91"/>
      <c r="H409" s="91">
        <v>0</v>
      </c>
      <c r="I409" s="90" t="e">
        <f t="shared" si="31"/>
        <v>#DIV/0!</v>
      </c>
      <c r="K409" s="110" t="e">
        <f t="shared" si="29"/>
        <v>#DIV/0!</v>
      </c>
    </row>
    <row r="410" spans="1:11" ht="38.25" hidden="1">
      <c r="A410" s="4" t="s">
        <v>201</v>
      </c>
      <c r="B410" s="3" t="s">
        <v>119</v>
      </c>
      <c r="C410" s="3" t="s">
        <v>38</v>
      </c>
      <c r="D410" s="3" t="s">
        <v>25</v>
      </c>
      <c r="E410" s="3" t="s">
        <v>173</v>
      </c>
      <c r="F410" s="3" t="s">
        <v>147</v>
      </c>
      <c r="G410" s="91"/>
      <c r="H410" s="91"/>
      <c r="I410" s="90" t="e">
        <f t="shared" si="31"/>
        <v>#DIV/0!</v>
      </c>
      <c r="K410" s="110" t="e">
        <f t="shared" si="29"/>
        <v>#DIV/0!</v>
      </c>
    </row>
    <row r="411" spans="1:11" ht="38.25">
      <c r="A411" s="4" t="s">
        <v>57</v>
      </c>
      <c r="B411" s="3" t="s">
        <v>119</v>
      </c>
      <c r="C411" s="3" t="s">
        <v>38</v>
      </c>
      <c r="D411" s="3" t="s">
        <v>25</v>
      </c>
      <c r="E411" s="3" t="s">
        <v>173</v>
      </c>
      <c r="F411" s="3" t="s">
        <v>58</v>
      </c>
      <c r="G411" s="91">
        <v>346.6572</v>
      </c>
      <c r="H411" s="91">
        <v>346.6572</v>
      </c>
      <c r="I411" s="90">
        <f t="shared" si="31"/>
        <v>100</v>
      </c>
      <c r="J411" s="107">
        <v>346.6572</v>
      </c>
      <c r="K411" s="110">
        <f t="shared" si="29"/>
        <v>-246.6572</v>
      </c>
    </row>
    <row r="412" spans="1:11" ht="38.25">
      <c r="A412" s="4" t="s">
        <v>179</v>
      </c>
      <c r="B412" s="3" t="s">
        <v>119</v>
      </c>
      <c r="C412" s="3" t="s">
        <v>38</v>
      </c>
      <c r="D412" s="3" t="s">
        <v>25</v>
      </c>
      <c r="E412" s="3" t="s">
        <v>173</v>
      </c>
      <c r="F412" s="3" t="s">
        <v>180</v>
      </c>
      <c r="G412" s="91">
        <v>2894.76454</v>
      </c>
      <c r="H412" s="91">
        <v>2644.33254</v>
      </c>
      <c r="I412" s="90">
        <f t="shared" si="31"/>
        <v>91.34879550514322</v>
      </c>
      <c r="J412" s="107">
        <v>3594.76454</v>
      </c>
      <c r="K412" s="110">
        <f t="shared" si="29"/>
        <v>-3503.415744494857</v>
      </c>
    </row>
    <row r="413" spans="1:11" ht="12.75">
      <c r="A413" s="15" t="s">
        <v>203</v>
      </c>
      <c r="B413" s="9" t="s">
        <v>119</v>
      </c>
      <c r="C413" s="9" t="s">
        <v>38</v>
      </c>
      <c r="D413" s="9" t="s">
        <v>107</v>
      </c>
      <c r="E413" s="9"/>
      <c r="F413" s="9"/>
      <c r="G413" s="91">
        <f>G414</f>
        <v>2555.04689</v>
      </c>
      <c r="H413" s="91">
        <f>H414</f>
        <v>2527.30237</v>
      </c>
      <c r="I413" s="90">
        <f t="shared" si="31"/>
        <v>98.91412873444368</v>
      </c>
      <c r="K413" s="110"/>
    </row>
    <row r="414" spans="1:11" ht="51">
      <c r="A414" s="5" t="s">
        <v>150</v>
      </c>
      <c r="B414" s="9" t="s">
        <v>119</v>
      </c>
      <c r="C414" s="9" t="s">
        <v>38</v>
      </c>
      <c r="D414" s="9" t="s">
        <v>107</v>
      </c>
      <c r="E414" s="9" t="s">
        <v>170</v>
      </c>
      <c r="F414" s="9"/>
      <c r="G414" s="91">
        <f>G415</f>
        <v>2555.04689</v>
      </c>
      <c r="H414" s="91">
        <f>H415</f>
        <v>2527.30237</v>
      </c>
      <c r="I414" s="90">
        <f t="shared" si="31"/>
        <v>98.91412873444368</v>
      </c>
      <c r="K414" s="110"/>
    </row>
    <row r="415" spans="1:11" ht="25.5">
      <c r="A415" s="5" t="s">
        <v>171</v>
      </c>
      <c r="B415" s="9" t="s">
        <v>119</v>
      </c>
      <c r="C415" s="9" t="s">
        <v>38</v>
      </c>
      <c r="D415" s="9" t="s">
        <v>107</v>
      </c>
      <c r="E415" s="9" t="s">
        <v>172</v>
      </c>
      <c r="F415" s="9"/>
      <c r="G415" s="91">
        <f>G416+G418</f>
        <v>2555.04689</v>
      </c>
      <c r="H415" s="91">
        <f>H416+H418</f>
        <v>2527.30237</v>
      </c>
      <c r="I415" s="90">
        <f t="shared" si="31"/>
        <v>98.91412873444368</v>
      </c>
      <c r="K415" s="110"/>
    </row>
    <row r="416" spans="1:11" ht="38.25">
      <c r="A416" s="22" t="s">
        <v>204</v>
      </c>
      <c r="B416" s="9" t="s">
        <v>119</v>
      </c>
      <c r="C416" s="9" t="s">
        <v>38</v>
      </c>
      <c r="D416" s="9" t="s">
        <v>107</v>
      </c>
      <c r="E416" s="9" t="s">
        <v>205</v>
      </c>
      <c r="F416" s="9"/>
      <c r="G416" s="91">
        <f>G417</f>
        <v>64.78589</v>
      </c>
      <c r="H416" s="91">
        <f>H417</f>
        <v>37.91</v>
      </c>
      <c r="I416" s="90">
        <f t="shared" si="31"/>
        <v>58.5158280607089</v>
      </c>
      <c r="K416" s="110"/>
    </row>
    <row r="417" spans="1:11" ht="38.25">
      <c r="A417" s="4" t="s">
        <v>57</v>
      </c>
      <c r="B417" s="9" t="s">
        <v>119</v>
      </c>
      <c r="C417" s="9" t="s">
        <v>38</v>
      </c>
      <c r="D417" s="9" t="s">
        <v>107</v>
      </c>
      <c r="E417" s="9" t="s">
        <v>205</v>
      </c>
      <c r="F417" s="9" t="s">
        <v>58</v>
      </c>
      <c r="G417" s="91">
        <v>64.78589</v>
      </c>
      <c r="H417" s="91">
        <v>37.91</v>
      </c>
      <c r="I417" s="90">
        <f t="shared" si="31"/>
        <v>58.5158280607089</v>
      </c>
      <c r="J417" s="107">
        <v>64.78589</v>
      </c>
      <c r="K417" s="110">
        <f t="shared" si="29"/>
        <v>-6.270061939291097</v>
      </c>
    </row>
    <row r="418" spans="1:11" ht="25.5">
      <c r="A418" s="22" t="s">
        <v>206</v>
      </c>
      <c r="B418" s="9" t="s">
        <v>119</v>
      </c>
      <c r="C418" s="9" t="s">
        <v>38</v>
      </c>
      <c r="D418" s="9" t="s">
        <v>107</v>
      </c>
      <c r="E418" s="9" t="s">
        <v>207</v>
      </c>
      <c r="F418" s="9"/>
      <c r="G418" s="91">
        <f>G419</f>
        <v>2490.261</v>
      </c>
      <c r="H418" s="91">
        <f>H419</f>
        <v>2489.39237</v>
      </c>
      <c r="I418" s="90">
        <f t="shared" si="31"/>
        <v>99.96511891725406</v>
      </c>
      <c r="K418" s="110"/>
    </row>
    <row r="419" spans="1:11" ht="38.25">
      <c r="A419" s="4" t="s">
        <v>57</v>
      </c>
      <c r="B419" s="9" t="s">
        <v>119</v>
      </c>
      <c r="C419" s="9" t="s">
        <v>38</v>
      </c>
      <c r="D419" s="9" t="s">
        <v>107</v>
      </c>
      <c r="E419" s="9" t="s">
        <v>207</v>
      </c>
      <c r="F419" s="9" t="s">
        <v>58</v>
      </c>
      <c r="G419" s="91">
        <v>2490.261</v>
      </c>
      <c r="H419" s="91">
        <v>2489.39237</v>
      </c>
      <c r="I419" s="90">
        <f t="shared" si="31"/>
        <v>99.96511891725406</v>
      </c>
      <c r="J419" s="107">
        <v>2490.261</v>
      </c>
      <c r="K419" s="110">
        <f t="shared" si="29"/>
        <v>-2390.295881082746</v>
      </c>
    </row>
    <row r="420" spans="1:11" ht="12.75" hidden="1">
      <c r="A420" s="4" t="s">
        <v>309</v>
      </c>
      <c r="B420" s="9" t="s">
        <v>119</v>
      </c>
      <c r="C420" s="69" t="s">
        <v>81</v>
      </c>
      <c r="D420" s="69"/>
      <c r="E420" s="69"/>
      <c r="F420" s="69"/>
      <c r="G420" s="91">
        <f aca="true" t="shared" si="32" ref="G420:H422">G421</f>
        <v>0</v>
      </c>
      <c r="H420" s="91">
        <f t="shared" si="32"/>
        <v>0</v>
      </c>
      <c r="I420" s="90" t="e">
        <f t="shared" si="31"/>
        <v>#DIV/0!</v>
      </c>
      <c r="K420" s="110"/>
    </row>
    <row r="421" spans="1:11" ht="25.5" hidden="1">
      <c r="A421" s="4" t="s">
        <v>368</v>
      </c>
      <c r="B421" s="9" t="s">
        <v>119</v>
      </c>
      <c r="C421" s="69" t="s">
        <v>81</v>
      </c>
      <c r="D421" s="69" t="s">
        <v>38</v>
      </c>
      <c r="E421" s="69"/>
      <c r="F421" s="69"/>
      <c r="G421" s="91">
        <f t="shared" si="32"/>
        <v>0</v>
      </c>
      <c r="H421" s="91">
        <f t="shared" si="32"/>
        <v>0</v>
      </c>
      <c r="I421" s="90" t="e">
        <f t="shared" si="31"/>
        <v>#DIV/0!</v>
      </c>
      <c r="K421" s="110"/>
    </row>
    <row r="422" spans="1:11" ht="12.75" hidden="1">
      <c r="A422" s="56" t="s">
        <v>84</v>
      </c>
      <c r="B422" s="9" t="s">
        <v>119</v>
      </c>
      <c r="C422" s="69" t="s">
        <v>81</v>
      </c>
      <c r="D422" s="69" t="s">
        <v>38</v>
      </c>
      <c r="E422" s="69" t="s">
        <v>85</v>
      </c>
      <c r="F422" s="69"/>
      <c r="G422" s="91">
        <f t="shared" si="32"/>
        <v>0</v>
      </c>
      <c r="H422" s="91">
        <f t="shared" si="32"/>
        <v>0</v>
      </c>
      <c r="I422" s="90" t="e">
        <f t="shared" si="31"/>
        <v>#DIV/0!</v>
      </c>
      <c r="K422" s="110"/>
    </row>
    <row r="423" spans="1:11" ht="25.5" hidden="1">
      <c r="A423" s="4" t="s">
        <v>369</v>
      </c>
      <c r="B423" s="9" t="s">
        <v>119</v>
      </c>
      <c r="C423" s="69" t="s">
        <v>81</v>
      </c>
      <c r="D423" s="69" t="s">
        <v>38</v>
      </c>
      <c r="E423" s="69" t="s">
        <v>371</v>
      </c>
      <c r="F423" s="69"/>
      <c r="G423" s="91">
        <f>G424+G425</f>
        <v>0</v>
      </c>
      <c r="H423" s="91">
        <f>H424+H425</f>
        <v>0</v>
      </c>
      <c r="I423" s="90" t="e">
        <f t="shared" si="31"/>
        <v>#DIV/0!</v>
      </c>
      <c r="K423" s="110"/>
    </row>
    <row r="424" spans="1:11" ht="12.75" hidden="1">
      <c r="A424" s="4" t="s">
        <v>370</v>
      </c>
      <c r="B424" s="9" t="s">
        <v>119</v>
      </c>
      <c r="C424" s="69" t="s">
        <v>81</v>
      </c>
      <c r="D424" s="69" t="s">
        <v>38</v>
      </c>
      <c r="E424" s="69" t="s">
        <v>371</v>
      </c>
      <c r="F424" s="69" t="s">
        <v>372</v>
      </c>
      <c r="G424" s="91">
        <v>0</v>
      </c>
      <c r="H424" s="91"/>
      <c r="I424" s="90" t="e">
        <f t="shared" si="31"/>
        <v>#DIV/0!</v>
      </c>
      <c r="J424" s="107">
        <v>393</v>
      </c>
      <c r="K424" s="110" t="e">
        <f>I424-J424</f>
        <v>#DIV/0!</v>
      </c>
    </row>
    <row r="425" spans="1:11" ht="25.5" hidden="1">
      <c r="A425" s="4" t="s">
        <v>452</v>
      </c>
      <c r="B425" s="9" t="s">
        <v>119</v>
      </c>
      <c r="C425" s="69" t="s">
        <v>81</v>
      </c>
      <c r="D425" s="69" t="s">
        <v>38</v>
      </c>
      <c r="E425" s="69" t="s">
        <v>371</v>
      </c>
      <c r="F425" s="69" t="s">
        <v>96</v>
      </c>
      <c r="G425" s="91">
        <v>0</v>
      </c>
      <c r="H425" s="91"/>
      <c r="I425" s="90" t="e">
        <f t="shared" si="31"/>
        <v>#DIV/0!</v>
      </c>
      <c r="J425" s="107">
        <v>68.08872</v>
      </c>
      <c r="K425" s="110" t="e">
        <f>I425-J425</f>
        <v>#DIV/0!</v>
      </c>
    </row>
    <row r="426" spans="1:11" ht="13.5" customHeight="1">
      <c r="A426" s="25" t="s">
        <v>208</v>
      </c>
      <c r="B426" s="3" t="s">
        <v>119</v>
      </c>
      <c r="C426" s="3" t="s">
        <v>9</v>
      </c>
      <c r="D426" s="3"/>
      <c r="E426" s="3"/>
      <c r="F426" s="3"/>
      <c r="G426" s="90">
        <f>G432+G427</f>
        <v>27189.14946</v>
      </c>
      <c r="H426" s="90">
        <f>H432+H427</f>
        <v>26243.84641</v>
      </c>
      <c r="I426" s="90">
        <f t="shared" si="31"/>
        <v>96.52323419902962</v>
      </c>
      <c r="K426" s="110"/>
    </row>
    <row r="427" spans="1:11" ht="12.75">
      <c r="A427" s="4" t="s">
        <v>10</v>
      </c>
      <c r="B427" s="3" t="s">
        <v>119</v>
      </c>
      <c r="C427" s="3" t="s">
        <v>9</v>
      </c>
      <c r="D427" s="3" t="s">
        <v>11</v>
      </c>
      <c r="E427" s="3"/>
      <c r="F427" s="3"/>
      <c r="G427" s="91">
        <f aca="true" t="shared" si="33" ref="G427:H430">G428</f>
        <v>293.28</v>
      </c>
      <c r="H427" s="91">
        <f t="shared" si="33"/>
        <v>293.148</v>
      </c>
      <c r="I427" s="90">
        <f t="shared" si="31"/>
        <v>99.95499181669396</v>
      </c>
      <c r="K427" s="110"/>
    </row>
    <row r="428" spans="1:11" ht="38.25">
      <c r="A428" s="5" t="s">
        <v>133</v>
      </c>
      <c r="B428" s="3" t="s">
        <v>119</v>
      </c>
      <c r="C428" s="3" t="s">
        <v>9</v>
      </c>
      <c r="D428" s="3" t="s">
        <v>11</v>
      </c>
      <c r="E428" s="3" t="s">
        <v>134</v>
      </c>
      <c r="F428" s="3"/>
      <c r="G428" s="91">
        <f t="shared" si="33"/>
        <v>293.28</v>
      </c>
      <c r="H428" s="91">
        <f t="shared" si="33"/>
        <v>293.148</v>
      </c>
      <c r="I428" s="90">
        <f t="shared" si="31"/>
        <v>99.95499181669396</v>
      </c>
      <c r="K428" s="110"/>
    </row>
    <row r="429" spans="1:11" ht="38.25">
      <c r="A429" s="7" t="s">
        <v>166</v>
      </c>
      <c r="B429" s="3" t="s">
        <v>119</v>
      </c>
      <c r="C429" s="3" t="s">
        <v>9</v>
      </c>
      <c r="D429" s="3" t="s">
        <v>11</v>
      </c>
      <c r="E429" s="3" t="s">
        <v>167</v>
      </c>
      <c r="F429" s="3"/>
      <c r="G429" s="91">
        <f t="shared" si="33"/>
        <v>293.28</v>
      </c>
      <c r="H429" s="91">
        <f t="shared" si="33"/>
        <v>293.148</v>
      </c>
      <c r="I429" s="90">
        <f t="shared" si="31"/>
        <v>99.95499181669396</v>
      </c>
      <c r="K429" s="110"/>
    </row>
    <row r="430" spans="1:11" ht="25.5" customHeight="1">
      <c r="A430" s="7" t="s">
        <v>196</v>
      </c>
      <c r="B430" s="3" t="s">
        <v>119</v>
      </c>
      <c r="C430" s="3" t="s">
        <v>9</v>
      </c>
      <c r="D430" s="3" t="s">
        <v>11</v>
      </c>
      <c r="E430" s="3" t="s">
        <v>198</v>
      </c>
      <c r="F430" s="3"/>
      <c r="G430" s="91">
        <f t="shared" si="33"/>
        <v>293.28</v>
      </c>
      <c r="H430" s="91">
        <f t="shared" si="33"/>
        <v>293.148</v>
      </c>
      <c r="I430" s="90">
        <f t="shared" si="31"/>
        <v>99.95499181669396</v>
      </c>
      <c r="K430" s="110"/>
    </row>
    <row r="431" spans="1:11" ht="33" customHeight="1">
      <c r="A431" s="4" t="s">
        <v>179</v>
      </c>
      <c r="B431" s="3" t="s">
        <v>119</v>
      </c>
      <c r="C431" s="3" t="s">
        <v>9</v>
      </c>
      <c r="D431" s="3" t="s">
        <v>11</v>
      </c>
      <c r="E431" s="3" t="s">
        <v>198</v>
      </c>
      <c r="F431" s="3" t="s">
        <v>180</v>
      </c>
      <c r="G431" s="91">
        <v>293.28</v>
      </c>
      <c r="H431" s="91">
        <v>293.148</v>
      </c>
      <c r="I431" s="90">
        <f t="shared" si="31"/>
        <v>99.95499181669396</v>
      </c>
      <c r="J431" s="107">
        <v>223.28</v>
      </c>
      <c r="K431" s="110">
        <f>I431-J431</f>
        <v>-123.32500818330604</v>
      </c>
    </row>
    <row r="432" spans="1:11" ht="23.25" customHeight="1">
      <c r="A432" s="4" t="s">
        <v>24</v>
      </c>
      <c r="B432" s="3" t="s">
        <v>119</v>
      </c>
      <c r="C432" s="3" t="s">
        <v>9</v>
      </c>
      <c r="D432" s="3" t="s">
        <v>25</v>
      </c>
      <c r="E432" s="3"/>
      <c r="F432" s="3"/>
      <c r="G432" s="91">
        <f>G433+G437</f>
        <v>26895.86946</v>
      </c>
      <c r="H432" s="91">
        <f>H433+H437</f>
        <v>25950.698409999997</v>
      </c>
      <c r="I432" s="90">
        <f t="shared" si="31"/>
        <v>96.48581336474108</v>
      </c>
      <c r="K432" s="110"/>
    </row>
    <row r="433" spans="1:11" ht="38.25">
      <c r="A433" s="5" t="s">
        <v>133</v>
      </c>
      <c r="B433" s="3" t="s">
        <v>119</v>
      </c>
      <c r="C433" s="3" t="s">
        <v>9</v>
      </c>
      <c r="D433" s="3" t="s">
        <v>25</v>
      </c>
      <c r="E433" s="3" t="s">
        <v>134</v>
      </c>
      <c r="F433" s="3"/>
      <c r="G433" s="91">
        <f aca="true" t="shared" si="34" ref="G433:H435">G434</f>
        <v>8985.02256</v>
      </c>
      <c r="H433" s="91">
        <f t="shared" si="34"/>
        <v>8971.74947</v>
      </c>
      <c r="I433" s="90">
        <f t="shared" si="31"/>
        <v>99.85227538482665</v>
      </c>
      <c r="K433" s="110"/>
    </row>
    <row r="434" spans="1:11" ht="38.25">
      <c r="A434" s="7" t="s">
        <v>166</v>
      </c>
      <c r="B434" s="3" t="s">
        <v>119</v>
      </c>
      <c r="C434" s="3" t="s">
        <v>9</v>
      </c>
      <c r="D434" s="3" t="s">
        <v>25</v>
      </c>
      <c r="E434" s="3" t="s">
        <v>167</v>
      </c>
      <c r="F434" s="3"/>
      <c r="G434" s="91">
        <f t="shared" si="34"/>
        <v>8985.02256</v>
      </c>
      <c r="H434" s="91">
        <f t="shared" si="34"/>
        <v>8971.74947</v>
      </c>
      <c r="I434" s="90">
        <f t="shared" si="31"/>
        <v>99.85227538482665</v>
      </c>
      <c r="K434" s="110"/>
    </row>
    <row r="435" spans="1:11" ht="38.25">
      <c r="A435" s="7" t="s">
        <v>196</v>
      </c>
      <c r="B435" s="3" t="s">
        <v>119</v>
      </c>
      <c r="C435" s="3" t="s">
        <v>9</v>
      </c>
      <c r="D435" s="3" t="s">
        <v>25</v>
      </c>
      <c r="E435" s="3" t="s">
        <v>198</v>
      </c>
      <c r="F435" s="3"/>
      <c r="G435" s="91">
        <f t="shared" si="34"/>
        <v>8985.02256</v>
      </c>
      <c r="H435" s="91">
        <f t="shared" si="34"/>
        <v>8971.74947</v>
      </c>
      <c r="I435" s="90">
        <f t="shared" si="31"/>
        <v>99.85227538482665</v>
      </c>
      <c r="K435" s="110"/>
    </row>
    <row r="436" spans="1:11" ht="38.25">
      <c r="A436" s="4" t="s">
        <v>179</v>
      </c>
      <c r="B436" s="3" t="s">
        <v>119</v>
      </c>
      <c r="C436" s="3" t="s">
        <v>9</v>
      </c>
      <c r="D436" s="3" t="s">
        <v>25</v>
      </c>
      <c r="E436" s="3" t="s">
        <v>198</v>
      </c>
      <c r="F436" s="3" t="s">
        <v>180</v>
      </c>
      <c r="G436" s="91">
        <v>8985.02256</v>
      </c>
      <c r="H436" s="91">
        <v>8971.74947</v>
      </c>
      <c r="I436" s="90">
        <f t="shared" si="31"/>
        <v>99.85227538482665</v>
      </c>
      <c r="J436" s="107">
        <v>395.37928</v>
      </c>
      <c r="K436" s="110">
        <f>I436-J436</f>
        <v>-295.5270046151733</v>
      </c>
    </row>
    <row r="437" spans="1:11" ht="38.25">
      <c r="A437" s="5" t="s">
        <v>12</v>
      </c>
      <c r="B437" s="3" t="s">
        <v>119</v>
      </c>
      <c r="C437" s="3" t="s">
        <v>9</v>
      </c>
      <c r="D437" s="3" t="s">
        <v>25</v>
      </c>
      <c r="E437" s="3" t="s">
        <v>39</v>
      </c>
      <c r="F437" s="3"/>
      <c r="G437" s="91">
        <f>G438</f>
        <v>17910.8469</v>
      </c>
      <c r="H437" s="91">
        <f>H438</f>
        <v>16978.94894</v>
      </c>
      <c r="I437" s="90">
        <f t="shared" si="31"/>
        <v>94.79701900639884</v>
      </c>
      <c r="K437" s="110"/>
    </row>
    <row r="438" spans="1:11" ht="38.25">
      <c r="A438" s="7" t="s">
        <v>14</v>
      </c>
      <c r="B438" s="3" t="s">
        <v>119</v>
      </c>
      <c r="C438" s="3" t="s">
        <v>9</v>
      </c>
      <c r="D438" s="3" t="s">
        <v>25</v>
      </c>
      <c r="E438" s="3" t="s">
        <v>40</v>
      </c>
      <c r="F438" s="3"/>
      <c r="G438" s="91">
        <f>G439+G442+G445+G447</f>
        <v>17910.8469</v>
      </c>
      <c r="H438" s="91">
        <f>H439+H442+H445+H447</f>
        <v>16978.94894</v>
      </c>
      <c r="I438" s="90">
        <f t="shared" si="31"/>
        <v>94.79701900639884</v>
      </c>
      <c r="K438" s="110"/>
    </row>
    <row r="439" spans="1:11" ht="63.75">
      <c r="A439" s="5" t="s">
        <v>210</v>
      </c>
      <c r="B439" s="3" t="s">
        <v>119</v>
      </c>
      <c r="C439" s="3" t="s">
        <v>9</v>
      </c>
      <c r="D439" s="3" t="s">
        <v>25</v>
      </c>
      <c r="E439" s="20" t="s">
        <v>211</v>
      </c>
      <c r="F439" s="3"/>
      <c r="G439" s="91">
        <f>G440+G441</f>
        <v>647.66</v>
      </c>
      <c r="H439" s="91">
        <f>H440+H441</f>
        <v>647.66</v>
      </c>
      <c r="I439" s="90">
        <f t="shared" si="31"/>
        <v>100</v>
      </c>
      <c r="K439" s="110"/>
    </row>
    <row r="440" spans="1:11" ht="38.25">
      <c r="A440" s="15" t="s">
        <v>187</v>
      </c>
      <c r="B440" s="3" t="s">
        <v>119</v>
      </c>
      <c r="C440" s="3" t="s">
        <v>9</v>
      </c>
      <c r="D440" s="3" t="s">
        <v>25</v>
      </c>
      <c r="E440" s="3" t="s">
        <v>212</v>
      </c>
      <c r="F440" s="3" t="s">
        <v>188</v>
      </c>
      <c r="G440" s="91">
        <v>647.66</v>
      </c>
      <c r="H440" s="91">
        <v>647.66</v>
      </c>
      <c r="I440" s="90">
        <f t="shared" si="31"/>
        <v>100</v>
      </c>
      <c r="J440" s="107">
        <v>647.66</v>
      </c>
      <c r="K440" s="110">
        <f>I440-J440</f>
        <v>-547.66</v>
      </c>
    </row>
    <row r="441" spans="1:11" ht="25.5" hidden="1">
      <c r="A441" s="4" t="s">
        <v>213</v>
      </c>
      <c r="B441" s="3" t="s">
        <v>119</v>
      </c>
      <c r="C441" s="3" t="s">
        <v>9</v>
      </c>
      <c r="D441" s="3" t="s">
        <v>25</v>
      </c>
      <c r="E441" s="3" t="s">
        <v>212</v>
      </c>
      <c r="F441" s="3" t="s">
        <v>214</v>
      </c>
      <c r="G441" s="91"/>
      <c r="H441" s="91"/>
      <c r="I441" s="90" t="e">
        <f t="shared" si="31"/>
        <v>#DIV/0!</v>
      </c>
      <c r="K441" s="110" t="e">
        <f>I441-J441</f>
        <v>#DIV/0!</v>
      </c>
    </row>
    <row r="442" spans="1:11" ht="54" customHeight="1">
      <c r="A442" s="75" t="s">
        <v>215</v>
      </c>
      <c r="B442" s="3" t="s">
        <v>119</v>
      </c>
      <c r="C442" s="3" t="s">
        <v>9</v>
      </c>
      <c r="D442" s="3" t="s">
        <v>25</v>
      </c>
      <c r="E442" s="20" t="s">
        <v>216</v>
      </c>
      <c r="F442" s="3"/>
      <c r="G442" s="91">
        <f>G443+G444</f>
        <v>3427.97042</v>
      </c>
      <c r="H442" s="91">
        <f>H443+H444</f>
        <v>3427.97042</v>
      </c>
      <c r="I442" s="90">
        <f t="shared" si="31"/>
        <v>100</v>
      </c>
      <c r="K442" s="110"/>
    </row>
    <row r="443" spans="1:11" ht="38.25">
      <c r="A443" s="15" t="s">
        <v>187</v>
      </c>
      <c r="B443" s="3" t="s">
        <v>119</v>
      </c>
      <c r="C443" s="3" t="s">
        <v>9</v>
      </c>
      <c r="D443" s="3" t="s">
        <v>25</v>
      </c>
      <c r="E443" s="20" t="s">
        <v>216</v>
      </c>
      <c r="F443" s="3" t="s">
        <v>188</v>
      </c>
      <c r="G443" s="91">
        <v>3427.97042</v>
      </c>
      <c r="H443" s="91">
        <v>3427.97042</v>
      </c>
      <c r="I443" s="90">
        <f t="shared" si="31"/>
        <v>100</v>
      </c>
      <c r="J443" s="107">
        <v>3427.97042</v>
      </c>
      <c r="K443" s="110">
        <f>I443-J443</f>
        <v>-3327.97042</v>
      </c>
    </row>
    <row r="444" spans="1:11" ht="25.5" hidden="1">
      <c r="A444" s="4" t="s">
        <v>213</v>
      </c>
      <c r="B444" s="3" t="s">
        <v>119</v>
      </c>
      <c r="C444" s="3" t="s">
        <v>9</v>
      </c>
      <c r="D444" s="3" t="s">
        <v>25</v>
      </c>
      <c r="E444" s="20" t="s">
        <v>216</v>
      </c>
      <c r="F444" s="3" t="s">
        <v>214</v>
      </c>
      <c r="G444" s="91"/>
      <c r="H444" s="91"/>
      <c r="I444" s="90" t="e">
        <f t="shared" si="31"/>
        <v>#DIV/0!</v>
      </c>
      <c r="K444" s="110" t="e">
        <f>I444-J444</f>
        <v>#DIV/0!</v>
      </c>
    </row>
    <row r="445" spans="1:11" ht="63.75" customHeight="1">
      <c r="A445" s="56" t="s">
        <v>431</v>
      </c>
      <c r="B445" s="3" t="s">
        <v>119</v>
      </c>
      <c r="C445" s="3" t="s">
        <v>9</v>
      </c>
      <c r="D445" s="3" t="s">
        <v>25</v>
      </c>
      <c r="E445" s="20" t="s">
        <v>421</v>
      </c>
      <c r="F445" s="3"/>
      <c r="G445" s="91">
        <f>G446</f>
        <v>12449.91901</v>
      </c>
      <c r="H445" s="91">
        <f>H446</f>
        <v>11518.02105</v>
      </c>
      <c r="I445" s="90">
        <f t="shared" si="31"/>
        <v>92.5148271305903</v>
      </c>
      <c r="K445" s="110"/>
    </row>
    <row r="446" spans="1:11" ht="38.25">
      <c r="A446" s="4" t="s">
        <v>179</v>
      </c>
      <c r="B446" s="3" t="s">
        <v>119</v>
      </c>
      <c r="C446" s="3" t="s">
        <v>9</v>
      </c>
      <c r="D446" s="3" t="s">
        <v>25</v>
      </c>
      <c r="E446" s="20" t="s">
        <v>421</v>
      </c>
      <c r="F446" s="3" t="s">
        <v>180</v>
      </c>
      <c r="G446" s="91">
        <v>12449.91901</v>
      </c>
      <c r="H446" s="91">
        <v>11518.02105</v>
      </c>
      <c r="I446" s="90">
        <f t="shared" si="31"/>
        <v>92.5148271305903</v>
      </c>
      <c r="J446" s="107">
        <v>12449.91901</v>
      </c>
      <c r="K446" s="110">
        <f>I446-J446</f>
        <v>-12357.40418286941</v>
      </c>
    </row>
    <row r="447" spans="1:11" ht="63.75">
      <c r="A447" s="56" t="s">
        <v>432</v>
      </c>
      <c r="B447" s="3" t="s">
        <v>119</v>
      </c>
      <c r="C447" s="3" t="s">
        <v>9</v>
      </c>
      <c r="D447" s="3" t="s">
        <v>25</v>
      </c>
      <c r="E447" s="20" t="s">
        <v>422</v>
      </c>
      <c r="F447" s="3"/>
      <c r="G447" s="91">
        <f>G448</f>
        <v>1385.29747</v>
      </c>
      <c r="H447" s="91">
        <f>H448</f>
        <v>1385.29747</v>
      </c>
      <c r="I447" s="90">
        <f t="shared" si="31"/>
        <v>100</v>
      </c>
      <c r="K447" s="110"/>
    </row>
    <row r="448" spans="1:11" ht="38.25">
      <c r="A448" s="4" t="s">
        <v>179</v>
      </c>
      <c r="B448" s="3" t="s">
        <v>119</v>
      </c>
      <c r="C448" s="3" t="s">
        <v>9</v>
      </c>
      <c r="D448" s="3" t="s">
        <v>25</v>
      </c>
      <c r="E448" s="20" t="s">
        <v>422</v>
      </c>
      <c r="F448" s="3" t="s">
        <v>180</v>
      </c>
      <c r="G448" s="91">
        <v>1385.29747</v>
      </c>
      <c r="H448" s="91">
        <v>1385.29747</v>
      </c>
      <c r="I448" s="90">
        <f t="shared" si="31"/>
        <v>100</v>
      </c>
      <c r="J448" s="107">
        <v>1385.29747</v>
      </c>
      <c r="K448" s="110">
        <f>I448-J448</f>
        <v>-1285.29747</v>
      </c>
    </row>
    <row r="449" spans="1:11" ht="12.75">
      <c r="A449" s="10" t="s">
        <v>217</v>
      </c>
      <c r="B449" s="3" t="s">
        <v>119</v>
      </c>
      <c r="C449" s="3" t="s">
        <v>46</v>
      </c>
      <c r="D449" s="3"/>
      <c r="E449" s="3"/>
      <c r="F449" s="3"/>
      <c r="G449" s="91">
        <f>G456+G450</f>
        <v>6997.4</v>
      </c>
      <c r="H449" s="91">
        <f>H456+H450</f>
        <v>6997.4</v>
      </c>
      <c r="I449" s="90">
        <f t="shared" si="31"/>
        <v>100</v>
      </c>
      <c r="K449" s="110"/>
    </row>
    <row r="450" spans="1:11" ht="12.75">
      <c r="A450" s="10" t="s">
        <v>314</v>
      </c>
      <c r="B450" s="3" t="s">
        <v>119</v>
      </c>
      <c r="C450" s="3" t="s">
        <v>46</v>
      </c>
      <c r="D450" s="3" t="s">
        <v>11</v>
      </c>
      <c r="E450" s="3"/>
      <c r="F450" s="3"/>
      <c r="G450" s="91">
        <f aca="true" t="shared" si="35" ref="G450:H454">G451</f>
        <v>6482.4</v>
      </c>
      <c r="H450" s="91">
        <f t="shared" si="35"/>
        <v>6482.4</v>
      </c>
      <c r="I450" s="90">
        <f t="shared" si="31"/>
        <v>100</v>
      </c>
      <c r="K450" s="110"/>
    </row>
    <row r="451" spans="1:11" ht="38.25">
      <c r="A451" s="58" t="s">
        <v>471</v>
      </c>
      <c r="B451" s="3" t="s">
        <v>119</v>
      </c>
      <c r="C451" s="3" t="s">
        <v>46</v>
      </c>
      <c r="D451" s="3" t="s">
        <v>11</v>
      </c>
      <c r="E451" s="3" t="s">
        <v>134</v>
      </c>
      <c r="F451" s="3"/>
      <c r="G451" s="91">
        <f t="shared" si="35"/>
        <v>6482.4</v>
      </c>
      <c r="H451" s="91">
        <f t="shared" si="35"/>
        <v>6482.4</v>
      </c>
      <c r="I451" s="90">
        <f t="shared" si="31"/>
        <v>100</v>
      </c>
      <c r="K451" s="110"/>
    </row>
    <row r="452" spans="1:11" ht="25.5">
      <c r="A452" s="58" t="s">
        <v>472</v>
      </c>
      <c r="B452" s="3" t="s">
        <v>119</v>
      </c>
      <c r="C452" s="3" t="s">
        <v>46</v>
      </c>
      <c r="D452" s="3" t="s">
        <v>11</v>
      </c>
      <c r="E452" s="3" t="s">
        <v>167</v>
      </c>
      <c r="F452" s="3"/>
      <c r="G452" s="91">
        <f t="shared" si="35"/>
        <v>6482.4</v>
      </c>
      <c r="H452" s="91">
        <f t="shared" si="35"/>
        <v>6482.4</v>
      </c>
      <c r="I452" s="90">
        <f t="shared" si="31"/>
        <v>100</v>
      </c>
      <c r="K452" s="110"/>
    </row>
    <row r="453" spans="1:11" ht="25.5">
      <c r="A453" s="58" t="s">
        <v>473</v>
      </c>
      <c r="B453" s="3" t="s">
        <v>119</v>
      </c>
      <c r="C453" s="3" t="s">
        <v>46</v>
      </c>
      <c r="D453" s="3" t="s">
        <v>11</v>
      </c>
      <c r="E453" s="3" t="s">
        <v>198</v>
      </c>
      <c r="F453" s="3"/>
      <c r="G453" s="91">
        <f t="shared" si="35"/>
        <v>6482.4</v>
      </c>
      <c r="H453" s="91">
        <f t="shared" si="35"/>
        <v>6482.4</v>
      </c>
      <c r="I453" s="90">
        <f t="shared" si="31"/>
        <v>100</v>
      </c>
      <c r="K453" s="110"/>
    </row>
    <row r="454" spans="1:11" ht="12.75">
      <c r="A454" s="10" t="s">
        <v>474</v>
      </c>
      <c r="B454" s="3" t="s">
        <v>119</v>
      </c>
      <c r="C454" s="3" t="s">
        <v>46</v>
      </c>
      <c r="D454" s="3" t="s">
        <v>11</v>
      </c>
      <c r="E454" s="3" t="s">
        <v>470</v>
      </c>
      <c r="F454" s="3"/>
      <c r="G454" s="91">
        <f t="shared" si="35"/>
        <v>6482.4</v>
      </c>
      <c r="H454" s="91">
        <f t="shared" si="35"/>
        <v>6482.4</v>
      </c>
      <c r="I454" s="90">
        <f t="shared" si="31"/>
        <v>100</v>
      </c>
      <c r="K454" s="110"/>
    </row>
    <row r="455" spans="1:11" ht="38.25">
      <c r="A455" s="4" t="s">
        <v>179</v>
      </c>
      <c r="B455" s="3" t="s">
        <v>119</v>
      </c>
      <c r="C455" s="3" t="s">
        <v>46</v>
      </c>
      <c r="D455" s="3" t="s">
        <v>11</v>
      </c>
      <c r="E455" s="3" t="s">
        <v>470</v>
      </c>
      <c r="F455" s="3" t="s">
        <v>180</v>
      </c>
      <c r="G455" s="91">
        <v>6482.4</v>
      </c>
      <c r="H455" s="91">
        <v>6482.4</v>
      </c>
      <c r="I455" s="90">
        <f t="shared" si="31"/>
        <v>100</v>
      </c>
      <c r="J455" s="107">
        <v>9332.4</v>
      </c>
      <c r="K455" s="110">
        <f>I455-J455</f>
        <v>-9232.4</v>
      </c>
    </row>
    <row r="456" spans="1:11" ht="12.75">
      <c r="A456" s="4" t="s">
        <v>218</v>
      </c>
      <c r="B456" s="3" t="s">
        <v>119</v>
      </c>
      <c r="C456" s="3" t="s">
        <v>46</v>
      </c>
      <c r="D456" s="3" t="s">
        <v>46</v>
      </c>
      <c r="E456" s="3"/>
      <c r="F456" s="3"/>
      <c r="G456" s="91">
        <f aca="true" t="shared" si="36" ref="G456:H459">G457</f>
        <v>515</v>
      </c>
      <c r="H456" s="91">
        <f t="shared" si="36"/>
        <v>515</v>
      </c>
      <c r="I456" s="90">
        <f t="shared" si="31"/>
        <v>100</v>
      </c>
      <c r="K456" s="110"/>
    </row>
    <row r="457" spans="1:11" ht="38.25">
      <c r="A457" s="5" t="s">
        <v>12</v>
      </c>
      <c r="B457" s="3" t="s">
        <v>119</v>
      </c>
      <c r="C457" s="3" t="s">
        <v>46</v>
      </c>
      <c r="D457" s="3" t="s">
        <v>46</v>
      </c>
      <c r="E457" s="3" t="s">
        <v>39</v>
      </c>
      <c r="F457" s="3"/>
      <c r="G457" s="91">
        <f t="shared" si="36"/>
        <v>515</v>
      </c>
      <c r="H457" s="91">
        <f t="shared" si="36"/>
        <v>515</v>
      </c>
      <c r="I457" s="90">
        <f t="shared" si="31"/>
        <v>100</v>
      </c>
      <c r="K457" s="110"/>
    </row>
    <row r="458" spans="1:11" ht="51">
      <c r="A458" s="7" t="s">
        <v>219</v>
      </c>
      <c r="B458" s="3" t="s">
        <v>119</v>
      </c>
      <c r="C458" s="3" t="s">
        <v>46</v>
      </c>
      <c r="D458" s="3" t="s">
        <v>46</v>
      </c>
      <c r="E458" s="3" t="s">
        <v>220</v>
      </c>
      <c r="F458" s="3"/>
      <c r="G458" s="91">
        <f t="shared" si="36"/>
        <v>515</v>
      </c>
      <c r="H458" s="91">
        <f t="shared" si="36"/>
        <v>515</v>
      </c>
      <c r="I458" s="90">
        <f t="shared" si="31"/>
        <v>100</v>
      </c>
      <c r="K458" s="110"/>
    </row>
    <row r="459" spans="1:11" ht="51">
      <c r="A459" s="7" t="s">
        <v>221</v>
      </c>
      <c r="B459" s="3" t="s">
        <v>119</v>
      </c>
      <c r="C459" s="3" t="s">
        <v>46</v>
      </c>
      <c r="D459" s="3" t="s">
        <v>46</v>
      </c>
      <c r="E459" s="20" t="s">
        <v>222</v>
      </c>
      <c r="F459" s="3"/>
      <c r="G459" s="91">
        <f t="shared" si="36"/>
        <v>515</v>
      </c>
      <c r="H459" s="91">
        <f t="shared" si="36"/>
        <v>515</v>
      </c>
      <c r="I459" s="90">
        <f aca="true" t="shared" si="37" ref="I459:I522">H459/G459*100</f>
        <v>100</v>
      </c>
      <c r="K459" s="110"/>
    </row>
    <row r="460" spans="1:11" ht="38.25">
      <c r="A460" s="4" t="s">
        <v>57</v>
      </c>
      <c r="B460" s="3" t="s">
        <v>119</v>
      </c>
      <c r="C460" s="3" t="s">
        <v>46</v>
      </c>
      <c r="D460" s="3" t="s">
        <v>46</v>
      </c>
      <c r="E460" s="20" t="s">
        <v>222</v>
      </c>
      <c r="F460" s="3" t="s">
        <v>58</v>
      </c>
      <c r="G460" s="91">
        <v>515</v>
      </c>
      <c r="H460" s="91">
        <v>515</v>
      </c>
      <c r="I460" s="90">
        <f t="shared" si="37"/>
        <v>100</v>
      </c>
      <c r="J460" s="107">
        <v>525</v>
      </c>
      <c r="K460" s="110">
        <f>I460-J460</f>
        <v>-425</v>
      </c>
    </row>
    <row r="461" spans="1:11" ht="12.75" hidden="1">
      <c r="A461" s="15" t="s">
        <v>223</v>
      </c>
      <c r="B461" s="3" t="s">
        <v>119</v>
      </c>
      <c r="C461" s="3" t="s">
        <v>46</v>
      </c>
      <c r="D461" s="3" t="s">
        <v>46</v>
      </c>
      <c r="E461" s="3" t="s">
        <v>23</v>
      </c>
      <c r="F461" s="3"/>
      <c r="G461" s="91" t="e">
        <f>G462</f>
        <v>#REF!</v>
      </c>
      <c r="H461" s="91">
        <f>H462</f>
        <v>0</v>
      </c>
      <c r="I461" s="90" t="e">
        <f t="shared" si="37"/>
        <v>#REF!</v>
      </c>
      <c r="K461" s="110" t="e">
        <f>I461-J461</f>
        <v>#REF!</v>
      </c>
    </row>
    <row r="462" spans="1:11" ht="51" hidden="1">
      <c r="A462" s="10" t="s">
        <v>224</v>
      </c>
      <c r="B462" s="3" t="s">
        <v>119</v>
      </c>
      <c r="C462" s="3" t="s">
        <v>46</v>
      </c>
      <c r="D462" s="3" t="s">
        <v>46</v>
      </c>
      <c r="E462" s="3" t="s">
        <v>225</v>
      </c>
      <c r="F462" s="3"/>
      <c r="G462" s="91" t="e">
        <f>G463+G464</f>
        <v>#REF!</v>
      </c>
      <c r="H462" s="91">
        <f>H463+H464</f>
        <v>0</v>
      </c>
      <c r="I462" s="90" t="e">
        <f t="shared" si="37"/>
        <v>#REF!</v>
      </c>
      <c r="K462" s="110" t="e">
        <f>I462-J462</f>
        <v>#REF!</v>
      </c>
    </row>
    <row r="463" spans="1:11" ht="38.25" hidden="1">
      <c r="A463" s="4" t="s">
        <v>57</v>
      </c>
      <c r="B463" s="3" t="s">
        <v>119</v>
      </c>
      <c r="C463" s="3" t="s">
        <v>46</v>
      </c>
      <c r="D463" s="3" t="s">
        <v>46</v>
      </c>
      <c r="E463" s="3" t="s">
        <v>225</v>
      </c>
      <c r="F463" s="3" t="s">
        <v>58</v>
      </c>
      <c r="G463" s="90" t="e">
        <f>#REF!+#REF!</f>
        <v>#REF!</v>
      </c>
      <c r="H463" s="91"/>
      <c r="I463" s="90" t="e">
        <f t="shared" si="37"/>
        <v>#REF!</v>
      </c>
      <c r="K463" s="110" t="e">
        <f>I463-J463</f>
        <v>#REF!</v>
      </c>
    </row>
    <row r="464" spans="1:11" ht="51" hidden="1">
      <c r="A464" s="4" t="s">
        <v>192</v>
      </c>
      <c r="B464" s="3" t="s">
        <v>119</v>
      </c>
      <c r="C464" s="3" t="s">
        <v>46</v>
      </c>
      <c r="D464" s="3" t="s">
        <v>46</v>
      </c>
      <c r="E464" s="3" t="s">
        <v>225</v>
      </c>
      <c r="F464" s="3" t="s">
        <v>193</v>
      </c>
      <c r="G464" s="90" t="e">
        <f>#REF!+#REF!</f>
        <v>#REF!</v>
      </c>
      <c r="H464" s="91"/>
      <c r="I464" s="90" t="e">
        <f t="shared" si="37"/>
        <v>#REF!</v>
      </c>
      <c r="K464" s="110" t="e">
        <f>I464-J464</f>
        <v>#REF!</v>
      </c>
    </row>
    <row r="465" spans="1:11" ht="12.75">
      <c r="A465" s="16" t="s">
        <v>65</v>
      </c>
      <c r="B465" s="3" t="s">
        <v>119</v>
      </c>
      <c r="C465" s="3" t="s">
        <v>66</v>
      </c>
      <c r="D465" s="3" t="s">
        <v>105</v>
      </c>
      <c r="E465" s="3"/>
      <c r="F465" s="3"/>
      <c r="G465" s="90">
        <f>G470+G466+G501+G497</f>
        <v>14650.272699999998</v>
      </c>
      <c r="H465" s="90">
        <f>H470+H466+H501+H497</f>
        <v>14601.91978</v>
      </c>
      <c r="I465" s="90">
        <f t="shared" si="37"/>
        <v>99.6699520821889</v>
      </c>
      <c r="K465" s="110"/>
    </row>
    <row r="466" spans="1:11" ht="12.75">
      <c r="A466" s="15" t="s">
        <v>226</v>
      </c>
      <c r="B466" s="3" t="s">
        <v>119</v>
      </c>
      <c r="C466" s="3" t="s">
        <v>66</v>
      </c>
      <c r="D466" s="3" t="s">
        <v>11</v>
      </c>
      <c r="E466" s="3"/>
      <c r="F466" s="3"/>
      <c r="G466" s="90">
        <f aca="true" t="shared" si="38" ref="G466:H468">G467</f>
        <v>103.19</v>
      </c>
      <c r="H466" s="90">
        <f t="shared" si="38"/>
        <v>103.14983</v>
      </c>
      <c r="I466" s="90">
        <f t="shared" si="37"/>
        <v>99.96107180928384</v>
      </c>
      <c r="K466" s="110"/>
    </row>
    <row r="467" spans="1:11" ht="38.25">
      <c r="A467" s="12" t="s">
        <v>127</v>
      </c>
      <c r="B467" s="3" t="s">
        <v>119</v>
      </c>
      <c r="C467" s="3" t="s">
        <v>66</v>
      </c>
      <c r="D467" s="3" t="s">
        <v>11</v>
      </c>
      <c r="E467" s="3" t="s">
        <v>85</v>
      </c>
      <c r="F467" s="3"/>
      <c r="G467" s="90">
        <f t="shared" si="38"/>
        <v>103.19</v>
      </c>
      <c r="H467" s="90">
        <f t="shared" si="38"/>
        <v>103.14983</v>
      </c>
      <c r="I467" s="90">
        <f t="shared" si="37"/>
        <v>99.96107180928384</v>
      </c>
      <c r="K467" s="110"/>
    </row>
    <row r="468" spans="1:11" ht="12.75">
      <c r="A468" s="26" t="s">
        <v>227</v>
      </c>
      <c r="B468" s="3" t="s">
        <v>119</v>
      </c>
      <c r="C468" s="3" t="s">
        <v>66</v>
      </c>
      <c r="D468" s="3" t="s">
        <v>11</v>
      </c>
      <c r="E468" s="3" t="s">
        <v>228</v>
      </c>
      <c r="F468" s="3"/>
      <c r="G468" s="90">
        <f t="shared" si="38"/>
        <v>103.19</v>
      </c>
      <c r="H468" s="90">
        <f t="shared" si="38"/>
        <v>103.14983</v>
      </c>
      <c r="I468" s="90">
        <f t="shared" si="37"/>
        <v>99.96107180928384</v>
      </c>
      <c r="K468" s="110"/>
    </row>
    <row r="469" spans="1:11" ht="12.75">
      <c r="A469" s="4" t="s">
        <v>229</v>
      </c>
      <c r="B469" s="3" t="s">
        <v>119</v>
      </c>
      <c r="C469" s="3" t="s">
        <v>66</v>
      </c>
      <c r="D469" s="3" t="s">
        <v>11</v>
      </c>
      <c r="E469" s="3" t="s">
        <v>228</v>
      </c>
      <c r="F469" s="3" t="s">
        <v>230</v>
      </c>
      <c r="G469" s="90">
        <v>103.19</v>
      </c>
      <c r="H469" s="90">
        <v>103.14983</v>
      </c>
      <c r="I469" s="90">
        <f t="shared" si="37"/>
        <v>99.96107180928384</v>
      </c>
      <c r="J469" s="107">
        <v>103.19</v>
      </c>
      <c r="K469" s="110">
        <f>I469-J469</f>
        <v>-3.228928190716161</v>
      </c>
    </row>
    <row r="470" spans="1:11" ht="12.75">
      <c r="A470" s="16" t="s">
        <v>231</v>
      </c>
      <c r="B470" s="3" t="s">
        <v>119</v>
      </c>
      <c r="C470" s="3" t="s">
        <v>66</v>
      </c>
      <c r="D470" s="3" t="s">
        <v>107</v>
      </c>
      <c r="E470" s="3"/>
      <c r="F470" s="3"/>
      <c r="G470" s="90">
        <f>G471+G479+G487</f>
        <v>5347.9522</v>
      </c>
      <c r="H470" s="90">
        <f>H471+H479+H487</f>
        <v>5346.9522</v>
      </c>
      <c r="I470" s="90">
        <f t="shared" si="37"/>
        <v>99.98130125396408</v>
      </c>
      <c r="K470" s="110"/>
    </row>
    <row r="471" spans="1:11" ht="38.25">
      <c r="A471" s="5" t="s">
        <v>133</v>
      </c>
      <c r="B471" s="3" t="s">
        <v>119</v>
      </c>
      <c r="C471" s="3" t="s">
        <v>66</v>
      </c>
      <c r="D471" s="3" t="s">
        <v>107</v>
      </c>
      <c r="E471" s="3" t="s">
        <v>134</v>
      </c>
      <c r="F471" s="3"/>
      <c r="G471" s="90">
        <f>G472</f>
        <v>2963.355</v>
      </c>
      <c r="H471" s="90">
        <f>H472</f>
        <v>2963.355</v>
      </c>
      <c r="I471" s="90">
        <f t="shared" si="37"/>
        <v>100</v>
      </c>
      <c r="K471" s="110"/>
    </row>
    <row r="472" spans="1:11" ht="38.25">
      <c r="A472" s="7" t="s">
        <v>166</v>
      </c>
      <c r="B472" s="3" t="s">
        <v>119</v>
      </c>
      <c r="C472" s="3" t="s">
        <v>66</v>
      </c>
      <c r="D472" s="3" t="s">
        <v>107</v>
      </c>
      <c r="E472" s="3" t="s">
        <v>167</v>
      </c>
      <c r="F472" s="3"/>
      <c r="G472" s="90">
        <f>G477+G473+G475</f>
        <v>2963.355</v>
      </c>
      <c r="H472" s="90">
        <f>H477+H473+H475</f>
        <v>2963.355</v>
      </c>
      <c r="I472" s="90">
        <f t="shared" si="37"/>
        <v>100</v>
      </c>
      <c r="K472" s="110"/>
    </row>
    <row r="473" spans="1:11" ht="70.5" customHeight="1">
      <c r="A473" s="62" t="s">
        <v>430</v>
      </c>
      <c r="B473" s="3" t="s">
        <v>119</v>
      </c>
      <c r="C473" s="3" t="s">
        <v>66</v>
      </c>
      <c r="D473" s="3" t="s">
        <v>107</v>
      </c>
      <c r="E473" s="3" t="s">
        <v>423</v>
      </c>
      <c r="F473" s="3"/>
      <c r="G473" s="90">
        <f>G474</f>
        <v>1245.309</v>
      </c>
      <c r="H473" s="90">
        <f>H474</f>
        <v>1245.309</v>
      </c>
      <c r="I473" s="90">
        <f t="shared" si="37"/>
        <v>100</v>
      </c>
      <c r="K473" s="110"/>
    </row>
    <row r="474" spans="1:11" ht="38.25">
      <c r="A474" s="4" t="s">
        <v>240</v>
      </c>
      <c r="B474" s="3" t="s">
        <v>119</v>
      </c>
      <c r="C474" s="3" t="s">
        <v>66</v>
      </c>
      <c r="D474" s="3" t="s">
        <v>107</v>
      </c>
      <c r="E474" s="3" t="s">
        <v>423</v>
      </c>
      <c r="F474" s="3" t="s">
        <v>241</v>
      </c>
      <c r="G474" s="90">
        <v>1245.309</v>
      </c>
      <c r="H474" s="90">
        <v>1245.309</v>
      </c>
      <c r="I474" s="90">
        <f t="shared" si="37"/>
        <v>100</v>
      </c>
      <c r="J474" s="107">
        <v>1245.309</v>
      </c>
      <c r="K474" s="110">
        <f>I474-J474</f>
        <v>-1145.309</v>
      </c>
    </row>
    <row r="475" spans="1:11" ht="108" customHeight="1">
      <c r="A475" s="62" t="s">
        <v>430</v>
      </c>
      <c r="B475" s="3" t="s">
        <v>119</v>
      </c>
      <c r="C475" s="3" t="s">
        <v>66</v>
      </c>
      <c r="D475" s="3" t="s">
        <v>107</v>
      </c>
      <c r="E475" s="3" t="s">
        <v>468</v>
      </c>
      <c r="F475" s="3"/>
      <c r="G475" s="90">
        <f>G476</f>
        <v>1718.046</v>
      </c>
      <c r="H475" s="90">
        <f>H476</f>
        <v>1718.046</v>
      </c>
      <c r="I475" s="90">
        <f t="shared" si="37"/>
        <v>100</v>
      </c>
      <c r="K475" s="110"/>
    </row>
    <row r="476" spans="1:11" ht="38.25">
      <c r="A476" s="4" t="s">
        <v>240</v>
      </c>
      <c r="B476" s="3" t="s">
        <v>119</v>
      </c>
      <c r="C476" s="3" t="s">
        <v>66</v>
      </c>
      <c r="D476" s="3" t="s">
        <v>107</v>
      </c>
      <c r="E476" s="3" t="s">
        <v>468</v>
      </c>
      <c r="F476" s="3" t="s">
        <v>241</v>
      </c>
      <c r="G476" s="90">
        <v>1718.046</v>
      </c>
      <c r="H476" s="90">
        <v>1718.046</v>
      </c>
      <c r="I476" s="90">
        <f t="shared" si="37"/>
        <v>100</v>
      </c>
      <c r="J476" s="107">
        <v>1718.046</v>
      </c>
      <c r="K476" s="110">
        <f>I476-J476</f>
        <v>-1618.046</v>
      </c>
    </row>
    <row r="477" spans="1:11" ht="38.25" hidden="1">
      <c r="A477" s="7" t="s">
        <v>196</v>
      </c>
      <c r="B477" s="3" t="s">
        <v>119</v>
      </c>
      <c r="C477" s="3" t="s">
        <v>66</v>
      </c>
      <c r="D477" s="3" t="s">
        <v>107</v>
      </c>
      <c r="E477" s="3" t="s">
        <v>198</v>
      </c>
      <c r="F477" s="3"/>
      <c r="G477" s="90">
        <f>G478</f>
        <v>0</v>
      </c>
      <c r="H477" s="90">
        <f>H478</f>
        <v>0</v>
      </c>
      <c r="I477" s="90" t="e">
        <f t="shared" si="37"/>
        <v>#DIV/0!</v>
      </c>
      <c r="K477" s="110"/>
    </row>
    <row r="478" spans="1:11" ht="38.25" hidden="1">
      <c r="A478" s="4" t="s">
        <v>240</v>
      </c>
      <c r="B478" s="3" t="s">
        <v>119</v>
      </c>
      <c r="C478" s="3" t="s">
        <v>66</v>
      </c>
      <c r="D478" s="3" t="s">
        <v>107</v>
      </c>
      <c r="E478" s="3" t="s">
        <v>232</v>
      </c>
      <c r="F478" s="3" t="s">
        <v>241</v>
      </c>
      <c r="G478" s="90"/>
      <c r="H478" s="90"/>
      <c r="I478" s="90" t="e">
        <f t="shared" si="37"/>
        <v>#DIV/0!</v>
      </c>
      <c r="J478" s="107">
        <v>0</v>
      </c>
      <c r="K478" s="110" t="e">
        <f>I478-J478</f>
        <v>#DIV/0!</v>
      </c>
    </row>
    <row r="479" spans="1:11" ht="38.25">
      <c r="A479" s="5" t="s">
        <v>12</v>
      </c>
      <c r="B479" s="3" t="s">
        <v>119</v>
      </c>
      <c r="C479" s="3" t="s">
        <v>66</v>
      </c>
      <c r="D479" s="3" t="s">
        <v>107</v>
      </c>
      <c r="E479" s="3" t="s">
        <v>39</v>
      </c>
      <c r="F479" s="3"/>
      <c r="G479" s="90">
        <f>G480</f>
        <v>1100.8872</v>
      </c>
      <c r="H479" s="90">
        <f>H480</f>
        <v>1100.8872</v>
      </c>
      <c r="I479" s="90">
        <f t="shared" si="37"/>
        <v>100</v>
      </c>
      <c r="K479" s="110"/>
    </row>
    <row r="480" spans="1:11" ht="51">
      <c r="A480" s="7" t="s">
        <v>233</v>
      </c>
      <c r="B480" s="3" t="s">
        <v>119</v>
      </c>
      <c r="C480" s="3" t="s">
        <v>66</v>
      </c>
      <c r="D480" s="3" t="s">
        <v>107</v>
      </c>
      <c r="E480" s="3" t="s">
        <v>143</v>
      </c>
      <c r="F480" s="3"/>
      <c r="G480" s="90">
        <f>G481+G483+G485</f>
        <v>1100.8872</v>
      </c>
      <c r="H480" s="90">
        <f>H481+H483+H485</f>
        <v>1100.8872</v>
      </c>
      <c r="I480" s="90">
        <f t="shared" si="37"/>
        <v>100</v>
      </c>
      <c r="K480" s="110"/>
    </row>
    <row r="481" spans="1:11" ht="38.25">
      <c r="A481" s="7" t="s">
        <v>234</v>
      </c>
      <c r="B481" s="3" t="s">
        <v>119</v>
      </c>
      <c r="C481" s="3" t="s">
        <v>66</v>
      </c>
      <c r="D481" s="3" t="s">
        <v>107</v>
      </c>
      <c r="E481" s="20" t="s">
        <v>254</v>
      </c>
      <c r="F481" s="3"/>
      <c r="G481" s="90">
        <f>G482</f>
        <v>200</v>
      </c>
      <c r="H481" s="90">
        <f>H482</f>
        <v>200</v>
      </c>
      <c r="I481" s="90">
        <f t="shared" si="37"/>
        <v>100</v>
      </c>
      <c r="K481" s="110"/>
    </row>
    <row r="482" spans="1:11" ht="38.25">
      <c r="A482" s="4" t="s">
        <v>240</v>
      </c>
      <c r="B482" s="3" t="s">
        <v>119</v>
      </c>
      <c r="C482" s="3" t="s">
        <v>66</v>
      </c>
      <c r="D482" s="3" t="s">
        <v>107</v>
      </c>
      <c r="E482" s="3" t="s">
        <v>235</v>
      </c>
      <c r="F482" s="3" t="s">
        <v>241</v>
      </c>
      <c r="G482" s="90">
        <v>200</v>
      </c>
      <c r="H482" s="90">
        <v>200</v>
      </c>
      <c r="I482" s="90">
        <f t="shared" si="37"/>
        <v>100</v>
      </c>
      <c r="J482" s="107">
        <v>200</v>
      </c>
      <c r="K482" s="110">
        <f>I482-J482</f>
        <v>-100</v>
      </c>
    </row>
    <row r="483" spans="1:11" ht="12.75">
      <c r="A483" s="83" t="s">
        <v>466</v>
      </c>
      <c r="B483" s="3" t="s">
        <v>119</v>
      </c>
      <c r="C483" s="3" t="s">
        <v>66</v>
      </c>
      <c r="D483" s="3" t="s">
        <v>107</v>
      </c>
      <c r="E483" s="3" t="s">
        <v>464</v>
      </c>
      <c r="F483" s="3"/>
      <c r="G483" s="90">
        <f>G484</f>
        <v>447.792</v>
      </c>
      <c r="H483" s="90">
        <f>H484</f>
        <v>447.792</v>
      </c>
      <c r="I483" s="90">
        <f t="shared" si="37"/>
        <v>100</v>
      </c>
      <c r="K483" s="110"/>
    </row>
    <row r="484" spans="1:11" ht="38.25">
      <c r="A484" s="4" t="s">
        <v>240</v>
      </c>
      <c r="B484" s="3" t="s">
        <v>119</v>
      </c>
      <c r="C484" s="3" t="s">
        <v>66</v>
      </c>
      <c r="D484" s="3" t="s">
        <v>107</v>
      </c>
      <c r="E484" s="3" t="s">
        <v>464</v>
      </c>
      <c r="F484" s="3" t="s">
        <v>241</v>
      </c>
      <c r="G484" s="90">
        <v>447.792</v>
      </c>
      <c r="H484" s="90">
        <v>447.792</v>
      </c>
      <c r="I484" s="90">
        <f t="shared" si="37"/>
        <v>100</v>
      </c>
      <c r="J484" s="107">
        <v>447.792</v>
      </c>
      <c r="K484" s="110">
        <f>I484-J484</f>
        <v>-347.792</v>
      </c>
    </row>
    <row r="485" spans="1:11" ht="12.75">
      <c r="A485" s="83" t="s">
        <v>467</v>
      </c>
      <c r="B485" s="3" t="s">
        <v>119</v>
      </c>
      <c r="C485" s="3" t="s">
        <v>66</v>
      </c>
      <c r="D485" s="3" t="s">
        <v>107</v>
      </c>
      <c r="E485" s="3" t="s">
        <v>465</v>
      </c>
      <c r="F485" s="3"/>
      <c r="G485" s="90">
        <f>G486</f>
        <v>453.0952</v>
      </c>
      <c r="H485" s="90">
        <f>H486</f>
        <v>453.0952</v>
      </c>
      <c r="I485" s="90">
        <f t="shared" si="37"/>
        <v>100</v>
      </c>
      <c r="K485" s="110"/>
    </row>
    <row r="486" spans="1:11" ht="38.25">
      <c r="A486" s="4" t="s">
        <v>240</v>
      </c>
      <c r="B486" s="3" t="s">
        <v>119</v>
      </c>
      <c r="C486" s="3" t="s">
        <v>66</v>
      </c>
      <c r="D486" s="3" t="s">
        <v>107</v>
      </c>
      <c r="E486" s="3" t="s">
        <v>465</v>
      </c>
      <c r="F486" s="3" t="s">
        <v>241</v>
      </c>
      <c r="G486" s="90">
        <v>453.0952</v>
      </c>
      <c r="H486" s="90">
        <v>453.0952</v>
      </c>
      <c r="I486" s="90">
        <f t="shared" si="37"/>
        <v>100</v>
      </c>
      <c r="J486" s="107">
        <v>453.0952</v>
      </c>
      <c r="K486" s="110">
        <f>I486-J486</f>
        <v>-353.0952</v>
      </c>
    </row>
    <row r="487" spans="1:11" ht="12.75">
      <c r="A487" s="12" t="s">
        <v>366</v>
      </c>
      <c r="B487" s="3" t="s">
        <v>119</v>
      </c>
      <c r="C487" s="3" t="s">
        <v>66</v>
      </c>
      <c r="D487" s="3" t="s">
        <v>107</v>
      </c>
      <c r="E487" s="3" t="s">
        <v>85</v>
      </c>
      <c r="F487" s="3"/>
      <c r="G487" s="90">
        <f>G495+G488+G490+G493</f>
        <v>1283.71</v>
      </c>
      <c r="H487" s="90">
        <f>H495+H488+H490+H493</f>
        <v>1282.71</v>
      </c>
      <c r="I487" s="90">
        <f t="shared" si="37"/>
        <v>99.92210078600307</v>
      </c>
      <c r="K487" s="110"/>
    </row>
    <row r="488" spans="1:11" ht="25.5">
      <c r="A488" s="27" t="s">
        <v>236</v>
      </c>
      <c r="B488" s="3" t="s">
        <v>119</v>
      </c>
      <c r="C488" s="3" t="s">
        <v>66</v>
      </c>
      <c r="D488" s="3" t="s">
        <v>107</v>
      </c>
      <c r="E488" s="3" t="s">
        <v>237</v>
      </c>
      <c r="F488" s="3"/>
      <c r="G488" s="90">
        <f>G489</f>
        <v>420</v>
      </c>
      <c r="H488" s="90">
        <f>H489</f>
        <v>419</v>
      </c>
      <c r="I488" s="90">
        <f t="shared" si="37"/>
        <v>99.76190476190476</v>
      </c>
      <c r="K488" s="110"/>
    </row>
    <row r="489" spans="1:11" ht="38.25">
      <c r="A489" s="4" t="s">
        <v>70</v>
      </c>
      <c r="B489" s="3" t="s">
        <v>119</v>
      </c>
      <c r="C489" s="3" t="s">
        <v>66</v>
      </c>
      <c r="D489" s="3" t="s">
        <v>107</v>
      </c>
      <c r="E489" s="3" t="s">
        <v>237</v>
      </c>
      <c r="F489" s="3" t="s">
        <v>71</v>
      </c>
      <c r="G489" s="90">
        <v>420</v>
      </c>
      <c r="H489" s="90">
        <v>419</v>
      </c>
      <c r="I489" s="90">
        <f t="shared" si="37"/>
        <v>99.76190476190476</v>
      </c>
      <c r="J489" s="107">
        <v>420</v>
      </c>
      <c r="K489" s="110">
        <f>I489-J489</f>
        <v>-320.23809523809524</v>
      </c>
    </row>
    <row r="490" spans="1:11" ht="38.25">
      <c r="A490" s="56" t="s">
        <v>364</v>
      </c>
      <c r="B490" s="3" t="s">
        <v>119</v>
      </c>
      <c r="C490" s="3" t="s">
        <v>66</v>
      </c>
      <c r="D490" s="3" t="s">
        <v>107</v>
      </c>
      <c r="E490" s="3" t="s">
        <v>367</v>
      </c>
      <c r="F490" s="3"/>
      <c r="G490" s="90">
        <f>G492+G491</f>
        <v>220</v>
      </c>
      <c r="H490" s="90">
        <f>H492+H491</f>
        <v>220</v>
      </c>
      <c r="I490" s="90">
        <f t="shared" si="37"/>
        <v>100</v>
      </c>
      <c r="K490" s="110"/>
    </row>
    <row r="491" spans="1:11" ht="12.75" hidden="1">
      <c r="A491" s="56"/>
      <c r="B491" s="3" t="s">
        <v>119</v>
      </c>
      <c r="C491" s="3" t="s">
        <v>66</v>
      </c>
      <c r="D491" s="3" t="s">
        <v>107</v>
      </c>
      <c r="E491" s="3" t="s">
        <v>367</v>
      </c>
      <c r="F491" s="3" t="s">
        <v>58</v>
      </c>
      <c r="G491" s="90"/>
      <c r="H491" s="90"/>
      <c r="I491" s="90" t="e">
        <f t="shared" si="37"/>
        <v>#DIV/0!</v>
      </c>
      <c r="K491" s="110" t="e">
        <f>I491-J491</f>
        <v>#DIV/0!</v>
      </c>
    </row>
    <row r="492" spans="1:11" ht="38.25">
      <c r="A492" s="4" t="s">
        <v>70</v>
      </c>
      <c r="B492" s="3" t="s">
        <v>119</v>
      </c>
      <c r="C492" s="3" t="s">
        <v>66</v>
      </c>
      <c r="D492" s="3" t="s">
        <v>107</v>
      </c>
      <c r="E492" s="3" t="s">
        <v>367</v>
      </c>
      <c r="F492" s="3" t="s">
        <v>71</v>
      </c>
      <c r="G492" s="90">
        <v>220</v>
      </c>
      <c r="H492" s="90">
        <v>220</v>
      </c>
      <c r="I492" s="90">
        <f t="shared" si="37"/>
        <v>100</v>
      </c>
      <c r="J492" s="107">
        <v>220</v>
      </c>
      <c r="K492" s="110">
        <f>I492-J492</f>
        <v>-120</v>
      </c>
    </row>
    <row r="493" spans="1:11" ht="25.5">
      <c r="A493" s="56" t="s">
        <v>460</v>
      </c>
      <c r="B493" s="3" t="s">
        <v>119</v>
      </c>
      <c r="C493" s="3" t="s">
        <v>66</v>
      </c>
      <c r="D493" s="3" t="s">
        <v>107</v>
      </c>
      <c r="E493" s="3" t="s">
        <v>386</v>
      </c>
      <c r="F493" s="3"/>
      <c r="G493" s="90">
        <f>G494</f>
        <v>34.5</v>
      </c>
      <c r="H493" s="90">
        <f>H494</f>
        <v>34.5</v>
      </c>
      <c r="I493" s="90">
        <f t="shared" si="37"/>
        <v>100</v>
      </c>
      <c r="K493" s="110"/>
    </row>
    <row r="494" spans="1:11" ht="38.25">
      <c r="A494" s="4" t="s">
        <v>70</v>
      </c>
      <c r="B494" s="3" t="s">
        <v>119</v>
      </c>
      <c r="C494" s="3" t="s">
        <v>66</v>
      </c>
      <c r="D494" s="3" t="s">
        <v>107</v>
      </c>
      <c r="E494" s="3" t="s">
        <v>386</v>
      </c>
      <c r="F494" s="3" t="s">
        <v>71</v>
      </c>
      <c r="G494" s="90">
        <v>34.5</v>
      </c>
      <c r="H494" s="90">
        <v>34.5</v>
      </c>
      <c r="I494" s="90">
        <f t="shared" si="37"/>
        <v>100</v>
      </c>
      <c r="J494" s="107">
        <v>34.5</v>
      </c>
      <c r="K494" s="110">
        <f>I494-J494</f>
        <v>65.5</v>
      </c>
    </row>
    <row r="495" spans="1:11" ht="75" customHeight="1">
      <c r="A495" s="12" t="s">
        <v>238</v>
      </c>
      <c r="B495" s="3" t="s">
        <v>119</v>
      </c>
      <c r="C495" s="3" t="s">
        <v>66</v>
      </c>
      <c r="D495" s="3" t="s">
        <v>107</v>
      </c>
      <c r="E495" s="3" t="s">
        <v>239</v>
      </c>
      <c r="F495" s="3"/>
      <c r="G495" s="90">
        <f>G496</f>
        <v>609.21</v>
      </c>
      <c r="H495" s="90">
        <f>H496</f>
        <v>609.21</v>
      </c>
      <c r="I495" s="90">
        <f t="shared" si="37"/>
        <v>100</v>
      </c>
      <c r="K495" s="110"/>
    </row>
    <row r="496" spans="1:11" ht="38.25">
      <c r="A496" s="4" t="s">
        <v>240</v>
      </c>
      <c r="B496" s="3" t="s">
        <v>119</v>
      </c>
      <c r="C496" s="3" t="s">
        <v>66</v>
      </c>
      <c r="D496" s="3" t="s">
        <v>107</v>
      </c>
      <c r="E496" s="3" t="s">
        <v>239</v>
      </c>
      <c r="F496" s="3" t="s">
        <v>241</v>
      </c>
      <c r="G496" s="90">
        <v>609.21</v>
      </c>
      <c r="H496" s="90">
        <v>609.21</v>
      </c>
      <c r="I496" s="90">
        <f t="shared" si="37"/>
        <v>100</v>
      </c>
      <c r="J496" s="107">
        <v>609.21</v>
      </c>
      <c r="K496" s="110">
        <f>I496-J496</f>
        <v>-509.21000000000004</v>
      </c>
    </row>
    <row r="497" spans="1:11" ht="12.75">
      <c r="A497" s="4" t="s">
        <v>67</v>
      </c>
      <c r="B497" s="3" t="s">
        <v>119</v>
      </c>
      <c r="C497" s="3" t="s">
        <v>66</v>
      </c>
      <c r="D497" s="3" t="s">
        <v>68</v>
      </c>
      <c r="E497" s="3"/>
      <c r="F497" s="3"/>
      <c r="G497" s="90">
        <f aca="true" t="shared" si="39" ref="G497:H499">G498</f>
        <v>8826.1305</v>
      </c>
      <c r="H497" s="90">
        <f t="shared" si="39"/>
        <v>8779.4685</v>
      </c>
      <c r="I497" s="90">
        <f t="shared" si="37"/>
        <v>99.47131984962154</v>
      </c>
      <c r="K497" s="110"/>
    </row>
    <row r="498" spans="1:11" ht="12.75">
      <c r="A498" s="12" t="s">
        <v>84</v>
      </c>
      <c r="B498" s="3" t="s">
        <v>119</v>
      </c>
      <c r="C498" s="3" t="s">
        <v>66</v>
      </c>
      <c r="D498" s="3" t="s">
        <v>68</v>
      </c>
      <c r="E498" s="3" t="s">
        <v>85</v>
      </c>
      <c r="F498" s="3"/>
      <c r="G498" s="90">
        <f t="shared" si="39"/>
        <v>8826.1305</v>
      </c>
      <c r="H498" s="90">
        <f t="shared" si="39"/>
        <v>8779.4685</v>
      </c>
      <c r="I498" s="90">
        <f t="shared" si="37"/>
        <v>99.47131984962154</v>
      </c>
      <c r="K498" s="110"/>
    </row>
    <row r="499" spans="1:11" ht="25.5">
      <c r="A499" s="74" t="s">
        <v>388</v>
      </c>
      <c r="B499" s="3" t="s">
        <v>119</v>
      </c>
      <c r="C499" s="3" t="s">
        <v>66</v>
      </c>
      <c r="D499" s="3" t="s">
        <v>68</v>
      </c>
      <c r="E499" s="3" t="s">
        <v>385</v>
      </c>
      <c r="F499" s="3"/>
      <c r="G499" s="90">
        <f t="shared" si="39"/>
        <v>8826.1305</v>
      </c>
      <c r="H499" s="90">
        <f t="shared" si="39"/>
        <v>8779.4685</v>
      </c>
      <c r="I499" s="90">
        <f t="shared" si="37"/>
        <v>99.47131984962154</v>
      </c>
      <c r="K499" s="110"/>
    </row>
    <row r="500" spans="1:11" ht="38.25">
      <c r="A500" s="4" t="s">
        <v>389</v>
      </c>
      <c r="B500" s="3" t="s">
        <v>119</v>
      </c>
      <c r="C500" s="3" t="s">
        <v>66</v>
      </c>
      <c r="D500" s="3" t="s">
        <v>68</v>
      </c>
      <c r="E500" s="3" t="s">
        <v>385</v>
      </c>
      <c r="F500" s="3" t="s">
        <v>193</v>
      </c>
      <c r="G500" s="90">
        <v>8826.1305</v>
      </c>
      <c r="H500" s="90">
        <v>8779.4685</v>
      </c>
      <c r="I500" s="90">
        <f t="shared" si="37"/>
        <v>99.47131984962154</v>
      </c>
      <c r="J500" s="107">
        <v>8826.1305</v>
      </c>
      <c r="K500" s="110">
        <f>I500-J500</f>
        <v>-8726.659180150378</v>
      </c>
    </row>
    <row r="501" spans="1:11" ht="12.75">
      <c r="A501" s="15" t="s">
        <v>242</v>
      </c>
      <c r="B501" s="3" t="s">
        <v>119</v>
      </c>
      <c r="C501" s="3" t="s">
        <v>66</v>
      </c>
      <c r="D501" s="3" t="s">
        <v>81</v>
      </c>
      <c r="E501" s="3"/>
      <c r="F501" s="3"/>
      <c r="G501" s="90">
        <f>G502+G504</f>
        <v>373</v>
      </c>
      <c r="H501" s="90">
        <f>H502+H504</f>
        <v>372.34925000000004</v>
      </c>
      <c r="I501" s="90">
        <f t="shared" si="37"/>
        <v>99.82553619302949</v>
      </c>
      <c r="K501" s="110"/>
    </row>
    <row r="502" spans="1:11" ht="38.25">
      <c r="A502" s="27" t="s">
        <v>243</v>
      </c>
      <c r="B502" s="3" t="s">
        <v>119</v>
      </c>
      <c r="C502" s="3" t="s">
        <v>66</v>
      </c>
      <c r="D502" s="3" t="s">
        <v>81</v>
      </c>
      <c r="E502" s="3" t="s">
        <v>244</v>
      </c>
      <c r="F502" s="3"/>
      <c r="G502" s="90">
        <f>G503</f>
        <v>73</v>
      </c>
      <c r="H502" s="90">
        <f>H503</f>
        <v>72.99925</v>
      </c>
      <c r="I502" s="90">
        <f t="shared" si="37"/>
        <v>99.99897260273973</v>
      </c>
      <c r="K502" s="110"/>
    </row>
    <row r="503" spans="1:11" ht="38.25">
      <c r="A503" s="4" t="s">
        <v>49</v>
      </c>
      <c r="B503" s="3" t="s">
        <v>119</v>
      </c>
      <c r="C503" s="3" t="s">
        <v>66</v>
      </c>
      <c r="D503" s="3" t="s">
        <v>81</v>
      </c>
      <c r="E503" s="3" t="s">
        <v>244</v>
      </c>
      <c r="F503" s="3" t="s">
        <v>50</v>
      </c>
      <c r="G503" s="90">
        <v>73</v>
      </c>
      <c r="H503" s="90">
        <v>72.99925</v>
      </c>
      <c r="I503" s="90">
        <f t="shared" si="37"/>
        <v>99.99897260273973</v>
      </c>
      <c r="J503" s="107">
        <v>73</v>
      </c>
      <c r="K503" s="110">
        <f>I503-J503</f>
        <v>26.998972602739727</v>
      </c>
    </row>
    <row r="504" spans="1:11" ht="12.75">
      <c r="A504" s="12" t="s">
        <v>366</v>
      </c>
      <c r="B504" s="3" t="s">
        <v>119</v>
      </c>
      <c r="C504" s="3" t="s">
        <v>66</v>
      </c>
      <c r="D504" s="3" t="s">
        <v>81</v>
      </c>
      <c r="E504" s="3" t="s">
        <v>85</v>
      </c>
      <c r="F504" s="3"/>
      <c r="G504" s="90">
        <f>G505</f>
        <v>300</v>
      </c>
      <c r="H504" s="90">
        <f>H505</f>
        <v>299.35</v>
      </c>
      <c r="I504" s="90">
        <f t="shared" si="37"/>
        <v>99.78333333333335</v>
      </c>
      <c r="K504" s="110"/>
    </row>
    <row r="505" spans="1:11" ht="38.25">
      <c r="A505" s="56" t="s">
        <v>364</v>
      </c>
      <c r="B505" s="3" t="s">
        <v>119</v>
      </c>
      <c r="C505" s="3" t="s">
        <v>66</v>
      </c>
      <c r="D505" s="3" t="s">
        <v>81</v>
      </c>
      <c r="E505" s="3" t="s">
        <v>367</v>
      </c>
      <c r="F505" s="3"/>
      <c r="G505" s="90">
        <f>G506</f>
        <v>300</v>
      </c>
      <c r="H505" s="90">
        <f>H506</f>
        <v>299.35</v>
      </c>
      <c r="I505" s="90">
        <f t="shared" si="37"/>
        <v>99.78333333333335</v>
      </c>
      <c r="K505" s="110"/>
    </row>
    <row r="506" spans="1:11" ht="38.25">
      <c r="A506" s="4" t="s">
        <v>57</v>
      </c>
      <c r="B506" s="3" t="s">
        <v>119</v>
      </c>
      <c r="C506" s="3" t="s">
        <v>66</v>
      </c>
      <c r="D506" s="3" t="s">
        <v>81</v>
      </c>
      <c r="E506" s="3" t="s">
        <v>367</v>
      </c>
      <c r="F506" s="3" t="s">
        <v>58</v>
      </c>
      <c r="G506" s="90">
        <v>300</v>
      </c>
      <c r="H506" s="90">
        <v>299.35</v>
      </c>
      <c r="I506" s="90">
        <f t="shared" si="37"/>
        <v>99.78333333333335</v>
      </c>
      <c r="J506" s="107">
        <v>300</v>
      </c>
      <c r="K506" s="110">
        <f>I506-J506</f>
        <v>-200.21666666666664</v>
      </c>
    </row>
    <row r="507" spans="1:11" ht="12.75">
      <c r="A507" s="15" t="s">
        <v>245</v>
      </c>
      <c r="B507" s="3" t="s">
        <v>119</v>
      </c>
      <c r="C507" s="3" t="s">
        <v>94</v>
      </c>
      <c r="D507" s="3"/>
      <c r="E507" s="3"/>
      <c r="F507" s="3"/>
      <c r="G507" s="91">
        <f aca="true" t="shared" si="40" ref="G507:H510">G508</f>
        <v>1519.04</v>
      </c>
      <c r="H507" s="91">
        <f t="shared" si="40"/>
        <v>1519.04</v>
      </c>
      <c r="I507" s="90">
        <f t="shared" si="37"/>
        <v>100</v>
      </c>
      <c r="K507" s="110"/>
    </row>
    <row r="508" spans="1:11" ht="12.75">
      <c r="A508" s="15" t="s">
        <v>246</v>
      </c>
      <c r="B508" s="3" t="s">
        <v>119</v>
      </c>
      <c r="C508" s="3" t="s">
        <v>94</v>
      </c>
      <c r="D508" s="3" t="s">
        <v>25</v>
      </c>
      <c r="E508" s="3"/>
      <c r="F508" s="3"/>
      <c r="G508" s="91">
        <f t="shared" si="40"/>
        <v>1519.04</v>
      </c>
      <c r="H508" s="91">
        <f t="shared" si="40"/>
        <v>1519.04</v>
      </c>
      <c r="I508" s="90">
        <f t="shared" si="37"/>
        <v>100</v>
      </c>
      <c r="K508" s="110"/>
    </row>
    <row r="509" spans="1:11" ht="38.25">
      <c r="A509" s="5" t="s">
        <v>133</v>
      </c>
      <c r="B509" s="3" t="s">
        <v>119</v>
      </c>
      <c r="C509" s="3" t="s">
        <v>94</v>
      </c>
      <c r="D509" s="3" t="s">
        <v>25</v>
      </c>
      <c r="E509" s="3" t="s">
        <v>247</v>
      </c>
      <c r="F509" s="3"/>
      <c r="G509" s="91">
        <f t="shared" si="40"/>
        <v>1519.04</v>
      </c>
      <c r="H509" s="91">
        <f t="shared" si="40"/>
        <v>1519.04</v>
      </c>
      <c r="I509" s="90">
        <f t="shared" si="37"/>
        <v>100</v>
      </c>
      <c r="K509" s="110"/>
    </row>
    <row r="510" spans="1:11" ht="63.75">
      <c r="A510" s="7" t="s">
        <v>248</v>
      </c>
      <c r="B510" s="3" t="s">
        <v>119</v>
      </c>
      <c r="C510" s="3" t="s">
        <v>94</v>
      </c>
      <c r="D510" s="3" t="s">
        <v>25</v>
      </c>
      <c r="E510" s="3" t="s">
        <v>209</v>
      </c>
      <c r="F510" s="3"/>
      <c r="G510" s="90">
        <f t="shared" si="40"/>
        <v>1519.04</v>
      </c>
      <c r="H510" s="90">
        <f t="shared" si="40"/>
        <v>1519.04</v>
      </c>
      <c r="I510" s="90">
        <f t="shared" si="37"/>
        <v>100</v>
      </c>
      <c r="K510" s="110"/>
    </row>
    <row r="511" spans="1:11" ht="38.25">
      <c r="A511" s="7" t="s">
        <v>249</v>
      </c>
      <c r="B511" s="3" t="s">
        <v>119</v>
      </c>
      <c r="C511" s="3" t="s">
        <v>94</v>
      </c>
      <c r="D511" s="3" t="s">
        <v>25</v>
      </c>
      <c r="E511" s="3" t="s">
        <v>250</v>
      </c>
      <c r="F511" s="3"/>
      <c r="G511" s="90">
        <f>G512+G513</f>
        <v>1519.04</v>
      </c>
      <c r="H511" s="90">
        <f>H512+H513</f>
        <v>1519.04</v>
      </c>
      <c r="I511" s="90">
        <f t="shared" si="37"/>
        <v>100</v>
      </c>
      <c r="K511" s="110"/>
    </row>
    <row r="512" spans="1:11" ht="38.25">
      <c r="A512" s="15" t="s">
        <v>187</v>
      </c>
      <c r="B512" s="3" t="s">
        <v>119</v>
      </c>
      <c r="C512" s="3" t="s">
        <v>94</v>
      </c>
      <c r="D512" s="3" t="s">
        <v>25</v>
      </c>
      <c r="E512" s="3" t="s">
        <v>250</v>
      </c>
      <c r="F512" s="3" t="s">
        <v>188</v>
      </c>
      <c r="G512" s="90">
        <v>1519.04</v>
      </c>
      <c r="H512" s="90">
        <v>1519.04</v>
      </c>
      <c r="I512" s="90">
        <f t="shared" si="37"/>
        <v>100</v>
      </c>
      <c r="J512" s="107">
        <v>1519.04</v>
      </c>
      <c r="K512" s="110">
        <f>I512-J512</f>
        <v>-1419.04</v>
      </c>
    </row>
    <row r="513" spans="1:11" ht="25.5" hidden="1">
      <c r="A513" s="4" t="s">
        <v>213</v>
      </c>
      <c r="B513" s="3" t="s">
        <v>119</v>
      </c>
      <c r="C513" s="3" t="s">
        <v>94</v>
      </c>
      <c r="D513" s="3" t="s">
        <v>25</v>
      </c>
      <c r="E513" s="3" t="s">
        <v>250</v>
      </c>
      <c r="F513" s="3" t="s">
        <v>214</v>
      </c>
      <c r="G513" s="90"/>
      <c r="H513" s="90"/>
      <c r="I513" s="90" t="e">
        <f t="shared" si="37"/>
        <v>#DIV/0!</v>
      </c>
      <c r="K513" s="110" t="e">
        <f>I513-J513</f>
        <v>#DIV/0!</v>
      </c>
    </row>
    <row r="514" spans="1:13" s="68" customFormat="1" ht="12.75">
      <c r="A514" s="1" t="s">
        <v>251</v>
      </c>
      <c r="B514" s="2" t="s">
        <v>96</v>
      </c>
      <c r="C514" s="2"/>
      <c r="D514" s="2"/>
      <c r="E514" s="2"/>
      <c r="F514" s="2"/>
      <c r="G514" s="89">
        <f>G515+G520+G538+G588+G582</f>
        <v>30946.281000000003</v>
      </c>
      <c r="H514" s="89">
        <f>H515+H520+H538+H588+H582</f>
        <v>30946.281000000003</v>
      </c>
      <c r="I514" s="89">
        <f t="shared" si="37"/>
        <v>100</v>
      </c>
      <c r="J514" s="113"/>
      <c r="K514" s="110"/>
      <c r="L514" s="106"/>
      <c r="M514" s="101"/>
    </row>
    <row r="515" spans="1:13" s="68" customFormat="1" ht="12.75" hidden="1">
      <c r="A515" s="15" t="s">
        <v>120</v>
      </c>
      <c r="B515" s="3" t="s">
        <v>96</v>
      </c>
      <c r="C515" s="3" t="s">
        <v>11</v>
      </c>
      <c r="D515" s="3"/>
      <c r="E515" s="3"/>
      <c r="F515" s="3"/>
      <c r="G515" s="90">
        <f aca="true" t="shared" si="41" ref="G515:H518">G516</f>
        <v>0</v>
      </c>
      <c r="H515" s="90">
        <f t="shared" si="41"/>
        <v>0</v>
      </c>
      <c r="I515" s="90" t="e">
        <f t="shared" si="37"/>
        <v>#DIV/0!</v>
      </c>
      <c r="J515" s="113"/>
      <c r="K515" s="110"/>
      <c r="L515" s="106"/>
      <c r="M515" s="101"/>
    </row>
    <row r="516" spans="1:13" s="68" customFormat="1" ht="51" hidden="1">
      <c r="A516" s="15" t="s">
        <v>75</v>
      </c>
      <c r="B516" s="3" t="s">
        <v>96</v>
      </c>
      <c r="C516" s="3" t="s">
        <v>11</v>
      </c>
      <c r="D516" s="3" t="s">
        <v>68</v>
      </c>
      <c r="E516" s="3"/>
      <c r="F516" s="3"/>
      <c r="G516" s="90">
        <f t="shared" si="41"/>
        <v>0</v>
      </c>
      <c r="H516" s="90">
        <f t="shared" si="41"/>
        <v>0</v>
      </c>
      <c r="I516" s="90" t="e">
        <f t="shared" si="37"/>
        <v>#DIV/0!</v>
      </c>
      <c r="J516" s="113"/>
      <c r="K516" s="110"/>
      <c r="L516" s="106"/>
      <c r="M516" s="101"/>
    </row>
    <row r="517" spans="1:13" s="68" customFormat="1" ht="38.25" hidden="1">
      <c r="A517" s="5" t="s">
        <v>12</v>
      </c>
      <c r="B517" s="3" t="s">
        <v>96</v>
      </c>
      <c r="C517" s="3" t="s">
        <v>11</v>
      </c>
      <c r="D517" s="3" t="s">
        <v>68</v>
      </c>
      <c r="E517" s="3" t="s">
        <v>39</v>
      </c>
      <c r="F517" s="3"/>
      <c r="G517" s="90">
        <f t="shared" si="41"/>
        <v>0</v>
      </c>
      <c r="H517" s="90">
        <f t="shared" si="41"/>
        <v>0</v>
      </c>
      <c r="I517" s="90" t="e">
        <f t="shared" si="37"/>
        <v>#DIV/0!</v>
      </c>
      <c r="J517" s="113"/>
      <c r="K517" s="110"/>
      <c r="L517" s="106"/>
      <c r="M517" s="101"/>
    </row>
    <row r="518" spans="1:13" s="68" customFormat="1" ht="76.5" hidden="1">
      <c r="A518" s="7" t="s">
        <v>252</v>
      </c>
      <c r="B518" s="3" t="s">
        <v>96</v>
      </c>
      <c r="C518" s="3" t="s">
        <v>11</v>
      </c>
      <c r="D518" s="3" t="s">
        <v>68</v>
      </c>
      <c r="E518" s="3" t="s">
        <v>253</v>
      </c>
      <c r="F518" s="3"/>
      <c r="G518" s="90">
        <f t="shared" si="41"/>
        <v>0</v>
      </c>
      <c r="H518" s="90">
        <f t="shared" si="41"/>
        <v>0</v>
      </c>
      <c r="I518" s="90" t="e">
        <f t="shared" si="37"/>
        <v>#DIV/0!</v>
      </c>
      <c r="J518" s="113"/>
      <c r="K518" s="110"/>
      <c r="L518" s="106"/>
      <c r="M518" s="101"/>
    </row>
    <row r="519" spans="1:13" s="68" customFormat="1" ht="12.75" hidden="1">
      <c r="A519" s="13" t="s">
        <v>49</v>
      </c>
      <c r="B519" s="3" t="s">
        <v>96</v>
      </c>
      <c r="C519" s="3" t="s">
        <v>11</v>
      </c>
      <c r="D519" s="3" t="s">
        <v>68</v>
      </c>
      <c r="E519" s="3" t="s">
        <v>253</v>
      </c>
      <c r="F519" s="3" t="s">
        <v>50</v>
      </c>
      <c r="G519" s="90">
        <v>0</v>
      </c>
      <c r="H519" s="90"/>
      <c r="I519" s="90" t="e">
        <f t="shared" si="37"/>
        <v>#DIV/0!</v>
      </c>
      <c r="J519" s="113">
        <v>1145.76</v>
      </c>
      <c r="K519" s="110"/>
      <c r="L519" s="106"/>
      <c r="M519" s="101"/>
    </row>
    <row r="520" spans="1:13" s="68" customFormat="1" ht="12.75">
      <c r="A520" s="25" t="s">
        <v>208</v>
      </c>
      <c r="B520" s="3" t="s">
        <v>96</v>
      </c>
      <c r="C520" s="3" t="s">
        <v>9</v>
      </c>
      <c r="D520" s="3"/>
      <c r="E520" s="3"/>
      <c r="F520" s="3"/>
      <c r="G520" s="90">
        <f>G531+G521</f>
        <v>5343.467000000001</v>
      </c>
      <c r="H520" s="90">
        <f>H531+H521</f>
        <v>5343.467000000001</v>
      </c>
      <c r="I520" s="90">
        <f t="shared" si="37"/>
        <v>100</v>
      </c>
      <c r="J520" s="113"/>
      <c r="K520" s="110"/>
      <c r="L520" s="106"/>
      <c r="M520" s="101"/>
    </row>
    <row r="521" spans="1:13" s="68" customFormat="1" ht="12.75">
      <c r="A521" s="4" t="s">
        <v>24</v>
      </c>
      <c r="B521" s="3" t="s">
        <v>96</v>
      </c>
      <c r="C521" s="3" t="s">
        <v>9</v>
      </c>
      <c r="D521" s="3" t="s">
        <v>25</v>
      </c>
      <c r="E521" s="3"/>
      <c r="F521" s="3"/>
      <c r="G521" s="90">
        <f>G522</f>
        <v>5213.467000000001</v>
      </c>
      <c r="H521" s="90">
        <f>H522</f>
        <v>5213.467000000001</v>
      </c>
      <c r="I521" s="90">
        <f t="shared" si="37"/>
        <v>100</v>
      </c>
      <c r="J521" s="113"/>
      <c r="K521" s="110"/>
      <c r="L521" s="106"/>
      <c r="M521" s="101"/>
    </row>
    <row r="522" spans="1:11" ht="38.25">
      <c r="A522" s="5" t="s">
        <v>12</v>
      </c>
      <c r="B522" s="3" t="s">
        <v>96</v>
      </c>
      <c r="C522" s="3" t="s">
        <v>9</v>
      </c>
      <c r="D522" s="3" t="s">
        <v>25</v>
      </c>
      <c r="E522" s="3" t="s">
        <v>39</v>
      </c>
      <c r="F522" s="3"/>
      <c r="G522" s="91">
        <f>G523</f>
        <v>5213.467000000001</v>
      </c>
      <c r="H522" s="91">
        <f>H523</f>
        <v>5213.467000000001</v>
      </c>
      <c r="I522" s="90">
        <f t="shared" si="37"/>
        <v>100</v>
      </c>
      <c r="K522" s="110"/>
    </row>
    <row r="523" spans="1:11" ht="38.25">
      <c r="A523" s="7" t="s">
        <v>14</v>
      </c>
      <c r="B523" s="3" t="s">
        <v>96</v>
      </c>
      <c r="C523" s="3" t="s">
        <v>9</v>
      </c>
      <c r="D523" s="3" t="s">
        <v>25</v>
      </c>
      <c r="E523" s="3" t="s">
        <v>40</v>
      </c>
      <c r="F523" s="3"/>
      <c r="G523" s="91">
        <f>G528+G524+G526</f>
        <v>5213.467000000001</v>
      </c>
      <c r="H523" s="91">
        <f>H528+H524+H526</f>
        <v>5213.467000000001</v>
      </c>
      <c r="I523" s="90">
        <f aca="true" t="shared" si="42" ref="I523:I586">H523/G523*100</f>
        <v>100</v>
      </c>
      <c r="K523" s="110"/>
    </row>
    <row r="524" spans="1:11" ht="51">
      <c r="A524" s="74" t="s">
        <v>444</v>
      </c>
      <c r="B524" s="3" t="s">
        <v>96</v>
      </c>
      <c r="C524" s="3" t="s">
        <v>9</v>
      </c>
      <c r="D524" s="3" t="s">
        <v>25</v>
      </c>
      <c r="E524" s="3" t="s">
        <v>408</v>
      </c>
      <c r="F524" s="3"/>
      <c r="G524" s="91">
        <f>G525</f>
        <v>564.131</v>
      </c>
      <c r="H524" s="91">
        <f>H525</f>
        <v>564.131</v>
      </c>
      <c r="I524" s="90">
        <f t="shared" si="42"/>
        <v>100</v>
      </c>
      <c r="K524" s="110"/>
    </row>
    <row r="525" spans="1:11" ht="38.25">
      <c r="A525" s="15" t="s">
        <v>187</v>
      </c>
      <c r="B525" s="3" t="s">
        <v>96</v>
      </c>
      <c r="C525" s="3" t="s">
        <v>9</v>
      </c>
      <c r="D525" s="3" t="s">
        <v>25</v>
      </c>
      <c r="E525" s="3" t="s">
        <v>408</v>
      </c>
      <c r="F525" s="3" t="s">
        <v>188</v>
      </c>
      <c r="G525" s="91">
        <v>564.131</v>
      </c>
      <c r="H525" s="91">
        <v>564.131</v>
      </c>
      <c r="I525" s="90">
        <f t="shared" si="42"/>
        <v>100</v>
      </c>
      <c r="J525" s="107">
        <v>564.131</v>
      </c>
      <c r="K525" s="110">
        <f>I525-J525</f>
        <v>-464.131</v>
      </c>
    </row>
    <row r="526" spans="1:11" ht="38.25">
      <c r="A526" s="15" t="s">
        <v>476</v>
      </c>
      <c r="B526" s="3" t="s">
        <v>96</v>
      </c>
      <c r="C526" s="3" t="s">
        <v>9</v>
      </c>
      <c r="D526" s="3" t="s">
        <v>25</v>
      </c>
      <c r="E526" s="3" t="s">
        <v>475</v>
      </c>
      <c r="F526" s="3"/>
      <c r="G526" s="91">
        <f>G527</f>
        <v>500</v>
      </c>
      <c r="H526" s="91">
        <f>H527</f>
        <v>500</v>
      </c>
      <c r="I526" s="90">
        <f t="shared" si="42"/>
        <v>100</v>
      </c>
      <c r="K526" s="110"/>
    </row>
    <row r="527" spans="1:11" ht="25.5">
      <c r="A527" s="15" t="s">
        <v>213</v>
      </c>
      <c r="B527" s="3" t="s">
        <v>96</v>
      </c>
      <c r="C527" s="3" t="s">
        <v>9</v>
      </c>
      <c r="D527" s="3" t="s">
        <v>25</v>
      </c>
      <c r="E527" s="3" t="s">
        <v>475</v>
      </c>
      <c r="F527" s="3" t="s">
        <v>214</v>
      </c>
      <c r="G527" s="91">
        <v>500</v>
      </c>
      <c r="H527" s="91">
        <v>500</v>
      </c>
      <c r="I527" s="90">
        <f t="shared" si="42"/>
        <v>100</v>
      </c>
      <c r="J527" s="107">
        <v>500</v>
      </c>
      <c r="K527" s="110">
        <f>I527-J527</f>
        <v>-400</v>
      </c>
    </row>
    <row r="528" spans="1:11" ht="63.75">
      <c r="A528" s="5" t="s">
        <v>210</v>
      </c>
      <c r="B528" s="3" t="s">
        <v>96</v>
      </c>
      <c r="C528" s="3" t="s">
        <v>9</v>
      </c>
      <c r="D528" s="3" t="s">
        <v>25</v>
      </c>
      <c r="E528" s="20" t="s">
        <v>211</v>
      </c>
      <c r="F528" s="3"/>
      <c r="G528" s="91">
        <f>G529+G530</f>
        <v>4149.336</v>
      </c>
      <c r="H528" s="91">
        <f>H529+H530</f>
        <v>4149.336</v>
      </c>
      <c r="I528" s="90">
        <f t="shared" si="42"/>
        <v>100</v>
      </c>
      <c r="K528" s="110"/>
    </row>
    <row r="529" spans="1:11" ht="38.25">
      <c r="A529" s="15" t="s">
        <v>187</v>
      </c>
      <c r="B529" s="3" t="s">
        <v>96</v>
      </c>
      <c r="C529" s="3" t="s">
        <v>9</v>
      </c>
      <c r="D529" s="3" t="s">
        <v>25</v>
      </c>
      <c r="E529" s="3" t="s">
        <v>212</v>
      </c>
      <c r="F529" s="3" t="s">
        <v>188</v>
      </c>
      <c r="G529" s="91">
        <v>3861.705</v>
      </c>
      <c r="H529" s="91">
        <v>3861.705</v>
      </c>
      <c r="I529" s="90">
        <f t="shared" si="42"/>
        <v>100</v>
      </c>
      <c r="J529" s="107">
        <v>3861.705</v>
      </c>
      <c r="K529" s="110">
        <f>I529-J529</f>
        <v>-3761.705</v>
      </c>
    </row>
    <row r="530" spans="1:11" ht="25.5">
      <c r="A530" s="15" t="s">
        <v>213</v>
      </c>
      <c r="B530" s="3" t="s">
        <v>96</v>
      </c>
      <c r="C530" s="3" t="s">
        <v>9</v>
      </c>
      <c r="D530" s="3" t="s">
        <v>25</v>
      </c>
      <c r="E530" s="3" t="s">
        <v>212</v>
      </c>
      <c r="F530" s="3" t="s">
        <v>214</v>
      </c>
      <c r="G530" s="91">
        <v>287.631</v>
      </c>
      <c r="H530" s="91">
        <v>287.631</v>
      </c>
      <c r="I530" s="90">
        <f t="shared" si="42"/>
        <v>100</v>
      </c>
      <c r="J530" s="107">
        <v>287.631</v>
      </c>
      <c r="K530" s="110">
        <f>I530-J530</f>
        <v>-187.63099999999997</v>
      </c>
    </row>
    <row r="531" spans="1:13" s="68" customFormat="1" ht="12" customHeight="1">
      <c r="A531" s="15" t="s">
        <v>41</v>
      </c>
      <c r="B531" s="3" t="s">
        <v>96</v>
      </c>
      <c r="C531" s="3" t="s">
        <v>9</v>
      </c>
      <c r="D531" s="3" t="s">
        <v>9</v>
      </c>
      <c r="E531" s="3"/>
      <c r="F531" s="3"/>
      <c r="G531" s="90">
        <f aca="true" t="shared" si="43" ref="G531:H533">G532</f>
        <v>130</v>
      </c>
      <c r="H531" s="90">
        <f t="shared" si="43"/>
        <v>130</v>
      </c>
      <c r="I531" s="90">
        <f t="shared" si="42"/>
        <v>100</v>
      </c>
      <c r="J531" s="113"/>
      <c r="K531" s="110"/>
      <c r="L531" s="106"/>
      <c r="M531" s="101"/>
    </row>
    <row r="532" spans="1:13" s="68" customFormat="1" ht="38.25">
      <c r="A532" s="5" t="s">
        <v>12</v>
      </c>
      <c r="B532" s="3" t="s">
        <v>96</v>
      </c>
      <c r="C532" s="3" t="s">
        <v>9</v>
      </c>
      <c r="D532" s="3" t="s">
        <v>9</v>
      </c>
      <c r="E532" s="3" t="s">
        <v>39</v>
      </c>
      <c r="F532" s="3"/>
      <c r="G532" s="90">
        <f t="shared" si="43"/>
        <v>130</v>
      </c>
      <c r="H532" s="90">
        <f t="shared" si="43"/>
        <v>130</v>
      </c>
      <c r="I532" s="90">
        <f t="shared" si="42"/>
        <v>100</v>
      </c>
      <c r="J532" s="113"/>
      <c r="K532" s="110"/>
      <c r="L532" s="106"/>
      <c r="M532" s="101"/>
    </row>
    <row r="533" spans="1:13" s="68" customFormat="1" ht="39.75" customHeight="1">
      <c r="A533" s="7" t="s">
        <v>233</v>
      </c>
      <c r="B533" s="3" t="s">
        <v>96</v>
      </c>
      <c r="C533" s="3" t="s">
        <v>9</v>
      </c>
      <c r="D533" s="3" t="s">
        <v>9</v>
      </c>
      <c r="E533" s="3" t="s">
        <v>143</v>
      </c>
      <c r="F533" s="3"/>
      <c r="G533" s="90">
        <f t="shared" si="43"/>
        <v>130</v>
      </c>
      <c r="H533" s="90">
        <f t="shared" si="43"/>
        <v>130</v>
      </c>
      <c r="I533" s="90">
        <f t="shared" si="42"/>
        <v>100</v>
      </c>
      <c r="J533" s="113"/>
      <c r="K533" s="110"/>
      <c r="L533" s="106"/>
      <c r="M533" s="101"/>
    </row>
    <row r="534" spans="1:13" s="68" customFormat="1" ht="38.25">
      <c r="A534" s="7" t="s">
        <v>234</v>
      </c>
      <c r="B534" s="3" t="s">
        <v>96</v>
      </c>
      <c r="C534" s="3" t="s">
        <v>9</v>
      </c>
      <c r="D534" s="3" t="s">
        <v>9</v>
      </c>
      <c r="E534" s="3" t="s">
        <v>254</v>
      </c>
      <c r="F534" s="3"/>
      <c r="G534" s="90">
        <f>G535+G536+G537</f>
        <v>130</v>
      </c>
      <c r="H534" s="90">
        <f>H535+H536+H537</f>
        <v>130</v>
      </c>
      <c r="I534" s="90">
        <f t="shared" si="42"/>
        <v>100</v>
      </c>
      <c r="J534" s="113"/>
      <c r="K534" s="110"/>
      <c r="L534" s="106"/>
      <c r="M534" s="101"/>
    </row>
    <row r="535" spans="1:13" s="68" customFormat="1" ht="12.75" hidden="1">
      <c r="A535" s="13" t="s">
        <v>49</v>
      </c>
      <c r="B535" s="3" t="s">
        <v>96</v>
      </c>
      <c r="C535" s="3" t="s">
        <v>9</v>
      </c>
      <c r="D535" s="3" t="s">
        <v>9</v>
      </c>
      <c r="E535" s="3" t="s">
        <v>254</v>
      </c>
      <c r="F535" s="3" t="s">
        <v>50</v>
      </c>
      <c r="G535" s="90"/>
      <c r="H535" s="90"/>
      <c r="I535" s="90" t="e">
        <f t="shared" si="42"/>
        <v>#DIV/0!</v>
      </c>
      <c r="J535" s="113"/>
      <c r="K535" s="110" t="e">
        <f>I535-J535</f>
        <v>#DIV/0!</v>
      </c>
      <c r="L535" s="106"/>
      <c r="M535" s="101"/>
    </row>
    <row r="536" spans="1:13" s="68" customFormat="1" ht="38.25">
      <c r="A536" s="4" t="s">
        <v>51</v>
      </c>
      <c r="B536" s="3" t="s">
        <v>96</v>
      </c>
      <c r="C536" s="3" t="s">
        <v>9</v>
      </c>
      <c r="D536" s="3" t="s">
        <v>9</v>
      </c>
      <c r="E536" s="3" t="s">
        <v>254</v>
      </c>
      <c r="F536" s="3" t="s">
        <v>52</v>
      </c>
      <c r="G536" s="90">
        <v>5</v>
      </c>
      <c r="H536" s="90">
        <v>5</v>
      </c>
      <c r="I536" s="90">
        <f t="shared" si="42"/>
        <v>100</v>
      </c>
      <c r="J536" s="113">
        <v>5</v>
      </c>
      <c r="K536" s="110">
        <f>I536-J536</f>
        <v>95</v>
      </c>
      <c r="L536" s="106"/>
      <c r="M536" s="101"/>
    </row>
    <row r="537" spans="1:13" s="68" customFormat="1" ht="38.25">
      <c r="A537" s="4" t="s">
        <v>57</v>
      </c>
      <c r="B537" s="3" t="s">
        <v>96</v>
      </c>
      <c r="C537" s="3" t="s">
        <v>9</v>
      </c>
      <c r="D537" s="3" t="s">
        <v>9</v>
      </c>
      <c r="E537" s="3" t="s">
        <v>254</v>
      </c>
      <c r="F537" s="3" t="s">
        <v>58</v>
      </c>
      <c r="G537" s="90">
        <v>125</v>
      </c>
      <c r="H537" s="90">
        <v>125</v>
      </c>
      <c r="I537" s="90">
        <f t="shared" si="42"/>
        <v>100</v>
      </c>
      <c r="J537" s="113">
        <v>125</v>
      </c>
      <c r="K537" s="110">
        <f>I537-J537</f>
        <v>-25</v>
      </c>
      <c r="L537" s="106"/>
      <c r="M537" s="101"/>
    </row>
    <row r="538" spans="1:13" s="68" customFormat="1" ht="12.75">
      <c r="A538" s="15" t="s">
        <v>255</v>
      </c>
      <c r="B538" s="3" t="s">
        <v>96</v>
      </c>
      <c r="C538" s="3" t="s">
        <v>256</v>
      </c>
      <c r="D538" s="3"/>
      <c r="E538" s="3"/>
      <c r="F538" s="3"/>
      <c r="G538" s="90">
        <f>G539+G562</f>
        <v>22940.69421</v>
      </c>
      <c r="H538" s="90">
        <f>H539+H562</f>
        <v>22940.69421</v>
      </c>
      <c r="I538" s="90">
        <f t="shared" si="42"/>
        <v>100</v>
      </c>
      <c r="J538" s="113"/>
      <c r="K538" s="110"/>
      <c r="L538" s="106"/>
      <c r="M538" s="101"/>
    </row>
    <row r="539" spans="1:13" s="68" customFormat="1" ht="12.75">
      <c r="A539" s="15" t="s">
        <v>257</v>
      </c>
      <c r="B539" s="3" t="s">
        <v>96</v>
      </c>
      <c r="C539" s="3" t="s">
        <v>256</v>
      </c>
      <c r="D539" s="3" t="s">
        <v>11</v>
      </c>
      <c r="E539" s="3"/>
      <c r="F539" s="3"/>
      <c r="G539" s="90">
        <f>G540</f>
        <v>19828.229000000003</v>
      </c>
      <c r="H539" s="90">
        <f>H540</f>
        <v>19828.229000000003</v>
      </c>
      <c r="I539" s="90">
        <f t="shared" si="42"/>
        <v>100</v>
      </c>
      <c r="J539" s="113"/>
      <c r="K539" s="110"/>
      <c r="L539" s="106"/>
      <c r="M539" s="101"/>
    </row>
    <row r="540" spans="1:13" s="68" customFormat="1" ht="38.25">
      <c r="A540" s="5" t="s">
        <v>12</v>
      </c>
      <c r="B540" s="3" t="s">
        <v>96</v>
      </c>
      <c r="C540" s="3" t="s">
        <v>256</v>
      </c>
      <c r="D540" s="3" t="s">
        <v>11</v>
      </c>
      <c r="E540" s="3" t="s">
        <v>39</v>
      </c>
      <c r="F540" s="3"/>
      <c r="G540" s="90">
        <f>G543+G541</f>
        <v>19828.229000000003</v>
      </c>
      <c r="H540" s="90">
        <f>H543+H541</f>
        <v>19828.229000000003</v>
      </c>
      <c r="I540" s="90">
        <f t="shared" si="42"/>
        <v>100</v>
      </c>
      <c r="J540" s="113"/>
      <c r="K540" s="110"/>
      <c r="L540" s="106"/>
      <c r="M540" s="101"/>
    </row>
    <row r="541" spans="1:13" s="68" customFormat="1" ht="76.5" hidden="1">
      <c r="A541" s="7" t="s">
        <v>252</v>
      </c>
      <c r="B541" s="3" t="s">
        <v>96</v>
      </c>
      <c r="C541" s="3" t="s">
        <v>256</v>
      </c>
      <c r="D541" s="3" t="s">
        <v>11</v>
      </c>
      <c r="E541" s="3" t="s">
        <v>253</v>
      </c>
      <c r="F541" s="3"/>
      <c r="G541" s="90">
        <f>G542</f>
        <v>0</v>
      </c>
      <c r="H541" s="90">
        <f>H542</f>
        <v>0</v>
      </c>
      <c r="I541" s="90" t="e">
        <f t="shared" si="42"/>
        <v>#DIV/0!</v>
      </c>
      <c r="J541" s="113"/>
      <c r="K541" s="110"/>
      <c r="L541" s="106"/>
      <c r="M541" s="101"/>
    </row>
    <row r="542" spans="1:13" s="68" customFormat="1" ht="12.75" hidden="1">
      <c r="A542" s="13" t="s">
        <v>49</v>
      </c>
      <c r="B542" s="3" t="s">
        <v>96</v>
      </c>
      <c r="C542" s="3" t="s">
        <v>256</v>
      </c>
      <c r="D542" s="3" t="s">
        <v>11</v>
      </c>
      <c r="E542" s="3" t="s">
        <v>253</v>
      </c>
      <c r="F542" s="3" t="s">
        <v>50</v>
      </c>
      <c r="G542" s="90"/>
      <c r="H542" s="90"/>
      <c r="I542" s="90" t="e">
        <f t="shared" si="42"/>
        <v>#DIV/0!</v>
      </c>
      <c r="J542" s="113">
        <v>1087.73171</v>
      </c>
      <c r="K542" s="110" t="e">
        <f>I542-J542</f>
        <v>#DIV/0!</v>
      </c>
      <c r="L542" s="106"/>
      <c r="M542" s="101"/>
    </row>
    <row r="543" spans="1:13" s="68" customFormat="1" ht="51">
      <c r="A543" s="7" t="s">
        <v>233</v>
      </c>
      <c r="B543" s="3" t="s">
        <v>96</v>
      </c>
      <c r="C543" s="3" t="s">
        <v>256</v>
      </c>
      <c r="D543" s="3" t="s">
        <v>11</v>
      </c>
      <c r="E543" s="3" t="s">
        <v>143</v>
      </c>
      <c r="F543" s="3"/>
      <c r="G543" s="90">
        <f>G544+G551+G556+G558+G560+G547+G549</f>
        <v>19828.229000000003</v>
      </c>
      <c r="H543" s="90">
        <f>H544+H551+H556+H558+H560+H547+H549</f>
        <v>19828.229000000003</v>
      </c>
      <c r="I543" s="90">
        <f t="shared" si="42"/>
        <v>100</v>
      </c>
      <c r="J543" s="113"/>
      <c r="K543" s="110"/>
      <c r="L543" s="106"/>
      <c r="M543" s="101"/>
    </row>
    <row r="544" spans="1:13" s="68" customFormat="1" ht="38.25">
      <c r="A544" s="7" t="s">
        <v>258</v>
      </c>
      <c r="B544" s="3" t="s">
        <v>96</v>
      </c>
      <c r="C544" s="3" t="s">
        <v>256</v>
      </c>
      <c r="D544" s="3" t="s">
        <v>11</v>
      </c>
      <c r="E544" s="3" t="s">
        <v>259</v>
      </c>
      <c r="F544" s="3"/>
      <c r="G544" s="90">
        <f>G545+G546</f>
        <v>8635.99</v>
      </c>
      <c r="H544" s="90">
        <f>H545+H546</f>
        <v>8635.99</v>
      </c>
      <c r="I544" s="90">
        <f t="shared" si="42"/>
        <v>100</v>
      </c>
      <c r="J544" s="113"/>
      <c r="K544" s="110"/>
      <c r="L544" s="106"/>
      <c r="M544" s="101"/>
    </row>
    <row r="545" spans="1:13" s="68" customFormat="1" ht="51">
      <c r="A545" s="4" t="s">
        <v>375</v>
      </c>
      <c r="B545" s="3" t="s">
        <v>96</v>
      </c>
      <c r="C545" s="3" t="s">
        <v>256</v>
      </c>
      <c r="D545" s="3" t="s">
        <v>11</v>
      </c>
      <c r="E545" s="3" t="s">
        <v>259</v>
      </c>
      <c r="F545" s="3" t="s">
        <v>20</v>
      </c>
      <c r="G545" s="90">
        <v>8635.99</v>
      </c>
      <c r="H545" s="90">
        <v>8635.99</v>
      </c>
      <c r="I545" s="90">
        <f t="shared" si="42"/>
        <v>100</v>
      </c>
      <c r="J545" s="113">
        <v>8635.99</v>
      </c>
      <c r="K545" s="110">
        <f>I545-J545</f>
        <v>-8535.99</v>
      </c>
      <c r="L545" s="106"/>
      <c r="M545" s="101"/>
    </row>
    <row r="546" spans="1:13" s="68" customFormat="1" ht="25.5" hidden="1">
      <c r="A546" s="4" t="s">
        <v>260</v>
      </c>
      <c r="B546" s="3" t="s">
        <v>96</v>
      </c>
      <c r="C546" s="3" t="s">
        <v>256</v>
      </c>
      <c r="D546" s="3" t="s">
        <v>11</v>
      </c>
      <c r="E546" s="3" t="s">
        <v>259</v>
      </c>
      <c r="F546" s="3" t="s">
        <v>22</v>
      </c>
      <c r="G546" s="90"/>
      <c r="H546" s="90"/>
      <c r="I546" s="90" t="e">
        <f t="shared" si="42"/>
        <v>#DIV/0!</v>
      </c>
      <c r="J546" s="113"/>
      <c r="K546" s="110" t="e">
        <f>I546-J546</f>
        <v>#DIV/0!</v>
      </c>
      <c r="L546" s="106"/>
      <c r="M546" s="101"/>
    </row>
    <row r="547" spans="1:13" s="68" customFormat="1" ht="38.25">
      <c r="A547" s="74" t="s">
        <v>427</v>
      </c>
      <c r="B547" s="3" t="s">
        <v>96</v>
      </c>
      <c r="C547" s="3" t="s">
        <v>256</v>
      </c>
      <c r="D547" s="3" t="s">
        <v>11</v>
      </c>
      <c r="E547" s="3" t="s">
        <v>424</v>
      </c>
      <c r="F547" s="3"/>
      <c r="G547" s="90">
        <f>G548</f>
        <v>3438.92</v>
      </c>
      <c r="H547" s="90">
        <f>H548</f>
        <v>3438.92</v>
      </c>
      <c r="I547" s="90">
        <f t="shared" si="42"/>
        <v>100</v>
      </c>
      <c r="J547" s="113"/>
      <c r="K547" s="110"/>
      <c r="L547" s="106"/>
      <c r="M547" s="101"/>
    </row>
    <row r="548" spans="1:13" s="68" customFormat="1" ht="51">
      <c r="A548" s="4" t="s">
        <v>375</v>
      </c>
      <c r="B548" s="3" t="s">
        <v>96</v>
      </c>
      <c r="C548" s="3" t="s">
        <v>256</v>
      </c>
      <c r="D548" s="3" t="s">
        <v>11</v>
      </c>
      <c r="E548" s="3" t="s">
        <v>424</v>
      </c>
      <c r="F548" s="3" t="s">
        <v>20</v>
      </c>
      <c r="G548" s="90">
        <v>3438.92</v>
      </c>
      <c r="H548" s="90">
        <v>3438.92</v>
      </c>
      <c r="I548" s="90">
        <f t="shared" si="42"/>
        <v>100</v>
      </c>
      <c r="J548" s="113">
        <v>3438.92</v>
      </c>
      <c r="K548" s="110">
        <f>I548-J548</f>
        <v>-3338.92</v>
      </c>
      <c r="L548" s="106"/>
      <c r="M548" s="101"/>
    </row>
    <row r="549" spans="1:13" s="68" customFormat="1" ht="25.5">
      <c r="A549" s="57" t="s">
        <v>478</v>
      </c>
      <c r="B549" s="3" t="s">
        <v>96</v>
      </c>
      <c r="C549" s="3" t="s">
        <v>256</v>
      </c>
      <c r="D549" s="3" t="s">
        <v>11</v>
      </c>
      <c r="E549" s="3" t="s">
        <v>477</v>
      </c>
      <c r="F549" s="3"/>
      <c r="G549" s="90">
        <f>G550</f>
        <v>88.02</v>
      </c>
      <c r="H549" s="90">
        <v>88.02</v>
      </c>
      <c r="I549" s="90">
        <f t="shared" si="42"/>
        <v>100</v>
      </c>
      <c r="J549" s="113"/>
      <c r="K549" s="110"/>
      <c r="L549" s="106"/>
      <c r="M549" s="101"/>
    </row>
    <row r="550" spans="1:13" s="68" customFormat="1" ht="25.5">
      <c r="A550" s="4" t="s">
        <v>260</v>
      </c>
      <c r="B550" s="3" t="s">
        <v>96</v>
      </c>
      <c r="C550" s="3" t="s">
        <v>256</v>
      </c>
      <c r="D550" s="3" t="s">
        <v>11</v>
      </c>
      <c r="E550" s="3" t="s">
        <v>477</v>
      </c>
      <c r="F550" s="3" t="s">
        <v>22</v>
      </c>
      <c r="G550" s="90">
        <v>88.02</v>
      </c>
      <c r="H550" s="90">
        <v>88.02</v>
      </c>
      <c r="I550" s="90">
        <f t="shared" si="42"/>
        <v>100</v>
      </c>
      <c r="J550" s="113">
        <v>88.02</v>
      </c>
      <c r="K550" s="110">
        <f>I550-J550</f>
        <v>11.980000000000004</v>
      </c>
      <c r="L550" s="106"/>
      <c r="M550" s="101"/>
    </row>
    <row r="551" spans="1:13" s="68" customFormat="1" ht="38.25">
      <c r="A551" s="7" t="s">
        <v>261</v>
      </c>
      <c r="B551" s="3" t="s">
        <v>96</v>
      </c>
      <c r="C551" s="3" t="s">
        <v>256</v>
      </c>
      <c r="D551" s="3" t="s">
        <v>11</v>
      </c>
      <c r="E551" s="3" t="s">
        <v>262</v>
      </c>
      <c r="F551" s="3"/>
      <c r="G551" s="90">
        <f>G552+G553+G554</f>
        <v>7510.799</v>
      </c>
      <c r="H551" s="90">
        <f>H552+H553+H554</f>
        <v>7510.799</v>
      </c>
      <c r="I551" s="90">
        <f t="shared" si="42"/>
        <v>100</v>
      </c>
      <c r="J551" s="113"/>
      <c r="K551" s="110"/>
      <c r="L551" s="106"/>
      <c r="M551" s="101"/>
    </row>
    <row r="552" spans="1:13" s="68" customFormat="1" ht="51">
      <c r="A552" s="4" t="s">
        <v>375</v>
      </c>
      <c r="B552" s="3" t="s">
        <v>96</v>
      </c>
      <c r="C552" s="3" t="s">
        <v>256</v>
      </c>
      <c r="D552" s="3" t="s">
        <v>11</v>
      </c>
      <c r="E552" s="3" t="s">
        <v>262</v>
      </c>
      <c r="F552" s="3" t="s">
        <v>20</v>
      </c>
      <c r="G552" s="90">
        <v>7386.139</v>
      </c>
      <c r="H552" s="90">
        <v>7386.139</v>
      </c>
      <c r="I552" s="90">
        <f t="shared" si="42"/>
        <v>100</v>
      </c>
      <c r="J552" s="113">
        <v>7417.139</v>
      </c>
      <c r="K552" s="110">
        <f>I552-J552</f>
        <v>-7317.139</v>
      </c>
      <c r="L552" s="106"/>
      <c r="M552" s="101"/>
    </row>
    <row r="553" spans="1:13" s="68" customFormat="1" ht="25.5">
      <c r="A553" s="4" t="s">
        <v>260</v>
      </c>
      <c r="B553" s="3" t="s">
        <v>96</v>
      </c>
      <c r="C553" s="3" t="s">
        <v>256</v>
      </c>
      <c r="D553" s="3" t="s">
        <v>11</v>
      </c>
      <c r="E553" s="3" t="s">
        <v>262</v>
      </c>
      <c r="F553" s="3" t="s">
        <v>22</v>
      </c>
      <c r="G553" s="90">
        <v>62.291</v>
      </c>
      <c r="H553" s="90">
        <v>62.291</v>
      </c>
      <c r="I553" s="90">
        <f t="shared" si="42"/>
        <v>100</v>
      </c>
      <c r="J553" s="113">
        <v>62.291</v>
      </c>
      <c r="K553" s="110">
        <f>I553-J553</f>
        <v>37.709</v>
      </c>
      <c r="L553" s="106"/>
      <c r="M553" s="101"/>
    </row>
    <row r="554" spans="1:13" s="68" customFormat="1" ht="25.5">
      <c r="A554" s="57" t="s">
        <v>338</v>
      </c>
      <c r="B554" s="3" t="s">
        <v>96</v>
      </c>
      <c r="C554" s="3" t="s">
        <v>256</v>
      </c>
      <c r="D554" s="3" t="s">
        <v>11</v>
      </c>
      <c r="E554" s="5" t="s">
        <v>365</v>
      </c>
      <c r="F554" s="3"/>
      <c r="G554" s="90">
        <f>G555</f>
        <v>62.369</v>
      </c>
      <c r="H554" s="90">
        <f>H555</f>
        <v>62.369</v>
      </c>
      <c r="I554" s="90">
        <f t="shared" si="42"/>
        <v>100</v>
      </c>
      <c r="J554" s="113"/>
      <c r="K554" s="110"/>
      <c r="L554" s="106"/>
      <c r="M554" s="101"/>
    </row>
    <row r="555" spans="1:13" s="68" customFormat="1" ht="51">
      <c r="A555" s="4" t="s">
        <v>375</v>
      </c>
      <c r="B555" s="3" t="s">
        <v>96</v>
      </c>
      <c r="C555" s="3" t="s">
        <v>256</v>
      </c>
      <c r="D555" s="3" t="s">
        <v>11</v>
      </c>
      <c r="E555" s="5" t="s">
        <v>365</v>
      </c>
      <c r="F555" s="3" t="s">
        <v>20</v>
      </c>
      <c r="G555" s="90">
        <v>62.369</v>
      </c>
      <c r="H555" s="90">
        <v>62.369</v>
      </c>
      <c r="I555" s="90">
        <f t="shared" si="42"/>
        <v>100</v>
      </c>
      <c r="J555" s="113">
        <v>62.369</v>
      </c>
      <c r="K555" s="110">
        <f>I555-J555</f>
        <v>37.631</v>
      </c>
      <c r="L555" s="106"/>
      <c r="M555" s="101"/>
    </row>
    <row r="556" spans="1:13" s="68" customFormat="1" ht="76.5">
      <c r="A556" s="27" t="s">
        <v>263</v>
      </c>
      <c r="B556" s="3" t="s">
        <v>96</v>
      </c>
      <c r="C556" s="3" t="s">
        <v>256</v>
      </c>
      <c r="D556" s="3" t="s">
        <v>11</v>
      </c>
      <c r="E556" s="28" t="s">
        <v>264</v>
      </c>
      <c r="F556" s="3"/>
      <c r="G556" s="90">
        <f>G557</f>
        <v>4.5</v>
      </c>
      <c r="H556" s="90">
        <f>H557</f>
        <v>4.5</v>
      </c>
      <c r="I556" s="90">
        <f t="shared" si="42"/>
        <v>100</v>
      </c>
      <c r="J556" s="113"/>
      <c r="K556" s="110"/>
      <c r="L556" s="106"/>
      <c r="M556" s="101"/>
    </row>
    <row r="557" spans="1:13" s="68" customFormat="1" ht="51">
      <c r="A557" s="4" t="s">
        <v>375</v>
      </c>
      <c r="B557" s="3" t="s">
        <v>96</v>
      </c>
      <c r="C557" s="3" t="s">
        <v>256</v>
      </c>
      <c r="D557" s="3" t="s">
        <v>11</v>
      </c>
      <c r="E557" s="28" t="s">
        <v>264</v>
      </c>
      <c r="F557" s="3" t="s">
        <v>20</v>
      </c>
      <c r="G557" s="90">
        <v>4.5</v>
      </c>
      <c r="H557" s="90">
        <v>4.5</v>
      </c>
      <c r="I557" s="90">
        <f t="shared" si="42"/>
        <v>100</v>
      </c>
      <c r="J557" s="113">
        <v>4.5</v>
      </c>
      <c r="K557" s="110">
        <f>I557-J557</f>
        <v>95.5</v>
      </c>
      <c r="L557" s="106"/>
      <c r="M557" s="101"/>
    </row>
    <row r="558" spans="1:13" s="68" customFormat="1" ht="38.25">
      <c r="A558" s="74" t="s">
        <v>428</v>
      </c>
      <c r="B558" s="3" t="s">
        <v>96</v>
      </c>
      <c r="C558" s="3" t="s">
        <v>256</v>
      </c>
      <c r="D558" s="3" t="s">
        <v>11</v>
      </c>
      <c r="E558" s="28" t="s">
        <v>426</v>
      </c>
      <c r="F558" s="3"/>
      <c r="G558" s="90">
        <f>G559</f>
        <v>100</v>
      </c>
      <c r="H558" s="90">
        <f>H559</f>
        <v>100</v>
      </c>
      <c r="I558" s="90">
        <f t="shared" si="42"/>
        <v>100</v>
      </c>
      <c r="J558" s="113"/>
      <c r="K558" s="110"/>
      <c r="L558" s="106"/>
      <c r="M558" s="101"/>
    </row>
    <row r="559" spans="1:13" s="68" customFormat="1" ht="25.5">
      <c r="A559" s="4" t="s">
        <v>21</v>
      </c>
      <c r="B559" s="3" t="s">
        <v>96</v>
      </c>
      <c r="C559" s="3" t="s">
        <v>256</v>
      </c>
      <c r="D559" s="3" t="s">
        <v>11</v>
      </c>
      <c r="E559" s="28" t="s">
        <v>426</v>
      </c>
      <c r="F559" s="3" t="s">
        <v>22</v>
      </c>
      <c r="G559" s="90">
        <v>100</v>
      </c>
      <c r="H559" s="90">
        <v>100</v>
      </c>
      <c r="I559" s="90">
        <f t="shared" si="42"/>
        <v>100</v>
      </c>
      <c r="J559" s="113">
        <v>100</v>
      </c>
      <c r="K559" s="110">
        <f>I559-J559</f>
        <v>0</v>
      </c>
      <c r="L559" s="106"/>
      <c r="M559" s="101"/>
    </row>
    <row r="560" spans="1:13" s="68" customFormat="1" ht="51">
      <c r="A560" s="74" t="s">
        <v>429</v>
      </c>
      <c r="B560" s="3" t="s">
        <v>96</v>
      </c>
      <c r="C560" s="3" t="s">
        <v>256</v>
      </c>
      <c r="D560" s="3" t="s">
        <v>11</v>
      </c>
      <c r="E560" s="28" t="s">
        <v>425</v>
      </c>
      <c r="F560" s="3"/>
      <c r="G560" s="90">
        <f>G561</f>
        <v>50</v>
      </c>
      <c r="H560" s="90">
        <f>H561</f>
        <v>50</v>
      </c>
      <c r="I560" s="90">
        <f t="shared" si="42"/>
        <v>100</v>
      </c>
      <c r="J560" s="113"/>
      <c r="K560" s="110"/>
      <c r="L560" s="106"/>
      <c r="M560" s="101"/>
    </row>
    <row r="561" spans="1:13" s="68" customFormat="1" ht="25.5">
      <c r="A561" s="4" t="s">
        <v>21</v>
      </c>
      <c r="B561" s="3" t="s">
        <v>96</v>
      </c>
      <c r="C561" s="3" t="s">
        <v>256</v>
      </c>
      <c r="D561" s="3" t="s">
        <v>11</v>
      </c>
      <c r="E561" s="28" t="s">
        <v>425</v>
      </c>
      <c r="F561" s="3" t="s">
        <v>22</v>
      </c>
      <c r="G561" s="90">
        <v>50</v>
      </c>
      <c r="H561" s="90">
        <v>50</v>
      </c>
      <c r="I561" s="90">
        <f t="shared" si="42"/>
        <v>100</v>
      </c>
      <c r="J561" s="113">
        <v>50</v>
      </c>
      <c r="K561" s="110">
        <f>I561-J561</f>
        <v>50</v>
      </c>
      <c r="L561" s="106"/>
      <c r="M561" s="101"/>
    </row>
    <row r="562" spans="1:13" s="68" customFormat="1" ht="25.5">
      <c r="A562" s="15" t="s">
        <v>265</v>
      </c>
      <c r="B562" s="3" t="s">
        <v>96</v>
      </c>
      <c r="C562" s="3" t="s">
        <v>256</v>
      </c>
      <c r="D562" s="3" t="s">
        <v>68</v>
      </c>
      <c r="E562" s="3"/>
      <c r="F562" s="3"/>
      <c r="G562" s="90">
        <f>G563+G576</f>
        <v>3112.46521</v>
      </c>
      <c r="H562" s="90">
        <f>H563+H576</f>
        <v>3112.46521</v>
      </c>
      <c r="I562" s="90">
        <f t="shared" si="42"/>
        <v>100</v>
      </c>
      <c r="J562" s="113"/>
      <c r="K562" s="110"/>
      <c r="L562" s="106"/>
      <c r="M562" s="101"/>
    </row>
    <row r="563" spans="1:13" s="68" customFormat="1" ht="38.25">
      <c r="A563" s="5" t="s">
        <v>12</v>
      </c>
      <c r="B563" s="3" t="s">
        <v>96</v>
      </c>
      <c r="C563" s="3" t="s">
        <v>256</v>
      </c>
      <c r="D563" s="3" t="s">
        <v>68</v>
      </c>
      <c r="E563" s="3" t="s">
        <v>39</v>
      </c>
      <c r="F563" s="3"/>
      <c r="G563" s="90">
        <f>G566+G564</f>
        <v>2851.59521</v>
      </c>
      <c r="H563" s="90">
        <f>H566+H564</f>
        <v>2851.59521</v>
      </c>
      <c r="I563" s="90">
        <f t="shared" si="42"/>
        <v>100</v>
      </c>
      <c r="J563" s="113"/>
      <c r="K563" s="110"/>
      <c r="L563" s="106"/>
      <c r="M563" s="101"/>
    </row>
    <row r="564" spans="1:13" s="68" customFormat="1" ht="76.5">
      <c r="A564" s="7" t="s">
        <v>252</v>
      </c>
      <c r="B564" s="3" t="s">
        <v>96</v>
      </c>
      <c r="C564" s="3" t="s">
        <v>256</v>
      </c>
      <c r="D564" s="3" t="s">
        <v>68</v>
      </c>
      <c r="E564" s="3" t="s">
        <v>253</v>
      </c>
      <c r="F564" s="3"/>
      <c r="G564" s="90">
        <f>G565</f>
        <v>1087.73171</v>
      </c>
      <c r="H564" s="90">
        <f>H565</f>
        <v>1087.73171</v>
      </c>
      <c r="I564" s="90">
        <f t="shared" si="42"/>
        <v>100</v>
      </c>
      <c r="J564" s="113"/>
      <c r="K564" s="110"/>
      <c r="L564" s="106"/>
      <c r="M564" s="101"/>
    </row>
    <row r="565" spans="1:13" s="68" customFormat="1" ht="12.75">
      <c r="A565" s="13" t="s">
        <v>49</v>
      </c>
      <c r="B565" s="3" t="s">
        <v>96</v>
      </c>
      <c r="C565" s="3" t="s">
        <v>256</v>
      </c>
      <c r="D565" s="3" t="s">
        <v>68</v>
      </c>
      <c r="E565" s="3" t="s">
        <v>253</v>
      </c>
      <c r="F565" s="3" t="s">
        <v>50</v>
      </c>
      <c r="G565" s="90">
        <v>1087.73171</v>
      </c>
      <c r="H565" s="68">
        <v>1087.73171</v>
      </c>
      <c r="I565" s="90">
        <f t="shared" si="42"/>
        <v>100</v>
      </c>
      <c r="J565" s="113"/>
      <c r="K565" s="110"/>
      <c r="L565" s="106"/>
      <c r="M565" s="101"/>
    </row>
    <row r="566" spans="1:13" s="68" customFormat="1" ht="51">
      <c r="A566" s="7" t="s">
        <v>233</v>
      </c>
      <c r="B566" s="3" t="s">
        <v>96</v>
      </c>
      <c r="C566" s="3" t="s">
        <v>256</v>
      </c>
      <c r="D566" s="3" t="s">
        <v>68</v>
      </c>
      <c r="E566" s="3" t="s">
        <v>143</v>
      </c>
      <c r="F566" s="3"/>
      <c r="G566" s="90">
        <f>G567</f>
        <v>1763.8635</v>
      </c>
      <c r="H566" s="90">
        <f>H567</f>
        <v>1763.8635</v>
      </c>
      <c r="I566" s="90">
        <f t="shared" si="42"/>
        <v>100</v>
      </c>
      <c r="J566" s="113"/>
      <c r="K566" s="110"/>
      <c r="L566" s="106"/>
      <c r="M566" s="101"/>
    </row>
    <row r="567" spans="1:13" s="68" customFormat="1" ht="63.75">
      <c r="A567" s="4" t="s">
        <v>266</v>
      </c>
      <c r="B567" s="3" t="s">
        <v>96</v>
      </c>
      <c r="C567" s="3" t="s">
        <v>256</v>
      </c>
      <c r="D567" s="3" t="s">
        <v>68</v>
      </c>
      <c r="E567" s="20" t="s">
        <v>267</v>
      </c>
      <c r="F567" s="3"/>
      <c r="G567" s="90">
        <f>SUM(G568:G575)</f>
        <v>1763.8635</v>
      </c>
      <c r="H567" s="90">
        <f>SUM(H568:H575)</f>
        <v>1763.8635</v>
      </c>
      <c r="I567" s="90">
        <f t="shared" si="42"/>
        <v>100</v>
      </c>
      <c r="J567" s="113"/>
      <c r="K567" s="110"/>
      <c r="L567" s="106"/>
      <c r="M567" s="101"/>
    </row>
    <row r="568" spans="1:13" s="68" customFormat="1" ht="12.75">
      <c r="A568" s="13" t="s">
        <v>49</v>
      </c>
      <c r="B568" s="3" t="s">
        <v>96</v>
      </c>
      <c r="C568" s="3" t="s">
        <v>256</v>
      </c>
      <c r="D568" s="3" t="s">
        <v>68</v>
      </c>
      <c r="E568" s="20" t="s">
        <v>267</v>
      </c>
      <c r="F568" s="3" t="s">
        <v>50</v>
      </c>
      <c r="G568" s="90">
        <v>331.2835</v>
      </c>
      <c r="H568" s="90">
        <v>331.2835</v>
      </c>
      <c r="I568" s="90">
        <f t="shared" si="42"/>
        <v>100</v>
      </c>
      <c r="J568" s="113">
        <v>331.2835</v>
      </c>
      <c r="K568" s="110">
        <f aca="true" t="shared" si="44" ref="K568:K575">I568-J568</f>
        <v>-231.2835</v>
      </c>
      <c r="L568" s="106"/>
      <c r="M568" s="101"/>
    </row>
    <row r="569" spans="1:13" s="68" customFormat="1" ht="38.25">
      <c r="A569" s="4" t="s">
        <v>51</v>
      </c>
      <c r="B569" s="3" t="s">
        <v>96</v>
      </c>
      <c r="C569" s="3" t="s">
        <v>256</v>
      </c>
      <c r="D569" s="3" t="s">
        <v>68</v>
      </c>
      <c r="E569" s="20" t="s">
        <v>267</v>
      </c>
      <c r="F569" s="3" t="s">
        <v>52</v>
      </c>
      <c r="G569" s="90">
        <v>7</v>
      </c>
      <c r="H569" s="90">
        <v>7</v>
      </c>
      <c r="I569" s="90">
        <f t="shared" si="42"/>
        <v>100</v>
      </c>
      <c r="J569" s="113">
        <v>7</v>
      </c>
      <c r="K569" s="110">
        <f t="shared" si="44"/>
        <v>93</v>
      </c>
      <c r="L569" s="106"/>
      <c r="M569" s="101"/>
    </row>
    <row r="570" spans="1:13" s="68" customFormat="1" ht="49.5" customHeight="1">
      <c r="A570" s="4" t="s">
        <v>53</v>
      </c>
      <c r="B570" s="3" t="s">
        <v>96</v>
      </c>
      <c r="C570" s="3" t="s">
        <v>256</v>
      </c>
      <c r="D570" s="3" t="s">
        <v>68</v>
      </c>
      <c r="E570" s="20" t="s">
        <v>267</v>
      </c>
      <c r="F570" s="3" t="s">
        <v>54</v>
      </c>
      <c r="G570" s="90">
        <v>301.01364</v>
      </c>
      <c r="H570" s="90">
        <v>301.01364</v>
      </c>
      <c r="I570" s="90">
        <f t="shared" si="42"/>
        <v>100</v>
      </c>
      <c r="J570" s="113">
        <v>301.01364</v>
      </c>
      <c r="K570" s="110">
        <f t="shared" si="44"/>
        <v>-201.01364</v>
      </c>
      <c r="L570" s="106"/>
      <c r="M570" s="101"/>
    </row>
    <row r="571" spans="1:13" s="68" customFormat="1" ht="25.5">
      <c r="A571" s="14" t="s">
        <v>55</v>
      </c>
      <c r="B571" s="3" t="s">
        <v>96</v>
      </c>
      <c r="C571" s="3" t="s">
        <v>256</v>
      </c>
      <c r="D571" s="3" t="s">
        <v>68</v>
      </c>
      <c r="E571" s="20" t="s">
        <v>267</v>
      </c>
      <c r="F571" s="3" t="s">
        <v>56</v>
      </c>
      <c r="G571" s="90">
        <v>122.52552</v>
      </c>
      <c r="H571" s="90">
        <v>122.52552</v>
      </c>
      <c r="I571" s="90">
        <f t="shared" si="42"/>
        <v>100</v>
      </c>
      <c r="J571" s="113">
        <v>122.52552</v>
      </c>
      <c r="K571" s="110">
        <f t="shared" si="44"/>
        <v>-22.52552</v>
      </c>
      <c r="L571" s="106"/>
      <c r="M571" s="101"/>
    </row>
    <row r="572" spans="1:13" s="68" customFormat="1" ht="38.25">
      <c r="A572" s="4" t="s">
        <v>57</v>
      </c>
      <c r="B572" s="3" t="s">
        <v>96</v>
      </c>
      <c r="C572" s="3" t="s">
        <v>256</v>
      </c>
      <c r="D572" s="3" t="s">
        <v>68</v>
      </c>
      <c r="E572" s="20" t="s">
        <v>267</v>
      </c>
      <c r="F572" s="3" t="s">
        <v>58</v>
      </c>
      <c r="G572" s="90">
        <v>950.77437</v>
      </c>
      <c r="H572" s="90">
        <v>950.77437</v>
      </c>
      <c r="I572" s="90">
        <f t="shared" si="42"/>
        <v>100</v>
      </c>
      <c r="J572" s="113">
        <v>919.77437</v>
      </c>
      <c r="K572" s="110">
        <f t="shared" si="44"/>
        <v>-819.77437</v>
      </c>
      <c r="L572" s="106"/>
      <c r="M572" s="101"/>
    </row>
    <row r="573" spans="1:13" s="68" customFormat="1" ht="25.5">
      <c r="A573" s="4" t="s">
        <v>21</v>
      </c>
      <c r="B573" s="3" t="s">
        <v>96</v>
      </c>
      <c r="C573" s="3" t="s">
        <v>256</v>
      </c>
      <c r="D573" s="3" t="s">
        <v>68</v>
      </c>
      <c r="E573" s="20" t="s">
        <v>403</v>
      </c>
      <c r="F573" s="3" t="s">
        <v>22</v>
      </c>
      <c r="G573" s="90">
        <v>35</v>
      </c>
      <c r="H573" s="90">
        <v>35</v>
      </c>
      <c r="I573" s="90">
        <f t="shared" si="42"/>
        <v>100</v>
      </c>
      <c r="J573" s="113">
        <v>35</v>
      </c>
      <c r="K573" s="110">
        <f t="shared" si="44"/>
        <v>65</v>
      </c>
      <c r="L573" s="106"/>
      <c r="M573" s="101"/>
    </row>
    <row r="574" spans="1:13" s="68" customFormat="1" ht="25.5" hidden="1">
      <c r="A574" s="4" t="s">
        <v>268</v>
      </c>
      <c r="B574" s="3" t="s">
        <v>96</v>
      </c>
      <c r="C574" s="3" t="s">
        <v>256</v>
      </c>
      <c r="D574" s="3" t="s">
        <v>68</v>
      </c>
      <c r="E574" s="20" t="s">
        <v>267</v>
      </c>
      <c r="F574" s="3" t="s">
        <v>60</v>
      </c>
      <c r="G574" s="90">
        <v>0</v>
      </c>
      <c r="H574" s="90"/>
      <c r="I574" s="90" t="e">
        <f t="shared" si="42"/>
        <v>#DIV/0!</v>
      </c>
      <c r="J574" s="113"/>
      <c r="K574" s="110" t="e">
        <f t="shared" si="44"/>
        <v>#DIV/0!</v>
      </c>
      <c r="L574" s="106"/>
      <c r="M574" s="101"/>
    </row>
    <row r="575" spans="1:13" s="68" customFormat="1" ht="12.75">
      <c r="A575" s="10" t="s">
        <v>61</v>
      </c>
      <c r="B575" s="3" t="s">
        <v>96</v>
      </c>
      <c r="C575" s="3" t="s">
        <v>256</v>
      </c>
      <c r="D575" s="3" t="s">
        <v>68</v>
      </c>
      <c r="E575" s="20" t="s">
        <v>267</v>
      </c>
      <c r="F575" s="3" t="s">
        <v>62</v>
      </c>
      <c r="G575" s="90">
        <v>16.26647</v>
      </c>
      <c r="H575" s="90">
        <v>16.26647</v>
      </c>
      <c r="I575" s="90">
        <f t="shared" si="42"/>
        <v>100</v>
      </c>
      <c r="J575" s="113">
        <v>16.26647</v>
      </c>
      <c r="K575" s="110">
        <f t="shared" si="44"/>
        <v>83.73353</v>
      </c>
      <c r="L575" s="106"/>
      <c r="M575" s="101"/>
    </row>
    <row r="576" spans="1:13" s="68" customFormat="1" ht="12.75">
      <c r="A576" s="12" t="s">
        <v>84</v>
      </c>
      <c r="B576" s="3" t="s">
        <v>96</v>
      </c>
      <c r="C576" s="3" t="s">
        <v>256</v>
      </c>
      <c r="D576" s="3" t="s">
        <v>68</v>
      </c>
      <c r="E576" s="3" t="s">
        <v>85</v>
      </c>
      <c r="F576" s="3"/>
      <c r="G576" s="90">
        <f>G577+G579</f>
        <v>260.87</v>
      </c>
      <c r="H576" s="90">
        <f>H577+H579</f>
        <v>260.87</v>
      </c>
      <c r="I576" s="90">
        <f t="shared" si="42"/>
        <v>100</v>
      </c>
      <c r="J576" s="113"/>
      <c r="K576" s="110"/>
      <c r="L576" s="106"/>
      <c r="M576" s="101"/>
    </row>
    <row r="577" spans="1:13" s="68" customFormat="1" ht="38.25" hidden="1">
      <c r="A577" s="56" t="s">
        <v>364</v>
      </c>
      <c r="B577" s="3" t="s">
        <v>96</v>
      </c>
      <c r="C577" s="3" t="s">
        <v>256</v>
      </c>
      <c r="D577" s="3" t="s">
        <v>68</v>
      </c>
      <c r="E577" s="3" t="s">
        <v>237</v>
      </c>
      <c r="F577" s="3"/>
      <c r="G577" s="90">
        <f>G578</f>
        <v>0</v>
      </c>
      <c r="H577" s="90">
        <f>H578</f>
        <v>0</v>
      </c>
      <c r="I577" s="90" t="e">
        <f t="shared" si="42"/>
        <v>#DIV/0!</v>
      </c>
      <c r="J577" s="113"/>
      <c r="K577" s="110"/>
      <c r="L577" s="106"/>
      <c r="M577" s="101"/>
    </row>
    <row r="578" spans="1:13" s="68" customFormat="1" ht="38.25" hidden="1">
      <c r="A578" s="4" t="s">
        <v>57</v>
      </c>
      <c r="B578" s="3" t="s">
        <v>96</v>
      </c>
      <c r="C578" s="3" t="s">
        <v>256</v>
      </c>
      <c r="D578" s="3" t="s">
        <v>68</v>
      </c>
      <c r="E578" s="3" t="s">
        <v>237</v>
      </c>
      <c r="F578" s="3" t="s">
        <v>58</v>
      </c>
      <c r="G578" s="90">
        <v>0</v>
      </c>
      <c r="H578" s="90"/>
      <c r="I578" s="90" t="e">
        <f t="shared" si="42"/>
        <v>#DIV/0!</v>
      </c>
      <c r="J578" s="113">
        <v>0</v>
      </c>
      <c r="K578" s="110"/>
      <c r="L578" s="106"/>
      <c r="M578" s="101"/>
    </row>
    <row r="579" spans="1:13" s="68" customFormat="1" ht="38.25">
      <c r="A579" s="56" t="s">
        <v>364</v>
      </c>
      <c r="B579" s="3" t="s">
        <v>96</v>
      </c>
      <c r="C579" s="3" t="s">
        <v>256</v>
      </c>
      <c r="D579" s="3" t="s">
        <v>68</v>
      </c>
      <c r="E579" s="3" t="s">
        <v>367</v>
      </c>
      <c r="F579" s="3"/>
      <c r="G579" s="90">
        <f>G580+G581</f>
        <v>260.87</v>
      </c>
      <c r="H579" s="90">
        <f>H580+H581</f>
        <v>260.87</v>
      </c>
      <c r="I579" s="90">
        <f t="shared" si="42"/>
        <v>100</v>
      </c>
      <c r="J579" s="113"/>
      <c r="K579" s="110"/>
      <c r="L579" s="106"/>
      <c r="M579" s="101"/>
    </row>
    <row r="580" spans="1:13" s="68" customFormat="1" ht="39" customHeight="1">
      <c r="A580" s="4" t="s">
        <v>57</v>
      </c>
      <c r="B580" s="3" t="s">
        <v>96</v>
      </c>
      <c r="C580" s="3" t="s">
        <v>256</v>
      </c>
      <c r="D580" s="3" t="s">
        <v>68</v>
      </c>
      <c r="E580" s="3" t="s">
        <v>367</v>
      </c>
      <c r="F580" s="3" t="s">
        <v>58</v>
      </c>
      <c r="G580" s="90">
        <v>165.87</v>
      </c>
      <c r="H580" s="90">
        <v>165.87</v>
      </c>
      <c r="I580" s="90">
        <f t="shared" si="42"/>
        <v>100</v>
      </c>
      <c r="J580" s="113">
        <v>165.87</v>
      </c>
      <c r="K580" s="110">
        <f>I580-J580</f>
        <v>-65.87</v>
      </c>
      <c r="L580" s="106"/>
      <c r="M580" s="101"/>
    </row>
    <row r="581" spans="1:13" s="68" customFormat="1" ht="39" customHeight="1">
      <c r="A581" s="4" t="s">
        <v>21</v>
      </c>
      <c r="B581" s="3" t="s">
        <v>96</v>
      </c>
      <c r="C581" s="3" t="s">
        <v>256</v>
      </c>
      <c r="D581" s="3" t="s">
        <v>68</v>
      </c>
      <c r="E581" s="3" t="s">
        <v>367</v>
      </c>
      <c r="F581" s="3" t="s">
        <v>22</v>
      </c>
      <c r="G581" s="90">
        <v>95</v>
      </c>
      <c r="H581" s="90">
        <v>95</v>
      </c>
      <c r="I581" s="90">
        <f t="shared" si="42"/>
        <v>100</v>
      </c>
      <c r="J581" s="113">
        <v>95</v>
      </c>
      <c r="K581" s="110">
        <f>I581-J581</f>
        <v>5</v>
      </c>
      <c r="L581" s="106"/>
      <c r="M581" s="101"/>
    </row>
    <row r="582" spans="1:13" s="68" customFormat="1" ht="12.75">
      <c r="A582" s="16" t="s">
        <v>65</v>
      </c>
      <c r="B582" s="3" t="s">
        <v>96</v>
      </c>
      <c r="C582" s="3" t="s">
        <v>66</v>
      </c>
      <c r="D582" s="3" t="s">
        <v>105</v>
      </c>
      <c r="E582" s="3"/>
      <c r="F582" s="3"/>
      <c r="G582" s="90">
        <f aca="true" t="shared" si="45" ref="G582:H586">G583</f>
        <v>320</v>
      </c>
      <c r="H582" s="90">
        <f t="shared" si="45"/>
        <v>320</v>
      </c>
      <c r="I582" s="90">
        <f t="shared" si="42"/>
        <v>100</v>
      </c>
      <c r="J582" s="113"/>
      <c r="K582" s="110"/>
      <c r="L582" s="106"/>
      <c r="M582" s="101"/>
    </row>
    <row r="583" spans="1:13" s="68" customFormat="1" ht="12.75">
      <c r="A583" s="15" t="s">
        <v>242</v>
      </c>
      <c r="B583" s="3" t="s">
        <v>96</v>
      </c>
      <c r="C583" s="3" t="s">
        <v>66</v>
      </c>
      <c r="D583" s="3" t="s">
        <v>81</v>
      </c>
      <c r="E583" s="3"/>
      <c r="F583" s="3"/>
      <c r="G583" s="90">
        <f t="shared" si="45"/>
        <v>320</v>
      </c>
      <c r="H583" s="90">
        <f t="shared" si="45"/>
        <v>320</v>
      </c>
      <c r="I583" s="90">
        <f t="shared" si="42"/>
        <v>100</v>
      </c>
      <c r="J583" s="113"/>
      <c r="K583" s="110"/>
      <c r="L583" s="106"/>
      <c r="M583" s="101"/>
    </row>
    <row r="584" spans="1:13" s="68" customFormat="1" ht="38.25">
      <c r="A584" s="5" t="s">
        <v>12</v>
      </c>
      <c r="B584" s="3" t="s">
        <v>96</v>
      </c>
      <c r="C584" s="3" t="s">
        <v>66</v>
      </c>
      <c r="D584" s="3" t="s">
        <v>81</v>
      </c>
      <c r="E584" s="3" t="s">
        <v>39</v>
      </c>
      <c r="F584" s="3"/>
      <c r="G584" s="90">
        <f t="shared" si="45"/>
        <v>320</v>
      </c>
      <c r="H584" s="90">
        <f t="shared" si="45"/>
        <v>320</v>
      </c>
      <c r="I584" s="90">
        <f t="shared" si="42"/>
        <v>100</v>
      </c>
      <c r="J584" s="113"/>
      <c r="K584" s="110"/>
      <c r="L584" s="106"/>
      <c r="M584" s="101"/>
    </row>
    <row r="585" spans="1:13" s="68" customFormat="1" ht="51">
      <c r="A585" s="7" t="s">
        <v>219</v>
      </c>
      <c r="B585" s="3" t="s">
        <v>96</v>
      </c>
      <c r="C585" s="3" t="s">
        <v>66</v>
      </c>
      <c r="D585" s="3" t="s">
        <v>81</v>
      </c>
      <c r="E585" s="6" t="s">
        <v>269</v>
      </c>
      <c r="F585" s="3"/>
      <c r="G585" s="90">
        <f t="shared" si="45"/>
        <v>320</v>
      </c>
      <c r="H585" s="90">
        <f t="shared" si="45"/>
        <v>320</v>
      </c>
      <c r="I585" s="90">
        <f t="shared" si="42"/>
        <v>100</v>
      </c>
      <c r="J585" s="113"/>
      <c r="K585" s="110"/>
      <c r="L585" s="106"/>
      <c r="M585" s="101"/>
    </row>
    <row r="586" spans="1:13" s="68" customFormat="1" ht="38.25">
      <c r="A586" s="7" t="s">
        <v>270</v>
      </c>
      <c r="B586" s="3" t="s">
        <v>96</v>
      </c>
      <c r="C586" s="3" t="s">
        <v>66</v>
      </c>
      <c r="D586" s="3" t="s">
        <v>81</v>
      </c>
      <c r="E586" s="6" t="s">
        <v>271</v>
      </c>
      <c r="F586" s="3"/>
      <c r="G586" s="90">
        <f t="shared" si="45"/>
        <v>320</v>
      </c>
      <c r="H586" s="90">
        <f t="shared" si="45"/>
        <v>320</v>
      </c>
      <c r="I586" s="90">
        <f t="shared" si="42"/>
        <v>100</v>
      </c>
      <c r="J586" s="113"/>
      <c r="K586" s="110"/>
      <c r="L586" s="106"/>
      <c r="M586" s="101"/>
    </row>
    <row r="587" spans="1:13" s="68" customFormat="1" ht="38.25">
      <c r="A587" s="4" t="s">
        <v>57</v>
      </c>
      <c r="B587" s="3" t="s">
        <v>96</v>
      </c>
      <c r="C587" s="3" t="s">
        <v>66</v>
      </c>
      <c r="D587" s="3" t="s">
        <v>81</v>
      </c>
      <c r="E587" s="6" t="s">
        <v>271</v>
      </c>
      <c r="F587" s="3" t="s">
        <v>58</v>
      </c>
      <c r="G587" s="90">
        <v>320</v>
      </c>
      <c r="H587" s="90">
        <v>320</v>
      </c>
      <c r="I587" s="90">
        <f aca="true" t="shared" si="46" ref="I587:I607">H587/G587*100</f>
        <v>100</v>
      </c>
      <c r="J587" s="113">
        <v>320</v>
      </c>
      <c r="K587" s="110">
        <f>I587-J587</f>
        <v>-220</v>
      </c>
      <c r="L587" s="106"/>
      <c r="M587" s="101"/>
    </row>
    <row r="588" spans="1:13" s="68" customFormat="1" ht="12.75">
      <c r="A588" s="4" t="s">
        <v>272</v>
      </c>
      <c r="B588" s="3" t="s">
        <v>96</v>
      </c>
      <c r="C588" s="3" t="s">
        <v>83</v>
      </c>
      <c r="D588" s="3"/>
      <c r="E588" s="3"/>
      <c r="F588" s="3"/>
      <c r="G588" s="90">
        <f>G589+G595</f>
        <v>2342.1197899999997</v>
      </c>
      <c r="H588" s="90">
        <f>H589+H595</f>
        <v>2342.1197899999997</v>
      </c>
      <c r="I588" s="90">
        <f t="shared" si="46"/>
        <v>100</v>
      </c>
      <c r="J588" s="113"/>
      <c r="K588" s="110"/>
      <c r="L588" s="106"/>
      <c r="M588" s="101"/>
    </row>
    <row r="589" spans="1:13" s="68" customFormat="1" ht="12.75">
      <c r="A589" s="15" t="s">
        <v>273</v>
      </c>
      <c r="B589" s="3" t="s">
        <v>96</v>
      </c>
      <c r="C589" s="3" t="s">
        <v>83</v>
      </c>
      <c r="D589" s="3" t="s">
        <v>11</v>
      </c>
      <c r="E589" s="3"/>
      <c r="F589" s="3"/>
      <c r="G589" s="90">
        <f>+G590</f>
        <v>625.5</v>
      </c>
      <c r="H589" s="90">
        <f>+H590</f>
        <v>625.5</v>
      </c>
      <c r="I589" s="90">
        <f t="shared" si="46"/>
        <v>100</v>
      </c>
      <c r="J589" s="113"/>
      <c r="K589" s="110"/>
      <c r="L589" s="106"/>
      <c r="M589" s="101"/>
    </row>
    <row r="590" spans="1:13" s="68" customFormat="1" ht="38.25">
      <c r="A590" s="5" t="s">
        <v>12</v>
      </c>
      <c r="B590" s="29" t="s">
        <v>96</v>
      </c>
      <c r="C590" s="29" t="s">
        <v>83</v>
      </c>
      <c r="D590" s="29" t="s">
        <v>11</v>
      </c>
      <c r="E590" s="29" t="s">
        <v>39</v>
      </c>
      <c r="F590" s="29"/>
      <c r="G590" s="90">
        <f>G591</f>
        <v>625.5</v>
      </c>
      <c r="H590" s="90">
        <f>H591</f>
        <v>625.5</v>
      </c>
      <c r="I590" s="90">
        <f t="shared" si="46"/>
        <v>100</v>
      </c>
      <c r="J590" s="113"/>
      <c r="K590" s="110"/>
      <c r="L590" s="106"/>
      <c r="M590" s="101"/>
    </row>
    <row r="591" spans="1:13" s="68" customFormat="1" ht="36" customHeight="1">
      <c r="A591" s="7" t="s">
        <v>233</v>
      </c>
      <c r="B591" s="29" t="s">
        <v>96</v>
      </c>
      <c r="C591" s="29" t="s">
        <v>83</v>
      </c>
      <c r="D591" s="29" t="s">
        <v>11</v>
      </c>
      <c r="E591" s="29" t="s">
        <v>143</v>
      </c>
      <c r="F591" s="29"/>
      <c r="G591" s="90">
        <f>G592</f>
        <v>625.5</v>
      </c>
      <c r="H591" s="90">
        <f>H592</f>
        <v>625.5</v>
      </c>
      <c r="I591" s="90">
        <f t="shared" si="46"/>
        <v>100</v>
      </c>
      <c r="J591" s="113"/>
      <c r="K591" s="110"/>
      <c r="L591" s="106"/>
      <c r="M591" s="101"/>
    </row>
    <row r="592" spans="1:13" s="68" customFormat="1" ht="51">
      <c r="A592" s="7" t="s">
        <v>274</v>
      </c>
      <c r="B592" s="29" t="s">
        <v>96</v>
      </c>
      <c r="C592" s="29" t="s">
        <v>83</v>
      </c>
      <c r="D592" s="29" t="s">
        <v>11</v>
      </c>
      <c r="E592" s="29" t="s">
        <v>275</v>
      </c>
      <c r="F592" s="29"/>
      <c r="G592" s="90">
        <f>G593+G594</f>
        <v>625.5</v>
      </c>
      <c r="H592" s="90">
        <f>H593+H594</f>
        <v>625.5</v>
      </c>
      <c r="I592" s="90">
        <f t="shared" si="46"/>
        <v>100</v>
      </c>
      <c r="J592" s="113"/>
      <c r="K592" s="110"/>
      <c r="L592" s="106"/>
      <c r="M592" s="101"/>
    </row>
    <row r="593" spans="1:13" s="68" customFormat="1" ht="38.25">
      <c r="A593" s="4" t="s">
        <v>51</v>
      </c>
      <c r="B593" s="29" t="s">
        <v>96</v>
      </c>
      <c r="C593" s="29" t="s">
        <v>83</v>
      </c>
      <c r="D593" s="29" t="s">
        <v>11</v>
      </c>
      <c r="E593" s="29" t="s">
        <v>275</v>
      </c>
      <c r="F593" s="29" t="s">
        <v>52</v>
      </c>
      <c r="G593" s="90">
        <v>87.5</v>
      </c>
      <c r="H593" s="90">
        <v>87.5</v>
      </c>
      <c r="I593" s="90">
        <f t="shared" si="46"/>
        <v>100</v>
      </c>
      <c r="J593" s="113">
        <v>87.5</v>
      </c>
      <c r="K593" s="110">
        <f>I593-J593</f>
        <v>12.5</v>
      </c>
      <c r="L593" s="106"/>
      <c r="M593" s="101"/>
    </row>
    <row r="594" spans="1:13" s="68" customFormat="1" ht="38.25">
      <c r="A594" s="4" t="s">
        <v>57</v>
      </c>
      <c r="B594" s="3" t="s">
        <v>96</v>
      </c>
      <c r="C594" s="3" t="s">
        <v>83</v>
      </c>
      <c r="D594" s="3" t="s">
        <v>11</v>
      </c>
      <c r="E594" s="3" t="s">
        <v>275</v>
      </c>
      <c r="F594" s="3" t="s">
        <v>58</v>
      </c>
      <c r="G594" s="90">
        <v>538</v>
      </c>
      <c r="H594" s="90">
        <v>538</v>
      </c>
      <c r="I594" s="90">
        <f t="shared" si="46"/>
        <v>100</v>
      </c>
      <c r="J594" s="113">
        <v>538</v>
      </c>
      <c r="K594" s="110">
        <f>I594-J594</f>
        <v>-438</v>
      </c>
      <c r="L594" s="106"/>
      <c r="M594" s="101"/>
    </row>
    <row r="595" spans="1:13" s="68" customFormat="1" ht="27.75" customHeight="1">
      <c r="A595" s="77" t="s">
        <v>396</v>
      </c>
      <c r="B595" s="3" t="s">
        <v>96</v>
      </c>
      <c r="C595" s="3" t="s">
        <v>83</v>
      </c>
      <c r="D595" s="3" t="s">
        <v>38</v>
      </c>
      <c r="E595" s="3"/>
      <c r="F595" s="3"/>
      <c r="G595" s="90">
        <f>G596</f>
        <v>1716.61979</v>
      </c>
      <c r="H595" s="90">
        <f>H596</f>
        <v>1716.61979</v>
      </c>
      <c r="I595" s="90">
        <f t="shared" si="46"/>
        <v>100</v>
      </c>
      <c r="J595" s="113"/>
      <c r="K595" s="110"/>
      <c r="L595" s="106"/>
      <c r="M595" s="101"/>
    </row>
    <row r="596" spans="1:13" s="68" customFormat="1" ht="38.25">
      <c r="A596" s="5" t="s">
        <v>12</v>
      </c>
      <c r="B596" s="3" t="s">
        <v>96</v>
      </c>
      <c r="C596" s="3" t="s">
        <v>83</v>
      </c>
      <c r="D596" s="3" t="s">
        <v>38</v>
      </c>
      <c r="E596" s="3" t="s">
        <v>39</v>
      </c>
      <c r="F596" s="3"/>
      <c r="G596" s="90">
        <f>G597</f>
        <v>1716.61979</v>
      </c>
      <c r="H596" s="90">
        <f>H597</f>
        <v>1716.61979</v>
      </c>
      <c r="I596" s="90">
        <f t="shared" si="46"/>
        <v>100</v>
      </c>
      <c r="J596" s="113"/>
      <c r="K596" s="110"/>
      <c r="L596" s="106"/>
      <c r="M596" s="101"/>
    </row>
    <row r="597" spans="1:13" s="68" customFormat="1" ht="43.5" customHeight="1">
      <c r="A597" s="7" t="s">
        <v>233</v>
      </c>
      <c r="B597" s="3" t="s">
        <v>96</v>
      </c>
      <c r="C597" s="3" t="s">
        <v>83</v>
      </c>
      <c r="D597" s="3" t="s">
        <v>38</v>
      </c>
      <c r="E597" s="3" t="s">
        <v>143</v>
      </c>
      <c r="F597" s="3"/>
      <c r="G597" s="90">
        <f>G598+G601+G604</f>
        <v>1716.61979</v>
      </c>
      <c r="H597" s="90">
        <f>H598+H601+H604</f>
        <v>1716.61979</v>
      </c>
      <c r="I597" s="90">
        <f t="shared" si="46"/>
        <v>100</v>
      </c>
      <c r="J597" s="113"/>
      <c r="K597" s="110"/>
      <c r="L597" s="106"/>
      <c r="M597" s="101"/>
    </row>
    <row r="598" spans="1:13" s="68" customFormat="1" ht="38.25">
      <c r="A598" s="7" t="s">
        <v>258</v>
      </c>
      <c r="B598" s="3" t="s">
        <v>96</v>
      </c>
      <c r="C598" s="3" t="s">
        <v>83</v>
      </c>
      <c r="D598" s="3" t="s">
        <v>38</v>
      </c>
      <c r="E598" s="3" t="s">
        <v>259</v>
      </c>
      <c r="F598" s="3"/>
      <c r="G598" s="90">
        <f>G599</f>
        <v>402.51</v>
      </c>
      <c r="H598" s="90">
        <f>H599</f>
        <v>402.51</v>
      </c>
      <c r="I598" s="90">
        <f t="shared" si="46"/>
        <v>100</v>
      </c>
      <c r="J598" s="113"/>
      <c r="K598" s="110"/>
      <c r="L598" s="106"/>
      <c r="M598" s="101"/>
    </row>
    <row r="599" spans="1:13" s="68" customFormat="1" ht="25.5">
      <c r="A599" s="7" t="s">
        <v>400</v>
      </c>
      <c r="B599" s="3" t="s">
        <v>96</v>
      </c>
      <c r="C599" s="3" t="s">
        <v>83</v>
      </c>
      <c r="D599" s="3" t="s">
        <v>38</v>
      </c>
      <c r="E599" s="3" t="s">
        <v>397</v>
      </c>
      <c r="F599" s="3"/>
      <c r="G599" s="90">
        <f>G600</f>
        <v>402.51</v>
      </c>
      <c r="H599" s="90">
        <f>H600</f>
        <v>402.51</v>
      </c>
      <c r="I599" s="90">
        <f t="shared" si="46"/>
        <v>100</v>
      </c>
      <c r="J599" s="113"/>
      <c r="K599" s="110"/>
      <c r="L599" s="106"/>
      <c r="M599" s="101"/>
    </row>
    <row r="600" spans="1:13" s="68" customFormat="1" ht="51">
      <c r="A600" s="4" t="s">
        <v>375</v>
      </c>
      <c r="B600" s="3" t="s">
        <v>96</v>
      </c>
      <c r="C600" s="3" t="s">
        <v>83</v>
      </c>
      <c r="D600" s="3" t="s">
        <v>38</v>
      </c>
      <c r="E600" s="3" t="s">
        <v>397</v>
      </c>
      <c r="F600" s="3" t="s">
        <v>20</v>
      </c>
      <c r="G600" s="90">
        <v>402.51</v>
      </c>
      <c r="H600" s="90">
        <v>402.51</v>
      </c>
      <c r="I600" s="90">
        <f t="shared" si="46"/>
        <v>100</v>
      </c>
      <c r="J600" s="113">
        <v>402.51</v>
      </c>
      <c r="K600" s="110">
        <f>I600-J600</f>
        <v>-302.51</v>
      </c>
      <c r="L600" s="106"/>
      <c r="M600" s="101"/>
    </row>
    <row r="601" spans="1:13" s="68" customFormat="1" ht="38.25">
      <c r="A601" s="7" t="s">
        <v>261</v>
      </c>
      <c r="B601" s="3" t="s">
        <v>96</v>
      </c>
      <c r="C601" s="3" t="s">
        <v>83</v>
      </c>
      <c r="D601" s="3" t="s">
        <v>38</v>
      </c>
      <c r="E601" s="3" t="s">
        <v>262</v>
      </c>
      <c r="F601" s="3"/>
      <c r="G601" s="90">
        <f>G602</f>
        <v>1211.18</v>
      </c>
      <c r="H601" s="90">
        <f>H602</f>
        <v>1211.18</v>
      </c>
      <c r="I601" s="90">
        <f t="shared" si="46"/>
        <v>100</v>
      </c>
      <c r="J601" s="113"/>
      <c r="K601" s="110"/>
      <c r="L601" s="106"/>
      <c r="M601" s="101"/>
    </row>
    <row r="602" spans="1:13" s="68" customFormat="1" ht="25.5">
      <c r="A602" s="7" t="s">
        <v>399</v>
      </c>
      <c r="B602" s="3" t="s">
        <v>96</v>
      </c>
      <c r="C602" s="3" t="s">
        <v>83</v>
      </c>
      <c r="D602" s="3" t="s">
        <v>38</v>
      </c>
      <c r="E602" s="3" t="s">
        <v>398</v>
      </c>
      <c r="F602" s="3"/>
      <c r="G602" s="90">
        <f>G603</f>
        <v>1211.18</v>
      </c>
      <c r="H602" s="90">
        <f>H603</f>
        <v>1211.18</v>
      </c>
      <c r="I602" s="90">
        <f t="shared" si="46"/>
        <v>100</v>
      </c>
      <c r="J602" s="113"/>
      <c r="K602" s="110"/>
      <c r="L602" s="106"/>
      <c r="M602" s="101"/>
    </row>
    <row r="603" spans="1:13" s="68" customFormat="1" ht="51">
      <c r="A603" s="4" t="s">
        <v>375</v>
      </c>
      <c r="B603" s="3" t="s">
        <v>96</v>
      </c>
      <c r="C603" s="3" t="s">
        <v>83</v>
      </c>
      <c r="D603" s="3" t="s">
        <v>38</v>
      </c>
      <c r="E603" s="3" t="s">
        <v>398</v>
      </c>
      <c r="F603" s="3" t="s">
        <v>20</v>
      </c>
      <c r="G603" s="90">
        <v>1211.18</v>
      </c>
      <c r="H603" s="90">
        <v>1211.18</v>
      </c>
      <c r="I603" s="90">
        <f t="shared" si="46"/>
        <v>100</v>
      </c>
      <c r="J603" s="113">
        <v>1211.18</v>
      </c>
      <c r="K603" s="110">
        <f>I603-J603</f>
        <v>-1111.18</v>
      </c>
      <c r="L603" s="106"/>
      <c r="M603" s="101"/>
    </row>
    <row r="604" spans="1:13" s="68" customFormat="1" ht="63.75">
      <c r="A604" s="4" t="s">
        <v>266</v>
      </c>
      <c r="B604" s="3" t="s">
        <v>96</v>
      </c>
      <c r="C604" s="3" t="s">
        <v>83</v>
      </c>
      <c r="D604" s="3" t="s">
        <v>38</v>
      </c>
      <c r="E604" s="20" t="s">
        <v>403</v>
      </c>
      <c r="F604" s="3"/>
      <c r="G604" s="90">
        <f>G605</f>
        <v>102.92979</v>
      </c>
      <c r="H604" s="90">
        <f>H605</f>
        <v>102.92979</v>
      </c>
      <c r="I604" s="90">
        <f t="shared" si="46"/>
        <v>100</v>
      </c>
      <c r="J604" s="113"/>
      <c r="K604" s="110"/>
      <c r="L604" s="106"/>
      <c r="M604" s="101"/>
    </row>
    <row r="605" spans="1:13" s="68" customFormat="1" ht="25.5">
      <c r="A605" s="7" t="s">
        <v>401</v>
      </c>
      <c r="B605" s="3" t="s">
        <v>96</v>
      </c>
      <c r="C605" s="3" t="s">
        <v>83</v>
      </c>
      <c r="D605" s="3" t="s">
        <v>38</v>
      </c>
      <c r="E605" s="3" t="s">
        <v>402</v>
      </c>
      <c r="F605" s="3"/>
      <c r="G605" s="90">
        <f>G606</f>
        <v>102.92979</v>
      </c>
      <c r="H605" s="90">
        <f>H606</f>
        <v>102.92979</v>
      </c>
      <c r="I605" s="90">
        <f t="shared" si="46"/>
        <v>100</v>
      </c>
      <c r="J605" s="113"/>
      <c r="K605" s="110"/>
      <c r="L605" s="106"/>
      <c r="M605" s="101"/>
    </row>
    <row r="606" spans="1:13" s="68" customFormat="1" ht="38.25">
      <c r="A606" s="4" t="s">
        <v>49</v>
      </c>
      <c r="B606" s="3" t="s">
        <v>96</v>
      </c>
      <c r="C606" s="3" t="s">
        <v>83</v>
      </c>
      <c r="D606" s="3" t="s">
        <v>38</v>
      </c>
      <c r="E606" s="3" t="s">
        <v>402</v>
      </c>
      <c r="F606" s="3" t="s">
        <v>50</v>
      </c>
      <c r="G606" s="90">
        <v>102.92979</v>
      </c>
      <c r="H606" s="90">
        <v>102.92979</v>
      </c>
      <c r="I606" s="90">
        <f t="shared" si="46"/>
        <v>100</v>
      </c>
      <c r="J606" s="113">
        <v>102.92979</v>
      </c>
      <c r="K606" s="110">
        <f>I606-J606</f>
        <v>-2.929789999999997</v>
      </c>
      <c r="L606" s="106"/>
      <c r="M606" s="101"/>
    </row>
    <row r="607" spans="1:13" s="68" customFormat="1" ht="12.75">
      <c r="A607" s="118" t="s">
        <v>277</v>
      </c>
      <c r="B607" s="119"/>
      <c r="C607" s="119"/>
      <c r="D607" s="119"/>
      <c r="E607" s="119"/>
      <c r="F607" s="119"/>
      <c r="G607" s="120">
        <f>G10+G103+G245+G514</f>
        <v>447707.92997</v>
      </c>
      <c r="H607" s="120">
        <f>H10+H103+H245+H514</f>
        <v>445048.837</v>
      </c>
      <c r="I607" s="121">
        <f t="shared" si="46"/>
        <v>99.4060652510269</v>
      </c>
      <c r="J607" s="113">
        <f>SUM(J11:J606)</f>
        <v>441943.0693000001</v>
      </c>
      <c r="K607" s="110" t="e">
        <f>SUM(K16:K606)</f>
        <v>#DIV/0!</v>
      </c>
      <c r="L607" s="106"/>
      <c r="M607" s="101"/>
    </row>
    <row r="608" spans="1:8" s="122" customFormat="1" ht="12.75">
      <c r="A608" s="114"/>
      <c r="B608" s="114"/>
      <c r="C608" s="114"/>
      <c r="D608" s="114"/>
      <c r="E608" s="114"/>
      <c r="F608" s="114"/>
      <c r="G608" s="122">
        <v>447707.92997</v>
      </c>
      <c r="H608" s="122">
        <v>445048.837</v>
      </c>
    </row>
    <row r="609" spans="1:10" s="122" customFormat="1" ht="12.75">
      <c r="A609" s="114"/>
      <c r="B609" s="114"/>
      <c r="C609" s="114"/>
      <c r="D609" s="114"/>
      <c r="E609" s="114"/>
      <c r="F609" s="114"/>
      <c r="G609" s="122">
        <f>G608-G607</f>
        <v>0</v>
      </c>
      <c r="H609" s="122">
        <f>H608-H607</f>
        <v>0</v>
      </c>
      <c r="I609" s="122">
        <f>I608-I607</f>
        <v>-99.4060652510269</v>
      </c>
      <c r="J609" s="122">
        <f>J608-J607</f>
        <v>-441943.0693000001</v>
      </c>
    </row>
    <row r="610" spans="1:9" s="122" customFormat="1" ht="14.25">
      <c r="A610" s="114"/>
      <c r="B610" s="115"/>
      <c r="C610" s="115"/>
      <c r="D610" s="115"/>
      <c r="E610" s="123" t="s">
        <v>278</v>
      </c>
      <c r="F610" s="124"/>
      <c r="G610" s="122">
        <f>G104+G246+G515+G152</f>
        <v>27545.86563</v>
      </c>
      <c r="H610" s="122">
        <f>H104+H246+H515+H152</f>
        <v>27239.359290000004</v>
      </c>
      <c r="I610" s="122" t="e">
        <f>I104+I246+I515+I152</f>
        <v>#DIV/0!</v>
      </c>
    </row>
    <row r="611" spans="1:9" s="122" customFormat="1" ht="15">
      <c r="A611" s="114"/>
      <c r="B611" s="115"/>
      <c r="C611" s="115"/>
      <c r="D611" s="115"/>
      <c r="E611" s="125" t="s">
        <v>11</v>
      </c>
      <c r="F611" s="125" t="s">
        <v>25</v>
      </c>
      <c r="G611" s="122">
        <f>G247</f>
        <v>1356.82</v>
      </c>
      <c r="H611" s="122">
        <f>H247</f>
        <v>1351.23183</v>
      </c>
      <c r="I611" s="122">
        <f>I247</f>
        <v>99.58814212644272</v>
      </c>
    </row>
    <row r="612" spans="1:9" s="122" customFormat="1" ht="15">
      <c r="A612" s="114"/>
      <c r="B612" s="116">
        <v>2015</v>
      </c>
      <c r="C612" s="116">
        <v>2016</v>
      </c>
      <c r="D612" s="116">
        <v>2017</v>
      </c>
      <c r="E612" s="125" t="s">
        <v>11</v>
      </c>
      <c r="F612" s="125" t="s">
        <v>107</v>
      </c>
      <c r="G612" s="122">
        <f>G251</f>
        <v>1823.39385</v>
      </c>
      <c r="H612" s="122">
        <f>H251</f>
        <v>1786.31004</v>
      </c>
      <c r="I612" s="122">
        <f>I251</f>
        <v>97.96622051785467</v>
      </c>
    </row>
    <row r="613" spans="1:9" s="122" customFormat="1" ht="15">
      <c r="A613" s="114" t="s">
        <v>279</v>
      </c>
      <c r="B613" s="117"/>
      <c r="C613" s="117"/>
      <c r="D613" s="117"/>
      <c r="E613" s="125" t="s">
        <v>11</v>
      </c>
      <c r="F613" s="125" t="s">
        <v>68</v>
      </c>
      <c r="G613" s="122">
        <f>G105+G259+G516+G153</f>
        <v>18164.67007</v>
      </c>
      <c r="H613" s="122">
        <f>H105+H259+H516+H153</f>
        <v>18006.333270000003</v>
      </c>
      <c r="I613" s="122" t="e">
        <f>I105+I259+I516+I153</f>
        <v>#DIV/0!</v>
      </c>
    </row>
    <row r="614" spans="1:6" s="122" customFormat="1" ht="15">
      <c r="A614" s="114" t="s">
        <v>280</v>
      </c>
      <c r="B614" s="117"/>
      <c r="C614" s="117"/>
      <c r="D614" s="117"/>
      <c r="E614" s="125" t="s">
        <v>11</v>
      </c>
      <c r="F614" s="125" t="s">
        <v>38</v>
      </c>
    </row>
    <row r="615" spans="1:9" s="122" customFormat="1" ht="15">
      <c r="A615" s="114" t="s">
        <v>281</v>
      </c>
      <c r="B615" s="117"/>
      <c r="C615" s="117"/>
      <c r="D615" s="117"/>
      <c r="E615" s="125" t="s">
        <v>11</v>
      </c>
      <c r="F615" s="125" t="s">
        <v>81</v>
      </c>
      <c r="G615" s="122">
        <f>G110+G282</f>
        <v>4918.58171</v>
      </c>
      <c r="H615" s="122">
        <f>H110+H282</f>
        <v>4864.09055</v>
      </c>
      <c r="I615" s="122">
        <f>I110+I282</f>
        <v>194.2450093939363</v>
      </c>
    </row>
    <row r="616" spans="1:9" s="122" customFormat="1" ht="15">
      <c r="A616" s="114" t="s">
        <v>282</v>
      </c>
      <c r="B616" s="117"/>
      <c r="C616" s="117"/>
      <c r="D616" s="117"/>
      <c r="E616" s="125" t="s">
        <v>11</v>
      </c>
      <c r="F616" s="125" t="s">
        <v>9</v>
      </c>
      <c r="G616" s="122">
        <f>G289</f>
        <v>183</v>
      </c>
      <c r="H616" s="122">
        <f>H289</f>
        <v>183</v>
      </c>
      <c r="I616" s="122">
        <f>I289</f>
        <v>100</v>
      </c>
    </row>
    <row r="617" spans="1:9" s="122" customFormat="1" ht="15">
      <c r="A617" s="114" t="s">
        <v>283</v>
      </c>
      <c r="B617" s="117"/>
      <c r="C617" s="115"/>
      <c r="D617" s="115"/>
      <c r="E617" s="125" t="s">
        <v>11</v>
      </c>
      <c r="F617" s="125" t="s">
        <v>83</v>
      </c>
      <c r="G617" s="122">
        <f>G126</f>
        <v>0</v>
      </c>
      <c r="H617" s="122">
        <f>H126</f>
        <v>0</v>
      </c>
      <c r="I617" s="122" t="e">
        <f>I126</f>
        <v>#DIV/0!</v>
      </c>
    </row>
    <row r="618" spans="1:9" s="122" customFormat="1" ht="15">
      <c r="A618" s="114"/>
      <c r="B618" s="115"/>
      <c r="C618" s="115"/>
      <c r="D618" s="115"/>
      <c r="E618" s="125" t="s">
        <v>11</v>
      </c>
      <c r="F618" s="125" t="s">
        <v>90</v>
      </c>
      <c r="G618" s="122">
        <f>G293</f>
        <v>1099.4</v>
      </c>
      <c r="H618" s="122">
        <f>H293</f>
        <v>1048.3936</v>
      </c>
      <c r="I618" s="122">
        <f>I293</f>
        <v>95.36052392213935</v>
      </c>
    </row>
    <row r="619" spans="1:9" s="122" customFormat="1" ht="12.75" customHeight="1">
      <c r="A619" s="114"/>
      <c r="B619" s="115"/>
      <c r="C619" s="115"/>
      <c r="D619" s="115"/>
      <c r="E619" s="126" t="s">
        <v>284</v>
      </c>
      <c r="F619" s="127"/>
      <c r="G619" s="122">
        <f aca="true" t="shared" si="47" ref="G619:I620">G157</f>
        <v>517.2</v>
      </c>
      <c r="H619" s="122">
        <f t="shared" si="47"/>
        <v>517.2</v>
      </c>
      <c r="I619" s="122">
        <f t="shared" si="47"/>
        <v>100</v>
      </c>
    </row>
    <row r="620" spans="1:9" s="122" customFormat="1" ht="15">
      <c r="A620" s="114"/>
      <c r="B620" s="115"/>
      <c r="C620" s="115"/>
      <c r="D620" s="115"/>
      <c r="E620" s="125" t="s">
        <v>25</v>
      </c>
      <c r="F620" s="125" t="s">
        <v>107</v>
      </c>
      <c r="G620" s="122">
        <f t="shared" si="47"/>
        <v>517.2</v>
      </c>
      <c r="H620" s="122">
        <f t="shared" si="47"/>
        <v>517.2</v>
      </c>
      <c r="I620" s="122">
        <f t="shared" si="47"/>
        <v>100</v>
      </c>
    </row>
    <row r="621" spans="1:9" s="122" customFormat="1" ht="12.75" customHeight="1">
      <c r="A621" s="114"/>
      <c r="B621" s="115"/>
      <c r="C621" s="115"/>
      <c r="D621" s="115"/>
      <c r="E621" s="126" t="s">
        <v>285</v>
      </c>
      <c r="F621" s="128"/>
      <c r="G621" s="122">
        <f>G314+G163</f>
        <v>1555.23223</v>
      </c>
      <c r="H621" s="122">
        <f>H314+H163</f>
        <v>1522.0912400000002</v>
      </c>
      <c r="I621" s="122">
        <f>I314+I163</f>
        <v>197.85527447871056</v>
      </c>
    </row>
    <row r="622" spans="1:6" s="122" customFormat="1" ht="15">
      <c r="A622" s="114"/>
      <c r="B622" s="115"/>
      <c r="C622" s="115"/>
      <c r="D622" s="115"/>
      <c r="E622" s="125" t="s">
        <v>107</v>
      </c>
      <c r="F622" s="125" t="s">
        <v>25</v>
      </c>
    </row>
    <row r="623" spans="1:9" s="122" customFormat="1" ht="15">
      <c r="A623" s="114"/>
      <c r="B623" s="115"/>
      <c r="C623" s="115"/>
      <c r="D623" s="115"/>
      <c r="E623" s="125" t="s">
        <v>107</v>
      </c>
      <c r="F623" s="125" t="s">
        <v>46</v>
      </c>
      <c r="G623" s="122">
        <f>G315+G164</f>
        <v>1295.23223</v>
      </c>
      <c r="H623" s="122">
        <f>H315+H164</f>
        <v>1262.0912400000002</v>
      </c>
      <c r="I623" s="122">
        <f>I315+I164</f>
        <v>197.42140064445786</v>
      </c>
    </row>
    <row r="624" spans="2:9" s="114" customFormat="1" ht="15">
      <c r="B624" s="115"/>
      <c r="C624" s="115"/>
      <c r="D624" s="115"/>
      <c r="E624" s="125" t="s">
        <v>107</v>
      </c>
      <c r="F624" s="125" t="s">
        <v>113</v>
      </c>
      <c r="G624" s="122">
        <f>G330</f>
        <v>260</v>
      </c>
      <c r="H624" s="122">
        <f>H330</f>
        <v>260</v>
      </c>
      <c r="I624" s="122">
        <f>I330</f>
        <v>100</v>
      </c>
    </row>
    <row r="625" spans="2:9" s="114" customFormat="1" ht="12.75" customHeight="1">
      <c r="B625" s="115"/>
      <c r="C625" s="115"/>
      <c r="D625" s="115"/>
      <c r="E625" s="126" t="s">
        <v>286</v>
      </c>
      <c r="F625" s="127"/>
      <c r="G625" s="122">
        <f>G342+G172+G137</f>
        <v>11595.611659999999</v>
      </c>
      <c r="H625" s="122">
        <f>H342+H172+H137</f>
        <v>11254.435839999998</v>
      </c>
      <c r="I625" s="122">
        <f>I342+I172+I137</f>
        <v>296.42371613014825</v>
      </c>
    </row>
    <row r="626" spans="2:9" s="114" customFormat="1" ht="15">
      <c r="B626" s="115"/>
      <c r="C626" s="115"/>
      <c r="D626" s="115"/>
      <c r="E626" s="125" t="s">
        <v>68</v>
      </c>
      <c r="F626" s="125" t="s">
        <v>11</v>
      </c>
      <c r="G626" s="122"/>
      <c r="H626" s="122"/>
      <c r="I626" s="122"/>
    </row>
    <row r="627" spans="2:9" s="114" customFormat="1" ht="15">
      <c r="B627" s="115"/>
      <c r="C627" s="115"/>
      <c r="D627" s="115"/>
      <c r="E627" s="125" t="s">
        <v>68</v>
      </c>
      <c r="F627" s="125" t="s">
        <v>38</v>
      </c>
      <c r="G627" s="122">
        <f>G343</f>
        <v>815.9000000000001</v>
      </c>
      <c r="H627" s="122">
        <f>H343</f>
        <v>815.9000000000001</v>
      </c>
      <c r="I627" s="122">
        <f>I343</f>
        <v>100</v>
      </c>
    </row>
    <row r="628" spans="2:9" s="114" customFormat="1" ht="15">
      <c r="B628" s="115"/>
      <c r="C628" s="115"/>
      <c r="D628" s="115"/>
      <c r="E628" s="125" t="s">
        <v>68</v>
      </c>
      <c r="F628" s="125" t="s">
        <v>46</v>
      </c>
      <c r="G628" s="122">
        <f>G358+G173</f>
        <v>3690.0571099999997</v>
      </c>
      <c r="H628" s="122">
        <f>H358+H173</f>
        <v>3585.29511</v>
      </c>
      <c r="I628" s="122">
        <f>I358+I173</f>
        <v>196.51223491027736</v>
      </c>
    </row>
    <row r="629" spans="2:9" s="114" customFormat="1" ht="15">
      <c r="B629" s="115"/>
      <c r="C629" s="115"/>
      <c r="D629" s="115"/>
      <c r="E629" s="125" t="s">
        <v>68</v>
      </c>
      <c r="F629" s="125" t="s">
        <v>94</v>
      </c>
      <c r="G629" s="122">
        <f>G363+G182+G138</f>
        <v>7089.654549999999</v>
      </c>
      <c r="H629" s="122">
        <f>H363+H182+H138</f>
        <v>6853.2407299999995</v>
      </c>
      <c r="I629" s="122">
        <f>I363+I182+I138</f>
        <v>295.8671467080911</v>
      </c>
    </row>
    <row r="630" spans="2:9" s="114" customFormat="1" ht="12.75" customHeight="1">
      <c r="B630" s="115"/>
      <c r="C630" s="115"/>
      <c r="D630" s="115"/>
      <c r="E630" s="126" t="s">
        <v>287</v>
      </c>
      <c r="F630" s="127"/>
      <c r="G630" s="122">
        <f>G385+G186</f>
        <v>11738.25763</v>
      </c>
      <c r="H630" s="122">
        <f>H385+H186</f>
        <v>11460.08111</v>
      </c>
      <c r="I630" s="122">
        <f>I385+I186</f>
        <v>197.55669542982488</v>
      </c>
    </row>
    <row r="631" spans="2:9" s="114" customFormat="1" ht="15">
      <c r="B631" s="115"/>
      <c r="C631" s="115"/>
      <c r="D631" s="115"/>
      <c r="E631" s="125" t="s">
        <v>38</v>
      </c>
      <c r="F631" s="125" t="s">
        <v>11</v>
      </c>
      <c r="G631" s="122">
        <f>G386</f>
        <v>0</v>
      </c>
      <c r="H631" s="122">
        <f>H386</f>
        <v>0</v>
      </c>
      <c r="I631" s="122" t="e">
        <f>I386</f>
        <v>#DIV/0!</v>
      </c>
    </row>
    <row r="632" spans="2:9" s="114" customFormat="1" ht="15">
      <c r="B632" s="115"/>
      <c r="C632" s="115"/>
      <c r="D632" s="115"/>
      <c r="E632" s="125" t="s">
        <v>38</v>
      </c>
      <c r="F632" s="125" t="s">
        <v>25</v>
      </c>
      <c r="G632" s="122">
        <f>G387+G187</f>
        <v>8897.21074</v>
      </c>
      <c r="H632" s="122">
        <f>H387+H187</f>
        <v>8646.77874</v>
      </c>
      <c r="I632" s="122">
        <f>I387+I187</f>
        <v>197.1639181965888</v>
      </c>
    </row>
    <row r="633" spans="2:9" s="114" customFormat="1" ht="15">
      <c r="B633" s="115"/>
      <c r="C633" s="115"/>
      <c r="D633" s="115"/>
      <c r="E633" s="125" t="s">
        <v>38</v>
      </c>
      <c r="F633" s="125" t="s">
        <v>107</v>
      </c>
      <c r="G633" s="122">
        <f>G413+G195</f>
        <v>2841.04689</v>
      </c>
      <c r="H633" s="122">
        <f>H413+H195</f>
        <v>2813.30237</v>
      </c>
      <c r="I633" s="122">
        <f>I413+I195</f>
        <v>198.9141287344437</v>
      </c>
    </row>
    <row r="634" spans="2:9" s="114" customFormat="1" ht="14.25">
      <c r="B634" s="115"/>
      <c r="C634" s="115"/>
      <c r="D634" s="115"/>
      <c r="E634" s="123" t="s">
        <v>288</v>
      </c>
      <c r="F634" s="129"/>
      <c r="G634" s="122">
        <f aca="true" t="shared" si="48" ref="G634:I635">G420</f>
        <v>0</v>
      </c>
      <c r="H634" s="122">
        <f t="shared" si="48"/>
        <v>0</v>
      </c>
      <c r="I634" s="122" t="e">
        <f t="shared" si="48"/>
        <v>#DIV/0!</v>
      </c>
    </row>
    <row r="635" spans="2:9" s="114" customFormat="1" ht="15">
      <c r="B635" s="115"/>
      <c r="C635" s="115"/>
      <c r="D635" s="115"/>
      <c r="E635" s="125" t="s">
        <v>81</v>
      </c>
      <c r="F635" s="125" t="s">
        <v>38</v>
      </c>
      <c r="G635" s="122">
        <f t="shared" si="48"/>
        <v>0</v>
      </c>
      <c r="H635" s="122">
        <f t="shared" si="48"/>
        <v>0</v>
      </c>
      <c r="I635" s="122" t="e">
        <f t="shared" si="48"/>
        <v>#DIV/0!</v>
      </c>
    </row>
    <row r="636" spans="2:9" s="114" customFormat="1" ht="12.75" customHeight="1">
      <c r="B636" s="115"/>
      <c r="C636" s="115"/>
      <c r="D636" s="115"/>
      <c r="E636" s="126" t="s">
        <v>289</v>
      </c>
      <c r="F636" s="127"/>
      <c r="G636" s="122">
        <f>G11+G426+G520</f>
        <v>309715.44706</v>
      </c>
      <c r="H636" s="122">
        <f>H11+H426+H520</f>
        <v>308063.70667999994</v>
      </c>
      <c r="I636" s="122">
        <f>I11+I426+I520</f>
        <v>296.26837089148967</v>
      </c>
    </row>
    <row r="637" spans="2:9" s="114" customFormat="1" ht="15">
      <c r="B637" s="115"/>
      <c r="C637" s="115"/>
      <c r="D637" s="115"/>
      <c r="E637" s="125" t="s">
        <v>9</v>
      </c>
      <c r="F637" s="125" t="s">
        <v>11</v>
      </c>
      <c r="G637" s="122">
        <f>G12+G427</f>
        <v>15970.622840000002</v>
      </c>
      <c r="H637" s="122">
        <f>H12+H427</f>
        <v>15934.696840000002</v>
      </c>
      <c r="I637" s="122">
        <f>I12+I427</f>
        <v>199.7266750645166</v>
      </c>
    </row>
    <row r="638" spans="2:9" s="114" customFormat="1" ht="15">
      <c r="B638" s="115"/>
      <c r="C638" s="115"/>
      <c r="D638" s="115"/>
      <c r="E638" s="125" t="s">
        <v>9</v>
      </c>
      <c r="F638" s="125" t="s">
        <v>25</v>
      </c>
      <c r="G638" s="122">
        <f>G30+G432+G521</f>
        <v>281416.06518</v>
      </c>
      <c r="H638" s="122">
        <f>H30+H432+H521</f>
        <v>279898.02083999995</v>
      </c>
      <c r="I638" s="122">
        <f>I30+I432+I521</f>
        <v>296.2560268311239</v>
      </c>
    </row>
    <row r="639" spans="2:9" s="114" customFormat="1" ht="15">
      <c r="B639" s="115"/>
      <c r="C639" s="115"/>
      <c r="D639" s="115"/>
      <c r="E639" s="125" t="s">
        <v>9</v>
      </c>
      <c r="F639" s="125" t="s">
        <v>38</v>
      </c>
      <c r="G639" s="122">
        <f>G64</f>
        <v>605.031</v>
      </c>
      <c r="H639" s="122">
        <f>H64</f>
        <v>515.98935</v>
      </c>
      <c r="I639" s="122">
        <f>I64</f>
        <v>85.28312598858571</v>
      </c>
    </row>
    <row r="640" spans="2:9" s="114" customFormat="1" ht="15">
      <c r="B640" s="115"/>
      <c r="C640" s="115"/>
      <c r="D640" s="115"/>
      <c r="E640" s="125" t="s">
        <v>9</v>
      </c>
      <c r="F640" s="125" t="s">
        <v>9</v>
      </c>
      <c r="G640" s="122">
        <f>G70+G531</f>
        <v>1912.0718000000002</v>
      </c>
      <c r="H640" s="122">
        <f>H70+H531</f>
        <v>1912.0718000000002</v>
      </c>
      <c r="I640" s="122">
        <f>I70+I531</f>
        <v>200</v>
      </c>
    </row>
    <row r="641" spans="2:9" s="114" customFormat="1" ht="15">
      <c r="B641" s="115"/>
      <c r="C641" s="115"/>
      <c r="D641" s="115"/>
      <c r="E641" s="125" t="s">
        <v>9</v>
      </c>
      <c r="F641" s="125" t="s">
        <v>46</v>
      </c>
      <c r="G641" s="122">
        <f>G78</f>
        <v>9811.656239999998</v>
      </c>
      <c r="H641" s="122">
        <f>H78</f>
        <v>9802.927849999998</v>
      </c>
      <c r="I641" s="122">
        <f>I78</f>
        <v>99.91104060531171</v>
      </c>
    </row>
    <row r="642" spans="2:9" s="114" customFormat="1" ht="12.75" customHeight="1">
      <c r="B642" s="115"/>
      <c r="C642" s="115"/>
      <c r="D642" s="115"/>
      <c r="E642" s="126" t="s">
        <v>290</v>
      </c>
      <c r="F642" s="127"/>
      <c r="G642" s="122">
        <f aca="true" t="shared" si="49" ref="G642:I643">G538+G207</f>
        <v>25257.25398</v>
      </c>
      <c r="H642" s="122">
        <f t="shared" si="49"/>
        <v>25257.25398</v>
      </c>
      <c r="I642" s="122">
        <f t="shared" si="49"/>
        <v>200</v>
      </c>
    </row>
    <row r="643" spans="2:9" s="114" customFormat="1" ht="15">
      <c r="B643" s="115"/>
      <c r="C643" s="115"/>
      <c r="D643" s="115"/>
      <c r="E643" s="125" t="s">
        <v>256</v>
      </c>
      <c r="F643" s="125" t="s">
        <v>11</v>
      </c>
      <c r="G643" s="122">
        <f t="shared" si="49"/>
        <v>22144.788770000003</v>
      </c>
      <c r="H643" s="122">
        <f t="shared" si="49"/>
        <v>22144.788770000003</v>
      </c>
      <c r="I643" s="122">
        <f t="shared" si="49"/>
        <v>200</v>
      </c>
    </row>
    <row r="644" spans="2:9" s="114" customFormat="1" ht="15">
      <c r="B644" s="115"/>
      <c r="C644" s="115"/>
      <c r="D644" s="115"/>
      <c r="E644" s="125" t="s">
        <v>256</v>
      </c>
      <c r="F644" s="125" t="s">
        <v>68</v>
      </c>
      <c r="G644" s="122">
        <f>G562</f>
        <v>3112.46521</v>
      </c>
      <c r="H644" s="122">
        <f>H562</f>
        <v>3112.46521</v>
      </c>
      <c r="I644" s="122">
        <f>I562</f>
        <v>100</v>
      </c>
    </row>
    <row r="645" spans="2:9" s="114" customFormat="1" ht="12.75" customHeight="1">
      <c r="B645" s="115"/>
      <c r="C645" s="115"/>
      <c r="D645" s="115"/>
      <c r="E645" s="126" t="s">
        <v>291</v>
      </c>
      <c r="F645" s="127"/>
      <c r="G645" s="122">
        <f aca="true" t="shared" si="50" ref="G645:I646">G449</f>
        <v>6997.4</v>
      </c>
      <c r="H645" s="122">
        <f t="shared" si="50"/>
        <v>6997.4</v>
      </c>
      <c r="I645" s="122">
        <f t="shared" si="50"/>
        <v>100</v>
      </c>
    </row>
    <row r="646" spans="2:9" s="114" customFormat="1" ht="15">
      <c r="B646" s="115"/>
      <c r="C646" s="115"/>
      <c r="D646" s="115"/>
      <c r="E646" s="125" t="s">
        <v>46</v>
      </c>
      <c r="F646" s="125" t="s">
        <v>11</v>
      </c>
      <c r="G646" s="122">
        <f t="shared" si="50"/>
        <v>6482.4</v>
      </c>
      <c r="H646" s="122">
        <f t="shared" si="50"/>
        <v>6482.4</v>
      </c>
      <c r="I646" s="122">
        <f t="shared" si="50"/>
        <v>100</v>
      </c>
    </row>
    <row r="647" spans="2:9" s="114" customFormat="1" ht="15">
      <c r="B647" s="115"/>
      <c r="C647" s="115"/>
      <c r="D647" s="115"/>
      <c r="E647" s="125" t="s">
        <v>46</v>
      </c>
      <c r="F647" s="125" t="s">
        <v>25</v>
      </c>
      <c r="G647" s="122"/>
      <c r="H647" s="122"/>
      <c r="I647" s="122"/>
    </row>
    <row r="648" spans="2:9" s="114" customFormat="1" ht="15">
      <c r="B648" s="115"/>
      <c r="C648" s="115"/>
      <c r="D648" s="115"/>
      <c r="E648" s="125" t="s">
        <v>46</v>
      </c>
      <c r="F648" s="125" t="s">
        <v>68</v>
      </c>
      <c r="G648" s="122"/>
      <c r="H648" s="122"/>
      <c r="I648" s="122"/>
    </row>
    <row r="649" spans="2:9" s="114" customFormat="1" ht="15">
      <c r="B649" s="115"/>
      <c r="C649" s="115"/>
      <c r="D649" s="115"/>
      <c r="E649" s="125" t="s">
        <v>46</v>
      </c>
      <c r="F649" s="125" t="s">
        <v>46</v>
      </c>
      <c r="G649" s="122">
        <f>G456</f>
        <v>515</v>
      </c>
      <c r="H649" s="122">
        <f>H456</f>
        <v>515</v>
      </c>
      <c r="I649" s="122">
        <f>I456</f>
        <v>100</v>
      </c>
    </row>
    <row r="650" spans="2:9" s="114" customFormat="1" ht="12.75" customHeight="1">
      <c r="B650" s="115"/>
      <c r="C650" s="115"/>
      <c r="D650" s="115"/>
      <c r="E650" s="126" t="s">
        <v>292</v>
      </c>
      <c r="F650" s="127"/>
      <c r="G650" s="122">
        <f>G97+G465+G582</f>
        <v>16890.4727</v>
      </c>
      <c r="H650" s="122">
        <f>H97+H465+H582</f>
        <v>16842.11978</v>
      </c>
      <c r="I650" s="122">
        <f>I97+I465+I582</f>
        <v>299.6699520821889</v>
      </c>
    </row>
    <row r="651" spans="2:9" s="114" customFormat="1" ht="15">
      <c r="B651" s="115"/>
      <c r="C651" s="115"/>
      <c r="D651" s="115"/>
      <c r="E651" s="125" t="s">
        <v>66</v>
      </c>
      <c r="F651" s="125" t="s">
        <v>11</v>
      </c>
      <c r="G651" s="122">
        <f>G466</f>
        <v>103.19</v>
      </c>
      <c r="H651" s="122">
        <f>H466</f>
        <v>103.14983</v>
      </c>
      <c r="I651" s="122">
        <f>I466</f>
        <v>99.96107180928384</v>
      </c>
    </row>
    <row r="652" spans="2:9" s="114" customFormat="1" ht="15">
      <c r="B652" s="115"/>
      <c r="C652" s="115"/>
      <c r="D652" s="115"/>
      <c r="E652" s="125" t="s">
        <v>66</v>
      </c>
      <c r="F652" s="125" t="s">
        <v>25</v>
      </c>
      <c r="G652" s="122"/>
      <c r="H652" s="122"/>
      <c r="I652" s="122"/>
    </row>
    <row r="653" spans="2:9" s="114" customFormat="1" ht="15">
      <c r="B653" s="115"/>
      <c r="C653" s="115"/>
      <c r="D653" s="115"/>
      <c r="E653" s="125" t="s">
        <v>66</v>
      </c>
      <c r="F653" s="125" t="s">
        <v>107</v>
      </c>
      <c r="G653" s="122">
        <f>G470</f>
        <v>5347.9522</v>
      </c>
      <c r="H653" s="122">
        <f>H470</f>
        <v>5346.9522</v>
      </c>
      <c r="I653" s="122">
        <f>I470</f>
        <v>99.98130125396408</v>
      </c>
    </row>
    <row r="654" spans="2:9" s="114" customFormat="1" ht="15">
      <c r="B654" s="115"/>
      <c r="C654" s="115"/>
      <c r="D654" s="115"/>
      <c r="E654" s="125" t="s">
        <v>66</v>
      </c>
      <c r="F654" s="125" t="s">
        <v>68</v>
      </c>
      <c r="G654" s="122">
        <f>G98+G497</f>
        <v>10746.3305</v>
      </c>
      <c r="H654" s="122">
        <f>H98+H497</f>
        <v>10699.668500000002</v>
      </c>
      <c r="I654" s="122">
        <f>I98+I497</f>
        <v>199.47131984962152</v>
      </c>
    </row>
    <row r="655" spans="2:9" s="114" customFormat="1" ht="15">
      <c r="B655" s="115"/>
      <c r="C655" s="115"/>
      <c r="D655" s="115"/>
      <c r="E655" s="125" t="s">
        <v>66</v>
      </c>
      <c r="F655" s="125" t="s">
        <v>81</v>
      </c>
      <c r="G655" s="122">
        <f>G583+G501</f>
        <v>693</v>
      </c>
      <c r="H655" s="122">
        <f>H583+H501</f>
        <v>692.34925</v>
      </c>
      <c r="I655" s="122">
        <f>I583+I501</f>
        <v>199.8255361930295</v>
      </c>
    </row>
    <row r="656" spans="2:9" s="114" customFormat="1" ht="12.75" customHeight="1">
      <c r="B656" s="115"/>
      <c r="C656" s="115"/>
      <c r="D656" s="115"/>
      <c r="E656" s="126" t="s">
        <v>293</v>
      </c>
      <c r="F656" s="127"/>
      <c r="G656" s="122">
        <f>G588</f>
        <v>2342.1197899999997</v>
      </c>
      <c r="H656" s="122">
        <f aca="true" t="shared" si="51" ref="G656:I657">H588</f>
        <v>2342.1197899999997</v>
      </c>
      <c r="I656" s="122">
        <f t="shared" si="51"/>
        <v>100</v>
      </c>
    </row>
    <row r="657" spans="2:9" s="114" customFormat="1" ht="15">
      <c r="B657" s="115"/>
      <c r="C657" s="115"/>
      <c r="D657" s="115"/>
      <c r="E657" s="125" t="s">
        <v>83</v>
      </c>
      <c r="F657" s="125" t="s">
        <v>11</v>
      </c>
      <c r="G657" s="122">
        <f t="shared" si="51"/>
        <v>625.5</v>
      </c>
      <c r="H657" s="122">
        <f t="shared" si="51"/>
        <v>625.5</v>
      </c>
      <c r="I657" s="122">
        <f t="shared" si="51"/>
        <v>100</v>
      </c>
    </row>
    <row r="658" spans="2:9" s="114" customFormat="1" ht="15">
      <c r="B658" s="115"/>
      <c r="C658" s="115"/>
      <c r="D658" s="115"/>
      <c r="E658" s="125" t="s">
        <v>83</v>
      </c>
      <c r="F658" s="125" t="s">
        <v>38</v>
      </c>
      <c r="G658" s="122">
        <f>G595</f>
        <v>1716.61979</v>
      </c>
      <c r="H658" s="122">
        <f>H595</f>
        <v>1716.61979</v>
      </c>
      <c r="I658" s="122">
        <f>I595</f>
        <v>100</v>
      </c>
    </row>
    <row r="659" spans="2:9" s="114" customFormat="1" ht="12.75" customHeight="1">
      <c r="B659" s="115"/>
      <c r="C659" s="115"/>
      <c r="D659" s="115"/>
      <c r="E659" s="126" t="s">
        <v>294</v>
      </c>
      <c r="F659" s="127"/>
      <c r="G659" s="122">
        <f aca="true" t="shared" si="52" ref="G659:I660">G507</f>
        <v>1519.04</v>
      </c>
      <c r="H659" s="122">
        <f t="shared" si="52"/>
        <v>1519.04</v>
      </c>
      <c r="I659" s="122">
        <f t="shared" si="52"/>
        <v>100</v>
      </c>
    </row>
    <row r="660" spans="2:9" s="114" customFormat="1" ht="15">
      <c r="B660" s="115"/>
      <c r="C660" s="115"/>
      <c r="D660" s="115"/>
      <c r="E660" s="125" t="s">
        <v>94</v>
      </c>
      <c r="F660" s="125" t="s">
        <v>25</v>
      </c>
      <c r="G660" s="122">
        <f t="shared" si="52"/>
        <v>1519.04</v>
      </c>
      <c r="H660" s="122">
        <f t="shared" si="52"/>
        <v>1519.04</v>
      </c>
      <c r="I660" s="122">
        <f t="shared" si="52"/>
        <v>100</v>
      </c>
    </row>
    <row r="661" spans="2:9" s="114" customFormat="1" ht="12.75" customHeight="1">
      <c r="B661" s="115"/>
      <c r="C661" s="115"/>
      <c r="D661" s="115"/>
      <c r="E661" s="126" t="s">
        <v>295</v>
      </c>
      <c r="F661" s="127"/>
      <c r="G661" s="122">
        <f aca="true" t="shared" si="53" ref="G661:I662">G145</f>
        <v>220.99829</v>
      </c>
      <c r="H661" s="122">
        <f t="shared" si="53"/>
        <v>220.99829</v>
      </c>
      <c r="I661" s="122">
        <f t="shared" si="53"/>
        <v>100</v>
      </c>
    </row>
    <row r="662" spans="2:9" s="114" customFormat="1" ht="15">
      <c r="B662" s="115"/>
      <c r="C662" s="115"/>
      <c r="D662" s="115"/>
      <c r="E662" s="125" t="s">
        <v>90</v>
      </c>
      <c r="F662" s="125" t="s">
        <v>11</v>
      </c>
      <c r="G662" s="122">
        <f t="shared" si="53"/>
        <v>220.99829</v>
      </c>
      <c r="H662" s="122">
        <f t="shared" si="53"/>
        <v>220.99829</v>
      </c>
      <c r="I662" s="122">
        <f t="shared" si="53"/>
        <v>100</v>
      </c>
    </row>
    <row r="663" spans="2:9" s="114" customFormat="1" ht="12.75" customHeight="1">
      <c r="B663" s="115"/>
      <c r="C663" s="115"/>
      <c r="D663" s="115"/>
      <c r="E663" s="126" t="s">
        <v>296</v>
      </c>
      <c r="F663" s="127"/>
      <c r="G663" s="122">
        <f aca="true" t="shared" si="54" ref="G663:I664">G224</f>
        <v>31813.031</v>
      </c>
      <c r="H663" s="122">
        <f t="shared" si="54"/>
        <v>31813.031</v>
      </c>
      <c r="I663" s="122">
        <f t="shared" si="54"/>
        <v>100</v>
      </c>
    </row>
    <row r="664" spans="2:9" s="114" customFormat="1" ht="15">
      <c r="B664" s="115"/>
      <c r="C664" s="115"/>
      <c r="D664" s="115"/>
      <c r="E664" s="125" t="s">
        <v>113</v>
      </c>
      <c r="F664" s="125" t="s">
        <v>11</v>
      </c>
      <c r="G664" s="122">
        <f t="shared" si="54"/>
        <v>25487</v>
      </c>
      <c r="H664" s="122">
        <f t="shared" si="54"/>
        <v>25487</v>
      </c>
      <c r="I664" s="122">
        <f t="shared" si="54"/>
        <v>100</v>
      </c>
    </row>
    <row r="665" spans="2:9" s="114" customFormat="1" ht="15">
      <c r="B665" s="115"/>
      <c r="C665" s="115"/>
      <c r="D665" s="115"/>
      <c r="E665" s="125" t="s">
        <v>113</v>
      </c>
      <c r="F665" s="125" t="s">
        <v>107</v>
      </c>
      <c r="G665" s="122">
        <f>G233</f>
        <v>6326.031</v>
      </c>
      <c r="H665" s="122">
        <f>H233</f>
        <v>6326.031</v>
      </c>
      <c r="I665" s="122">
        <f>I233</f>
        <v>100</v>
      </c>
    </row>
    <row r="666" spans="2:9" s="114" customFormat="1" ht="14.25">
      <c r="B666" s="115"/>
      <c r="C666" s="115"/>
      <c r="D666" s="115"/>
      <c r="E666" s="123" t="s">
        <v>276</v>
      </c>
      <c r="F666" s="123" t="s">
        <v>276</v>
      </c>
      <c r="G666" s="122"/>
      <c r="H666" s="122"/>
      <c r="I666" s="122"/>
    </row>
    <row r="667" spans="2:9" s="114" customFormat="1" ht="14.25">
      <c r="B667" s="115"/>
      <c r="C667" s="115"/>
      <c r="D667" s="115"/>
      <c r="E667" s="123"/>
      <c r="F667" s="123"/>
      <c r="G667" s="122">
        <f>G610+G619+G621+G625+G630+G634+G636+G642+G645+G650+G656+G659+G661+G663+G666</f>
        <v>447707.92997</v>
      </c>
      <c r="H667" s="122">
        <f>H610+H619+H621+H625+H630+H634+H636+H642+H645+H650+H656+H659+H661+H663+H666</f>
        <v>445048.837</v>
      </c>
      <c r="I667" s="122" t="e">
        <f>I610+I619+I621+I625+I630+I634+I636+I642+I645+I650+I656+I659+I661+I663+I666</f>
        <v>#DIV/0!</v>
      </c>
    </row>
    <row r="668" spans="7:9" s="114" customFormat="1" ht="12.75">
      <c r="G668" s="122">
        <f>G607-G667</f>
        <v>0</v>
      </c>
      <c r="H668" s="122">
        <f>H607-H667</f>
        <v>0</v>
      </c>
      <c r="I668" s="122" t="e">
        <f>I607-I667</f>
        <v>#DIV/0!</v>
      </c>
    </row>
    <row r="669" spans="7:9" s="114" customFormat="1" ht="12.75">
      <c r="G669" s="122"/>
      <c r="H669" s="122"/>
      <c r="I669" s="122"/>
    </row>
    <row r="688" ht="12.75">
      <c r="A688" s="107"/>
    </row>
  </sheetData>
  <sheetProtection/>
  <mergeCells count="9">
    <mergeCell ref="F1:I1"/>
    <mergeCell ref="A6:A8"/>
    <mergeCell ref="A4:I4"/>
    <mergeCell ref="A3:I3"/>
    <mergeCell ref="G6:G8"/>
    <mergeCell ref="H6:H8"/>
    <mergeCell ref="I6:I8"/>
    <mergeCell ref="F2:I2"/>
    <mergeCell ref="B6:F7"/>
  </mergeCells>
  <printOptions/>
  <pageMargins left="0.984251968503937" right="0" top="0" bottom="0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finOtdeL</dc:creator>
  <cp:keywords/>
  <dc:description/>
  <cp:lastModifiedBy>Пользователь</cp:lastModifiedBy>
  <cp:lastPrinted>2016-06-14T02:47:07Z</cp:lastPrinted>
  <dcterms:created xsi:type="dcterms:W3CDTF">2014-11-15T09:17:35Z</dcterms:created>
  <dcterms:modified xsi:type="dcterms:W3CDTF">2016-06-28T11:42:40Z</dcterms:modified>
  <cp:category/>
  <cp:version/>
  <cp:contentType/>
  <cp:contentStatus/>
</cp:coreProperties>
</file>