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5480" windowHeight="11250"/>
  </bookViews>
  <sheets>
    <sheet name="Лист1" sheetId="1" r:id="rId1"/>
  </sheets>
  <definedNames>
    <definedName name="_xlnm.Print_Area" localSheetId="0">Лист1!$A$2:$E$132</definedName>
  </definedNames>
  <calcPr calcId="145621"/>
</workbook>
</file>

<file path=xl/calcChain.xml><?xml version="1.0" encoding="utf-8"?>
<calcChain xmlns="http://schemas.openxmlformats.org/spreadsheetml/2006/main">
  <c r="E24" i="1" l="1"/>
  <c r="E14" i="1"/>
  <c r="E21" i="1"/>
  <c r="E20" i="1"/>
  <c r="E132" i="1" l="1"/>
  <c r="D132" i="1" s="1"/>
  <c r="D100" i="1"/>
  <c r="E99" i="1"/>
  <c r="C99" i="1"/>
  <c r="E98" i="1"/>
  <c r="D94" i="1"/>
  <c r="E93" i="1"/>
  <c r="C93" i="1"/>
  <c r="D123" i="1"/>
  <c r="D126" i="1"/>
  <c r="D128" i="1"/>
  <c r="D130" i="1"/>
  <c r="D102" i="1"/>
  <c r="D56" i="1"/>
  <c r="E55" i="1"/>
  <c r="E54" i="1" s="1"/>
  <c r="C55" i="1"/>
  <c r="C54" i="1" s="1"/>
  <c r="C131" i="1"/>
  <c r="C129" i="1"/>
  <c r="C127" i="1"/>
  <c r="C125" i="1"/>
  <c r="C124" i="1" s="1"/>
  <c r="C122" i="1"/>
  <c r="C121" i="1"/>
  <c r="C120" i="1" s="1"/>
  <c r="C118" i="1"/>
  <c r="C116" i="1"/>
  <c r="C114" i="1"/>
  <c r="C112" i="1"/>
  <c r="C110" i="1"/>
  <c r="C108" i="1"/>
  <c r="C106" i="1"/>
  <c r="C104" i="1"/>
  <c r="C101" i="1"/>
  <c r="C97" i="1"/>
  <c r="C95" i="1"/>
  <c r="C91" i="1"/>
  <c r="C89" i="1"/>
  <c r="C87" i="1"/>
  <c r="C86" i="1" s="1"/>
  <c r="C84" i="1"/>
  <c r="C82" i="1"/>
  <c r="C80" i="1"/>
  <c r="C79" i="1"/>
  <c r="C75" i="1"/>
  <c r="C74" i="1" s="1"/>
  <c r="C72" i="1"/>
  <c r="C70" i="1"/>
  <c r="C69" i="1"/>
  <c r="C65" i="1"/>
  <c r="C61" i="1"/>
  <c r="C60" i="1" s="1"/>
  <c r="C58" i="1"/>
  <c r="C57" i="1" s="1"/>
  <c r="C51" i="1"/>
  <c r="C50" i="1" s="1"/>
  <c r="C48" i="1"/>
  <c r="C46" i="1"/>
  <c r="C44" i="1"/>
  <c r="C37" i="1"/>
  <c r="C36" i="1" s="1"/>
  <c r="C34" i="1"/>
  <c r="C31" i="1"/>
  <c r="C30" i="1" s="1"/>
  <c r="C27" i="1"/>
  <c r="C26" i="1" s="1"/>
  <c r="C19" i="1"/>
  <c r="C18" i="1" s="1"/>
  <c r="C14" i="1"/>
  <c r="C13" i="1" s="1"/>
  <c r="C12" i="1" s="1"/>
  <c r="D81" i="1"/>
  <c r="E80" i="1"/>
  <c r="D54" i="1" l="1"/>
  <c r="D93" i="1"/>
  <c r="D99" i="1"/>
  <c r="C33" i="1"/>
  <c r="C43" i="1"/>
  <c r="C42" i="1" s="1"/>
  <c r="C41" i="1" s="1"/>
  <c r="C53" i="1"/>
  <c r="D55" i="1"/>
  <c r="C103" i="1"/>
  <c r="C11" i="1"/>
  <c r="C78" i="1"/>
  <c r="C77" i="1" s="1"/>
  <c r="C10" i="1" l="1"/>
  <c r="C9" i="1" s="1"/>
  <c r="E125" i="1"/>
  <c r="D125" i="1" s="1"/>
  <c r="E131" i="1" l="1"/>
  <c r="D131" i="1" s="1"/>
  <c r="E129" i="1"/>
  <c r="D129" i="1" s="1"/>
  <c r="E127" i="1"/>
  <c r="E122" i="1"/>
  <c r="D122" i="1" s="1"/>
  <c r="E121" i="1"/>
  <c r="D121" i="1" s="1"/>
  <c r="D119" i="1"/>
  <c r="E118" i="1"/>
  <c r="D118" i="1" s="1"/>
  <c r="D117" i="1"/>
  <c r="E116" i="1"/>
  <c r="D116" i="1" s="1"/>
  <c r="D115" i="1"/>
  <c r="E114" i="1"/>
  <c r="D114" i="1" s="1"/>
  <c r="D113" i="1"/>
  <c r="E112" i="1"/>
  <c r="D112" i="1" s="1"/>
  <c r="D111" i="1"/>
  <c r="E110" i="1"/>
  <c r="D110" i="1" s="1"/>
  <c r="D109" i="1"/>
  <c r="E108" i="1"/>
  <c r="D108" i="1"/>
  <c r="D107" i="1"/>
  <c r="E106" i="1"/>
  <c r="D106" i="1" s="1"/>
  <c r="D105" i="1"/>
  <c r="E104" i="1"/>
  <c r="D104" i="1" s="1"/>
  <c r="E101" i="1"/>
  <c r="D101" i="1" s="1"/>
  <c r="D98" i="1"/>
  <c r="E97" i="1"/>
  <c r="D96" i="1"/>
  <c r="E95" i="1"/>
  <c r="D95" i="1" s="1"/>
  <c r="D92" i="1"/>
  <c r="E91" i="1"/>
  <c r="D91" i="1" s="1"/>
  <c r="D90" i="1"/>
  <c r="E89" i="1"/>
  <c r="D89" i="1"/>
  <c r="D88" i="1"/>
  <c r="E87" i="1"/>
  <c r="D85" i="1"/>
  <c r="E84" i="1"/>
  <c r="D84" i="1" s="1"/>
  <c r="D83" i="1"/>
  <c r="E82" i="1"/>
  <c r="D82" i="1" s="1"/>
  <c r="D76" i="1"/>
  <c r="E75" i="1"/>
  <c r="D73" i="1"/>
  <c r="E72" i="1"/>
  <c r="D72" i="1" s="1"/>
  <c r="D71" i="1"/>
  <c r="E70" i="1"/>
  <c r="D70" i="1" s="1"/>
  <c r="E69" i="1"/>
  <c r="D69" i="1" s="1"/>
  <c r="D68" i="1"/>
  <c r="D67" i="1"/>
  <c r="D66" i="1"/>
  <c r="E65" i="1"/>
  <c r="D65" i="1" s="1"/>
  <c r="D64" i="1"/>
  <c r="D63" i="1"/>
  <c r="D62" i="1"/>
  <c r="E61" i="1"/>
  <c r="D61" i="1" s="1"/>
  <c r="D59" i="1"/>
  <c r="E58" i="1"/>
  <c r="D58" i="1" s="1"/>
  <c r="D52" i="1"/>
  <c r="E51" i="1"/>
  <c r="D51" i="1" s="1"/>
  <c r="D49" i="1"/>
  <c r="E48" i="1"/>
  <c r="D48" i="1" s="1"/>
  <c r="D47" i="1"/>
  <c r="E46" i="1"/>
  <c r="D46" i="1" s="1"/>
  <c r="D45" i="1"/>
  <c r="E44" i="1"/>
  <c r="D44" i="1" s="1"/>
  <c r="D40" i="1"/>
  <c r="D39" i="1"/>
  <c r="D38" i="1"/>
  <c r="E37" i="1"/>
  <c r="D37" i="1" s="1"/>
  <c r="D35" i="1"/>
  <c r="E34" i="1"/>
  <c r="D34" i="1" s="1"/>
  <c r="D32" i="1"/>
  <c r="E31" i="1"/>
  <c r="D31" i="1" s="1"/>
  <c r="D29" i="1"/>
  <c r="D28" i="1"/>
  <c r="E27" i="1"/>
  <c r="D27" i="1" s="1"/>
  <c r="D26" i="1" s="1"/>
  <c r="E26" i="1"/>
  <c r="D25" i="1"/>
  <c r="D24" i="1"/>
  <c r="D23" i="1"/>
  <c r="D22" i="1"/>
  <c r="D21" i="1"/>
  <c r="D20" i="1"/>
  <c r="E19" i="1"/>
  <c r="D19" i="1" s="1"/>
  <c r="D17" i="1"/>
  <c r="D16" i="1"/>
  <c r="D15" i="1"/>
  <c r="D14" i="1"/>
  <c r="D87" i="1" l="1"/>
  <c r="D86" i="1" s="1"/>
  <c r="E86" i="1"/>
  <c r="E36" i="1"/>
  <c r="D97" i="1"/>
  <c r="E79" i="1"/>
  <c r="E124" i="1"/>
  <c r="D124" i="1" s="1"/>
  <c r="D127" i="1"/>
  <c r="E18" i="1"/>
  <c r="D18" i="1" s="1"/>
  <c r="D36" i="1"/>
  <c r="D80" i="1"/>
  <c r="E30" i="1"/>
  <c r="D30" i="1" s="1"/>
  <c r="E50" i="1"/>
  <c r="D50" i="1" s="1"/>
  <c r="E57" i="1"/>
  <c r="D60" i="1"/>
  <c r="D75" i="1"/>
  <c r="E13" i="1"/>
  <c r="E33" i="1"/>
  <c r="D33" i="1" s="1"/>
  <c r="E43" i="1"/>
  <c r="E60" i="1"/>
  <c r="E74" i="1"/>
  <c r="D74" i="1" s="1"/>
  <c r="E120" i="1"/>
  <c r="D57" i="1" l="1"/>
  <c r="D53" i="1" s="1"/>
  <c r="E53" i="1"/>
  <c r="D79" i="1"/>
  <c r="D43" i="1"/>
  <c r="D42" i="1" s="1"/>
  <c r="E42" i="1"/>
  <c r="E41" i="1" s="1"/>
  <c r="D13" i="1"/>
  <c r="E12" i="1"/>
  <c r="D120" i="1"/>
  <c r="E103" i="1"/>
  <c r="D103" i="1" s="1"/>
  <c r="D41" i="1" l="1"/>
  <c r="E78" i="1"/>
  <c r="D78" i="1"/>
  <c r="D77" i="1" s="1"/>
  <c r="D12" i="1"/>
  <c r="E11" i="1"/>
  <c r="E77" i="1" l="1"/>
  <c r="D11" i="1"/>
  <c r="E10" i="1"/>
  <c r="E9" i="1" l="1"/>
  <c r="D10" i="1"/>
  <c r="D9" i="1" l="1"/>
</calcChain>
</file>

<file path=xl/sharedStrings.xml><?xml version="1.0" encoding="utf-8"?>
<sst xmlns="http://schemas.openxmlformats.org/spreadsheetml/2006/main" count="255" uniqueCount="255">
  <si>
    <t>Приложение 2</t>
  </si>
  <si>
    <t>ОБЩИЙ ОБЪЕМ ДОХОДОВ  МУНИЦИПАЛЬНОГО ОБРАЗОВАНИЯ "ОНГУДАЙСКИЙ РАЙОН" В 2013 ГОДУ</t>
  </si>
  <si>
    <t xml:space="preserve">Наименование </t>
  </si>
  <si>
    <t>Код дохода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</si>
  <si>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</si>
  <si>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</si>
  <si>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</si>
  <si>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</si>
  <si>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</si>
  <si>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</si>
  <si>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</si>
  <si>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</si>
  <si>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</si>
  <si>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</si>
  <si>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</si>
  <si>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</si>
  <si>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</si>
  <si>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</si>
  <si>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</si>
  <si>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</si>
  <si>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</si>
  <si>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</si>
  <si>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</si>
  <si>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</si>
  <si>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</si>
  <si>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</si>
  <si>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</si>
  <si>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</si>
  <si>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</si>
  <si>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</si>
  <si>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</si>
  <si>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</si>
  <si>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</si>
  <si>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</si>
  <si>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182  1  05  02000  00  0000  110</t>
  </si>
  <si>
    <t>Единый сельскохозяйственный налог</t>
  </si>
  <si>
    <t>182  1  05  03000  00  0000  110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</si>
  <si>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</si>
  <si>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</si>
  <si>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</si>
  <si>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</si>
  <si>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</si>
  <si>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</si>
  <si>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</si>
  <si>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</si>
  <si>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</si>
  <si>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</si>
  <si>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</si>
  <si>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</si>
  <si>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</si>
  <si>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</si>
  <si>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</si>
  <si>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</si>
  <si>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</si>
  <si>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</si>
  <si>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</si>
  <si>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</si>
  <si>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</si>
  <si>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</si>
  <si>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</si>
  <si>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</si>
  <si>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</si>
  <si>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</si>
  <si>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</si>
  <si>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920  1  08  07140  01  0000  110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</si>
  <si>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</si>
  <si>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</si>
  <si>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</si>
  <si>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</si>
  <si>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</si>
  <si>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</si>
  <si>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</si>
  <si>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</si>
  <si>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</si>
  <si>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</si>
  <si>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</si>
  <si>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</si>
  <si>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</si>
  <si>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</si>
  <si>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</si>
  <si>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</si>
  <si>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</si>
  <si>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</si>
  <si>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048  1  12  01000  01  0000  120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</si>
  <si>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</si>
  <si>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</si>
  <si>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</si>
  <si>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000  1  13  01000  00  0000  130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</si>
  <si>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</si>
  <si>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092  1  13  01995  05  0000  130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</si>
  <si>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</si>
  <si>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</si>
  <si>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</si>
  <si>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</si>
  <si>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</si>
  <si>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</si>
  <si>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</si>
  <si>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092  1  14  06013  10  0000  430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</si>
  <si>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</si>
  <si>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</si>
  <si>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</si>
  <si>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</si>
  <si>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</si>
  <si>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</si>
  <si>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</si>
  <si>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</si>
  <si>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</si>
  <si>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</si>
  <si>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</si>
  <si>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</si>
  <si>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</si>
  <si>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</si>
  <si>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</si>
  <si>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048 1  16  25030  01  0000  140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</si>
  <si>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</si>
  <si>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</si>
  <si>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</si>
  <si>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</si>
  <si>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</si>
  <si>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</si>
  <si>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</si>
  <si>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</si>
  <si>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</si>
  <si>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</si>
  <si>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</si>
  <si>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</si>
  <si>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</si>
  <si>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</si>
  <si>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</si>
  <si>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</si>
  <si>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</si>
  <si>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092  1  17  05050  05  0000  180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</si>
  <si>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</si>
  <si>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</si>
  <si>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</si>
  <si>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</si>
  <si>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</si>
  <si>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</si>
  <si>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</si>
  <si>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</si>
  <si>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</si>
  <si>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</si>
  <si>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</si>
  <si>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</si>
  <si>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</si>
  <si>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</si>
  <si>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</si>
  <si>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</si>
  <si>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</si>
  <si>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</si>
  <si>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</si>
  <si>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</si>
  <si>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</si>
  <si>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</si>
  <si>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</si>
  <si>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</si>
  <si>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</si>
  <si>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</si>
  <si>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</si>
  <si>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</si>
  <si>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</si>
  <si>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</si>
  <si>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</si>
  <si>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</si>
  <si>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</si>
  <si>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</si>
  <si>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</si>
  <si>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</si>
  <si>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</si>
  <si>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</si>
  <si>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</si>
  <si>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</si>
  <si>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</si>
  <si>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</si>
  <si>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</si>
  <si>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</si>
  <si>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</si>
  <si>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</si>
  <si>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</si>
  <si>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</si>
  <si>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</si>
  <si>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</si>
  <si>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</si>
  <si>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</si>
  <si>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</si>
  <si>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</si>
  <si>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</si>
  <si>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</si>
  <si>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</si>
  <si>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</si>
  <si>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</si>
  <si>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</si>
  <si>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</si>
  <si>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</si>
  <si>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</si>
  <si>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</si>
  <si>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</si>
  <si>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</si>
  <si>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</si>
  <si>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</si>
  <si>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</si>
  <si>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</si>
  <si>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</si>
  <si>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</si>
  <si>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</si>
  <si>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092  2  02  03033  05  0000  151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</si>
  <si>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</si>
  <si>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</si>
  <si>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</si>
  <si>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</si>
  <si>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</si>
  <si>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</si>
  <si>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</si>
  <si>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092  2  02  03070  05  0000  151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</si>
  <si>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</si>
  <si>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000  2  02  03119  00  0000  151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</si>
  <si>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</si>
  <si>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092  2  02  03119  05  0000  151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</si>
  <si>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</si>
  <si>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</si>
  <si>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</si>
  <si>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</si>
  <si>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</si>
  <si>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</si>
  <si>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</si>
  <si>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</si>
  <si>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</si>
  <si>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</si>
  <si>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</si>
  <si>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</si>
  <si>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</si>
  <si>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</si>
  <si>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</si>
  <si>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</si>
  <si>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</si>
  <si>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</si>
  <si>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000  2  02  04014  00  0000  151</t>
  </si>
  <si>
    <t>Изменения и дополнения, (тыс.руб.)</t>
  </si>
  <si>
    <t>Сумма на утверждение с учетом изменений и дополнений, (тыс.руб.)</t>
  </si>
  <si>
    <t>Сумма на  2013год,( тыс.руб.)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</si>
  <si>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</si>
  <si>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</si>
  <si>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</si>
  <si>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000  1  14  02000  00  0000  410</t>
  </si>
  <si>
    <t>000  1  14  02050  00  0000  410</t>
  </si>
  <si>
    <t>092  1  14  02052  05  0000  410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</si>
  <si>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</si>
  <si>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</si>
  <si>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</si>
  <si>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092  2  02  02080  05  0000  151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</si>
  <si>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</si>
  <si>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</si>
  <si>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000  2  02  02204  00  0000  151</t>
  </si>
  <si>
    <t>092  2  02  02204  05  0000  151</t>
  </si>
  <si>
    <t>к  решению "О бюджете муниципального образования "Онгудайский район" на 2012 год и на плановый период 2013-2014 годов"  ( в ред. реш.сессии от 13.03.2013г. № 39-1,от 13.06.2013г. № 41/2, от 22.10.2013г №2-9)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</si>
</sst>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_р_._-;\-* #,##0.00000_р_._-;_-* &quot;-&quot;?????_р_._-;_-@_-"/>
    <numFmt numFmtId="166" formatCode="_-* #,##0.0_р_._-;\-* #,##0.0_р_._-;_-* &quot;-&quot;??_р_._-;_-@_-"/>
    <numFmt numFmtId="167" formatCode="_-* #,##0.0000_р_._-;\-* #,##0.0000_р_._-;_-* &quot;-&quot;??_р_._-;_-@_-"/>
    <numFmt numFmtId="168" formatCode="_-* #,##0.000_р_._-;\-* #,##0.0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vertical="justify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/>
    </xf>
    <xf numFmtId="164" fontId="2" fillId="0" borderId="0" xfId="1" applyNumberFormat="1" applyFont="1" applyFill="1"/>
    <xf numFmtId="165" fontId="2" fillId="0" borderId="0" xfId="0" applyNumberFormat="1" applyFont="1" applyFill="1"/>
    <xf numFmtId="167" fontId="2" fillId="0" borderId="0" xfId="1" applyNumberFormat="1" applyFont="1" applyFill="1"/>
    <xf numFmtId="49" fontId="2" fillId="0" borderId="2" xfId="0" applyNumberFormat="1" applyFont="1" applyFill="1" applyBorder="1" applyAlignment="1"/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/>
    <xf numFmtId="43" fontId="2" fillId="0" borderId="0" xfId="0" applyNumberFormat="1" applyFont="1" applyFill="1"/>
    <xf numFmtId="43" fontId="2" fillId="0" borderId="2" xfId="1" applyNumberFormat="1" applyFont="1" applyFill="1" applyBorder="1" applyAlignment="1">
      <alignment horizontal="right"/>
    </xf>
    <xf numFmtId="43" fontId="2" fillId="0" borderId="2" xfId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/>
    </xf>
    <xf numFmtId="168" fontId="2" fillId="0" borderId="2" xfId="1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justify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2" xfId="2"/>
    <cellStyle name="Обычный 2" xfId="3"/>
    <cellStyle name="Обычный 7" xfId="4"/>
    <cellStyle name="Финансовый" xfId="1" builtinId="3"/>
    <cellStyle name="Финансовый 13" xfId="5"/>
    <cellStyle name="Финансов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view="pageBreakPreview" topLeftCell="A23" zoomScale="60" zoomScaleNormal="100" workbookViewId="0">
      <selection activeCell="F12" sqref="F12"/>
    </sheetView>
  </sheetViews>
  <sheetFormatPr defaultRowHeight="15.75" x14ac:dyDescent="0.25"/>
  <cols>
    <col min="1" max="1" width="72.42578125" style="14" customWidth="1"/>
    <col min="2" max="2" width="34.140625" style="15" customWidth="1"/>
    <col min="3" max="3" width="21.28515625" style="20" customWidth="1"/>
    <col min="4" max="4" width="16" style="24" customWidth="1"/>
    <col min="5" max="5" width="17.85546875" style="20" customWidth="1"/>
    <col min="6" max="6" width="24.5703125" style="3" customWidth="1"/>
    <col min="7" max="7" width="14.28515625" style="3" bestFit="1" customWidth="1"/>
    <col min="8" max="16384" width="9.140625" style="3"/>
  </cols>
  <sheetData>
    <row r="1" spans="1:7" x14ac:dyDescent="0.25">
      <c r="A1" s="1"/>
      <c r="B1" s="2"/>
      <c r="C1" s="25"/>
      <c r="D1" s="25"/>
      <c r="E1" s="21"/>
    </row>
    <row r="2" spans="1:7" ht="15" customHeight="1" x14ac:dyDescent="0.25">
      <c r="A2" s="1"/>
      <c r="B2" s="4"/>
      <c r="C2" s="26" t="s">
        <v>0</v>
      </c>
      <c r="D2" s="26"/>
      <c r="E2" s="26"/>
      <c r="F2" s="26"/>
    </row>
    <row r="3" spans="1:7" ht="31.5" customHeight="1" x14ac:dyDescent="0.25">
      <c r="A3" s="1"/>
      <c r="B3" s="4"/>
      <c r="C3" s="27" t="s">
        <v>254</v>
      </c>
      <c r="D3" s="27"/>
      <c r="E3" s="27"/>
      <c r="F3" s="5"/>
    </row>
    <row r="4" spans="1:7" ht="33" customHeight="1" x14ac:dyDescent="0.25">
      <c r="A4" s="1"/>
      <c r="B4" s="4"/>
      <c r="C4" s="27"/>
      <c r="D4" s="27"/>
      <c r="E4" s="27"/>
      <c r="F4" s="5"/>
    </row>
    <row r="5" spans="1:7" x14ac:dyDescent="0.25">
      <c r="A5" s="28" t="s">
        <v>1</v>
      </c>
      <c r="B5" s="28"/>
      <c r="C5" s="28"/>
      <c r="D5" s="28"/>
      <c r="E5" s="28"/>
    </row>
    <row r="6" spans="1:7" s="6" customFormat="1" ht="15.75" customHeight="1" x14ac:dyDescent="0.25">
      <c r="A6" s="29" t="s">
        <v>2</v>
      </c>
      <c r="B6" s="30" t="s">
        <v>3</v>
      </c>
      <c r="C6" s="31" t="s">
        <v>239</v>
      </c>
      <c r="D6" s="31" t="s">
        <v>237</v>
      </c>
      <c r="E6" s="31" t="s">
        <v>238</v>
      </c>
    </row>
    <row r="7" spans="1:7" s="7" customFormat="1" ht="58.5" customHeight="1" x14ac:dyDescent="0.2">
      <c r="A7" s="29"/>
      <c r="B7" s="30"/>
      <c r="C7" s="32"/>
      <c r="D7" s="32"/>
      <c r="E7" s="32"/>
    </row>
    <row r="8" spans="1:7" s="7" customFormat="1" ht="17.25" customHeight="1" x14ac:dyDescent="0.2">
      <c r="A8" s="33">
        <v>1</v>
      </c>
      <c r="B8" s="34">
        <v>2</v>
      </c>
      <c r="C8" s="33">
        <v>3</v>
      </c>
      <c r="D8" s="34">
        <v>4</v>
      </c>
      <c r="E8" s="33">
        <v>5</v>
      </c>
    </row>
    <row r="9" spans="1:7" x14ac:dyDescent="0.25">
      <c r="A9" s="8" t="s">
        <v>4</v>
      </c>
      <c r="B9" s="9" t="s">
        <v>5</v>
      </c>
      <c r="C9" s="22">
        <f>C10+C77</f>
        <v>362137.90600000002</v>
      </c>
      <c r="D9" s="22">
        <f>E9-C9</f>
        <v>41828.005000000063</v>
      </c>
      <c r="E9" s="22">
        <f>E10+E77</f>
        <v>403965.91100000008</v>
      </c>
      <c r="F9" s="10"/>
      <c r="G9" s="11"/>
    </row>
    <row r="10" spans="1:7" ht="17.25" customHeight="1" x14ac:dyDescent="0.25">
      <c r="A10" s="8" t="s">
        <v>6</v>
      </c>
      <c r="B10" s="9" t="s">
        <v>7</v>
      </c>
      <c r="C10" s="17">
        <f>C11+C41</f>
        <v>80077.978740000006</v>
      </c>
      <c r="D10" s="17">
        <f t="shared" ref="D10:D35" si="0">E10-C10</f>
        <v>-25.995369999989634</v>
      </c>
      <c r="E10" s="17">
        <f>E11+E41</f>
        <v>80051.983370000016</v>
      </c>
      <c r="F10" s="10"/>
      <c r="G10" s="11"/>
    </row>
    <row r="11" spans="1:7" x14ac:dyDescent="0.25">
      <c r="A11" s="8" t="s">
        <v>8</v>
      </c>
      <c r="B11" s="9"/>
      <c r="C11" s="18">
        <f>C12+C18+C26+C30+C33</f>
        <v>76563.341740000003</v>
      </c>
      <c r="D11" s="23">
        <f t="shared" si="0"/>
        <v>-1511.9953699999896</v>
      </c>
      <c r="E11" s="18">
        <f>E12+E18+E26+E30+E33</f>
        <v>75051.346370000014</v>
      </c>
      <c r="F11" s="10"/>
    </row>
    <row r="12" spans="1:7" x14ac:dyDescent="0.25">
      <c r="A12" s="8" t="s">
        <v>9</v>
      </c>
      <c r="B12" s="9" t="s">
        <v>10</v>
      </c>
      <c r="C12" s="17">
        <f>C13</f>
        <v>35472.941740000002</v>
      </c>
      <c r="D12" s="23">
        <f t="shared" si="0"/>
        <v>42.900000000001455</v>
      </c>
      <c r="E12" s="17">
        <f>E13</f>
        <v>35515.841740000003</v>
      </c>
      <c r="F12" s="10"/>
    </row>
    <row r="13" spans="1:7" x14ac:dyDescent="0.25">
      <c r="A13" s="8" t="s">
        <v>11</v>
      </c>
      <c r="B13" s="9" t="s">
        <v>12</v>
      </c>
      <c r="C13" s="17">
        <f>SUM(C14:C17)</f>
        <v>35472.941740000002</v>
      </c>
      <c r="D13" s="23">
        <f t="shared" si="0"/>
        <v>42.900000000001455</v>
      </c>
      <c r="E13" s="17">
        <f>SUM(E14:E17)</f>
        <v>35515.841740000003</v>
      </c>
      <c r="F13" s="12"/>
    </row>
    <row r="14" spans="1:7" ht="81.75" x14ac:dyDescent="0.25">
      <c r="A14" s="8" t="s">
        <v>13</v>
      </c>
      <c r="B14" s="9" t="s">
        <v>14</v>
      </c>
      <c r="C14" s="18">
        <f>31363+3861.93834+0.0034</f>
        <v>35224.941740000002</v>
      </c>
      <c r="D14" s="23">
        <f t="shared" si="0"/>
        <v>0</v>
      </c>
      <c r="E14" s="18">
        <f>31363+3861.93834+0.0034</f>
        <v>35224.941740000002</v>
      </c>
      <c r="F14" s="11"/>
    </row>
    <row r="15" spans="1:7" ht="110.25" x14ac:dyDescent="0.25">
      <c r="A15" s="8" t="s">
        <v>15</v>
      </c>
      <c r="B15" s="9" t="s">
        <v>16</v>
      </c>
      <c r="C15" s="18">
        <v>120</v>
      </c>
      <c r="D15" s="18">
        <f t="shared" si="0"/>
        <v>-70</v>
      </c>
      <c r="E15" s="18">
        <v>50</v>
      </c>
    </row>
    <row r="16" spans="1:7" ht="47.25" x14ac:dyDescent="0.25">
      <c r="A16" s="8" t="s">
        <v>17</v>
      </c>
      <c r="B16" s="9" t="s">
        <v>18</v>
      </c>
      <c r="C16" s="18">
        <v>32</v>
      </c>
      <c r="D16" s="18">
        <f t="shared" si="0"/>
        <v>198</v>
      </c>
      <c r="E16" s="18">
        <v>230</v>
      </c>
    </row>
    <row r="17" spans="1:5" ht="97.5" x14ac:dyDescent="0.25">
      <c r="A17" s="8" t="s">
        <v>19</v>
      </c>
      <c r="B17" s="9" t="s">
        <v>20</v>
      </c>
      <c r="C17" s="18">
        <v>96</v>
      </c>
      <c r="D17" s="18">
        <f t="shared" si="0"/>
        <v>-85.1</v>
      </c>
      <c r="E17" s="18">
        <v>10.9</v>
      </c>
    </row>
    <row r="18" spans="1:5" x14ac:dyDescent="0.25">
      <c r="A18" s="8" t="s">
        <v>21</v>
      </c>
      <c r="B18" s="9" t="s">
        <v>22</v>
      </c>
      <c r="C18" s="18">
        <f>C19+C24+C25</f>
        <v>19049</v>
      </c>
      <c r="D18" s="18">
        <f t="shared" si="0"/>
        <v>-1809.8953699999984</v>
      </c>
      <c r="E18" s="18">
        <f>E19+E24+E25</f>
        <v>17239.104630000002</v>
      </c>
    </row>
    <row r="19" spans="1:5" ht="31.5" x14ac:dyDescent="0.25">
      <c r="A19" s="8" t="s">
        <v>23</v>
      </c>
      <c r="B19" s="9" t="s">
        <v>24</v>
      </c>
      <c r="C19" s="18">
        <f>SUM(C20:C23)</f>
        <v>9438</v>
      </c>
      <c r="D19" s="18">
        <f t="shared" si="0"/>
        <v>-687</v>
      </c>
      <c r="E19" s="18">
        <f>SUM(E20:E23)</f>
        <v>8751</v>
      </c>
    </row>
    <row r="20" spans="1:5" ht="31.5" x14ac:dyDescent="0.25">
      <c r="A20" s="8" t="s">
        <v>25</v>
      </c>
      <c r="B20" s="9" t="s">
        <v>26</v>
      </c>
      <c r="C20" s="18">
        <v>3001</v>
      </c>
      <c r="D20" s="18">
        <f t="shared" si="0"/>
        <v>500</v>
      </c>
      <c r="E20" s="18">
        <f>3001+500</f>
        <v>3501</v>
      </c>
    </row>
    <row r="21" spans="1:5" ht="47.25" x14ac:dyDescent="0.25">
      <c r="A21" s="8" t="s">
        <v>27</v>
      </c>
      <c r="B21" s="9" t="s">
        <v>28</v>
      </c>
      <c r="C21" s="18">
        <v>4100</v>
      </c>
      <c r="D21" s="18">
        <f t="shared" si="0"/>
        <v>-450</v>
      </c>
      <c r="E21" s="18">
        <f>4100-450</f>
        <v>3650</v>
      </c>
    </row>
    <row r="22" spans="1:5" ht="31.5" x14ac:dyDescent="0.25">
      <c r="A22" s="8" t="s">
        <v>29</v>
      </c>
      <c r="B22" s="9" t="s">
        <v>30</v>
      </c>
      <c r="C22" s="18">
        <v>50</v>
      </c>
      <c r="D22" s="18">
        <f t="shared" si="0"/>
        <v>-50</v>
      </c>
      <c r="E22" s="18">
        <v>0</v>
      </c>
    </row>
    <row r="23" spans="1:5" ht="31.5" x14ac:dyDescent="0.25">
      <c r="A23" s="8" t="s">
        <v>31</v>
      </c>
      <c r="B23" s="9" t="s">
        <v>32</v>
      </c>
      <c r="C23" s="18">
        <v>2287</v>
      </c>
      <c r="D23" s="18">
        <f t="shared" si="0"/>
        <v>-687</v>
      </c>
      <c r="E23" s="18">
        <v>1600</v>
      </c>
    </row>
    <row r="24" spans="1:5" ht="31.5" x14ac:dyDescent="0.25">
      <c r="A24" s="8" t="s">
        <v>33</v>
      </c>
      <c r="B24" s="9" t="s">
        <v>34</v>
      </c>
      <c r="C24" s="18">
        <v>9214</v>
      </c>
      <c r="D24" s="18">
        <f t="shared" si="0"/>
        <v>-1122.8953699999993</v>
      </c>
      <c r="E24" s="18">
        <f>7214+920.00463-42.9</f>
        <v>8091.1046300000007</v>
      </c>
    </row>
    <row r="25" spans="1:5" x14ac:dyDescent="0.25">
      <c r="A25" s="8" t="s">
        <v>35</v>
      </c>
      <c r="B25" s="9" t="s">
        <v>36</v>
      </c>
      <c r="C25" s="18">
        <v>397</v>
      </c>
      <c r="D25" s="18">
        <f t="shared" si="0"/>
        <v>0</v>
      </c>
      <c r="E25" s="18">
        <v>397</v>
      </c>
    </row>
    <row r="26" spans="1:5" x14ac:dyDescent="0.25">
      <c r="A26" s="8" t="s">
        <v>37</v>
      </c>
      <c r="B26" s="9" t="s">
        <v>38</v>
      </c>
      <c r="C26" s="18">
        <f t="shared" ref="C26:E26" si="1">C27</f>
        <v>20735.400000000001</v>
      </c>
      <c r="D26" s="18">
        <f t="shared" si="1"/>
        <v>0</v>
      </c>
      <c r="E26" s="18">
        <f t="shared" si="1"/>
        <v>20735.400000000001</v>
      </c>
    </row>
    <row r="27" spans="1:5" x14ac:dyDescent="0.25">
      <c r="A27" s="8" t="s">
        <v>39</v>
      </c>
      <c r="B27" s="9" t="s">
        <v>40</v>
      </c>
      <c r="C27" s="18">
        <f>C28+C29</f>
        <v>20735.400000000001</v>
      </c>
      <c r="D27" s="18">
        <f t="shared" si="0"/>
        <v>0</v>
      </c>
      <c r="E27" s="18">
        <f>E28+E29</f>
        <v>20735.400000000001</v>
      </c>
    </row>
    <row r="28" spans="1:5" ht="31.5" x14ac:dyDescent="0.25">
      <c r="A28" s="8" t="s">
        <v>41</v>
      </c>
      <c r="B28" s="9" t="s">
        <v>42</v>
      </c>
      <c r="C28" s="18">
        <v>20735</v>
      </c>
      <c r="D28" s="18">
        <f t="shared" si="0"/>
        <v>0</v>
      </c>
      <c r="E28" s="18">
        <v>20735</v>
      </c>
    </row>
    <row r="29" spans="1:5" ht="31.5" x14ac:dyDescent="0.25">
      <c r="A29" s="8" t="s">
        <v>43</v>
      </c>
      <c r="B29" s="9" t="s">
        <v>44</v>
      </c>
      <c r="C29" s="18">
        <v>0.4</v>
      </c>
      <c r="D29" s="18">
        <f t="shared" si="0"/>
        <v>0</v>
      </c>
      <c r="E29" s="18">
        <v>0.4</v>
      </c>
    </row>
    <row r="30" spans="1:5" ht="31.5" x14ac:dyDescent="0.25">
      <c r="A30" s="8" t="s">
        <v>45</v>
      </c>
      <c r="B30" s="9" t="s">
        <v>46</v>
      </c>
      <c r="C30" s="18">
        <f t="shared" ref="C30:E31" si="2">C31</f>
        <v>100</v>
      </c>
      <c r="D30" s="18">
        <f t="shared" si="0"/>
        <v>-95</v>
      </c>
      <c r="E30" s="18">
        <f t="shared" si="2"/>
        <v>5</v>
      </c>
    </row>
    <row r="31" spans="1:5" x14ac:dyDescent="0.25">
      <c r="A31" s="8" t="s">
        <v>47</v>
      </c>
      <c r="B31" s="9" t="s">
        <v>48</v>
      </c>
      <c r="C31" s="18">
        <f t="shared" si="2"/>
        <v>100</v>
      </c>
      <c r="D31" s="18">
        <f t="shared" si="0"/>
        <v>-95</v>
      </c>
      <c r="E31" s="18">
        <f t="shared" si="2"/>
        <v>5</v>
      </c>
    </row>
    <row r="32" spans="1:5" x14ac:dyDescent="0.25">
      <c r="A32" s="8" t="s">
        <v>49</v>
      </c>
      <c r="B32" s="9" t="s">
        <v>50</v>
      </c>
      <c r="C32" s="18">
        <v>100</v>
      </c>
      <c r="D32" s="18">
        <f t="shared" si="0"/>
        <v>-95</v>
      </c>
      <c r="E32" s="18">
        <v>5</v>
      </c>
    </row>
    <row r="33" spans="1:5" x14ac:dyDescent="0.25">
      <c r="A33" s="8" t="s">
        <v>51</v>
      </c>
      <c r="B33" s="9" t="s">
        <v>52</v>
      </c>
      <c r="C33" s="18">
        <f>C34+C36</f>
        <v>1206</v>
      </c>
      <c r="D33" s="18">
        <f t="shared" si="0"/>
        <v>350</v>
      </c>
      <c r="E33" s="18">
        <f>E34+E36</f>
        <v>1556</v>
      </c>
    </row>
    <row r="34" spans="1:5" ht="31.5" x14ac:dyDescent="0.25">
      <c r="A34" s="8" t="s">
        <v>53</v>
      </c>
      <c r="B34" s="9" t="s">
        <v>54</v>
      </c>
      <c r="C34" s="18">
        <f>C35</f>
        <v>500</v>
      </c>
      <c r="D34" s="18">
        <f t="shared" si="0"/>
        <v>350</v>
      </c>
      <c r="E34" s="18">
        <f>E35</f>
        <v>850</v>
      </c>
    </row>
    <row r="35" spans="1:5" ht="47.25" x14ac:dyDescent="0.25">
      <c r="A35" s="8" t="s">
        <v>55</v>
      </c>
      <c r="B35" s="9" t="s">
        <v>56</v>
      </c>
      <c r="C35" s="18">
        <v>500</v>
      </c>
      <c r="D35" s="18">
        <f t="shared" si="0"/>
        <v>350</v>
      </c>
      <c r="E35" s="18">
        <v>850</v>
      </c>
    </row>
    <row r="36" spans="1:5" ht="31.5" x14ac:dyDescent="0.25">
      <c r="A36" s="8" t="s">
        <v>57</v>
      </c>
      <c r="B36" s="9" t="s">
        <v>58</v>
      </c>
      <c r="C36" s="18">
        <f>C37+C39+C40</f>
        <v>706</v>
      </c>
      <c r="D36" s="18">
        <f>D37+D39+D40</f>
        <v>0</v>
      </c>
      <c r="E36" s="18">
        <f>E37+E39+E40</f>
        <v>706</v>
      </c>
    </row>
    <row r="37" spans="1:5" ht="47.25" x14ac:dyDescent="0.25">
      <c r="A37" s="8" t="s">
        <v>59</v>
      </c>
      <c r="B37" s="9" t="s">
        <v>60</v>
      </c>
      <c r="C37" s="18">
        <f>C38</f>
        <v>600</v>
      </c>
      <c r="D37" s="18">
        <f t="shared" ref="D37:D107" si="3">E37-C37</f>
        <v>0</v>
      </c>
      <c r="E37" s="18">
        <f>E38</f>
        <v>600</v>
      </c>
    </row>
    <row r="38" spans="1:5" ht="63" x14ac:dyDescent="0.25">
      <c r="A38" s="8" t="s">
        <v>61</v>
      </c>
      <c r="B38" s="9" t="s">
        <v>62</v>
      </c>
      <c r="C38" s="18">
        <v>600</v>
      </c>
      <c r="D38" s="18">
        <f t="shared" si="3"/>
        <v>0</v>
      </c>
      <c r="E38" s="18">
        <v>600</v>
      </c>
    </row>
    <row r="39" spans="1:5" ht="63" x14ac:dyDescent="0.25">
      <c r="A39" s="8" t="s">
        <v>63</v>
      </c>
      <c r="B39" s="9" t="s">
        <v>64</v>
      </c>
      <c r="C39" s="18">
        <v>100</v>
      </c>
      <c r="D39" s="18">
        <f t="shared" si="3"/>
        <v>0</v>
      </c>
      <c r="E39" s="18">
        <v>100</v>
      </c>
    </row>
    <row r="40" spans="1:5" ht="31.5" x14ac:dyDescent="0.25">
      <c r="A40" s="8" t="s">
        <v>65</v>
      </c>
      <c r="B40" s="9" t="s">
        <v>66</v>
      </c>
      <c r="C40" s="18">
        <v>6</v>
      </c>
      <c r="D40" s="18">
        <f t="shared" si="3"/>
        <v>0</v>
      </c>
      <c r="E40" s="18">
        <v>6</v>
      </c>
    </row>
    <row r="41" spans="1:5" x14ac:dyDescent="0.25">
      <c r="A41" s="8" t="s">
        <v>67</v>
      </c>
      <c r="B41" s="9"/>
      <c r="C41" s="18">
        <f>C42+C48+C50+C53+C60+C74</f>
        <v>3514.6370000000002</v>
      </c>
      <c r="D41" s="18">
        <f>D42+D48+D50+D53+D60+D74</f>
        <v>1486</v>
      </c>
      <c r="E41" s="18">
        <f>E42+E48+E50+E53+E60+E74</f>
        <v>5000.6370000000006</v>
      </c>
    </row>
    <row r="42" spans="1:5" ht="47.25" x14ac:dyDescent="0.25">
      <c r="A42" s="8" t="s">
        <v>68</v>
      </c>
      <c r="B42" s="9" t="s">
        <v>69</v>
      </c>
      <c r="C42" s="18">
        <f t="shared" ref="C42:E42" si="4">C43</f>
        <v>1082.2</v>
      </c>
      <c r="D42" s="18">
        <f t="shared" si="4"/>
        <v>0</v>
      </c>
      <c r="E42" s="18">
        <f t="shared" si="4"/>
        <v>1082.2</v>
      </c>
    </row>
    <row r="43" spans="1:5" ht="78.75" x14ac:dyDescent="0.25">
      <c r="A43" s="8" t="s">
        <v>70</v>
      </c>
      <c r="B43" s="9" t="s">
        <v>71</v>
      </c>
      <c r="C43" s="18">
        <f>C44+C46</f>
        <v>1082.2</v>
      </c>
      <c r="D43" s="18">
        <f t="shared" si="3"/>
        <v>0</v>
      </c>
      <c r="E43" s="18">
        <f>E44+E46</f>
        <v>1082.2</v>
      </c>
    </row>
    <row r="44" spans="1:5" ht="63" x14ac:dyDescent="0.25">
      <c r="A44" s="8" t="s">
        <v>72</v>
      </c>
      <c r="B44" s="9" t="s">
        <v>73</v>
      </c>
      <c r="C44" s="18">
        <f>C45</f>
        <v>790.2</v>
      </c>
      <c r="D44" s="18">
        <f t="shared" si="3"/>
        <v>0</v>
      </c>
      <c r="E44" s="18">
        <f>E45</f>
        <v>790.2</v>
      </c>
    </row>
    <row r="45" spans="1:5" ht="78.75" x14ac:dyDescent="0.25">
      <c r="A45" s="8" t="s">
        <v>74</v>
      </c>
      <c r="B45" s="9" t="s">
        <v>75</v>
      </c>
      <c r="C45" s="18">
        <v>790.2</v>
      </c>
      <c r="D45" s="18">
        <f t="shared" si="3"/>
        <v>0</v>
      </c>
      <c r="E45" s="18">
        <v>790.2</v>
      </c>
    </row>
    <row r="46" spans="1:5" ht="78.75" x14ac:dyDescent="0.25">
      <c r="A46" s="8" t="s">
        <v>76</v>
      </c>
      <c r="B46" s="9" t="s">
        <v>77</v>
      </c>
      <c r="C46" s="18">
        <f>C47</f>
        <v>292</v>
      </c>
      <c r="D46" s="18">
        <f t="shared" si="3"/>
        <v>0</v>
      </c>
      <c r="E46" s="18">
        <f>E47</f>
        <v>292</v>
      </c>
    </row>
    <row r="47" spans="1:5" ht="63" x14ac:dyDescent="0.25">
      <c r="A47" s="8" t="s">
        <v>78</v>
      </c>
      <c r="B47" s="9" t="s">
        <v>79</v>
      </c>
      <c r="C47" s="18">
        <v>292</v>
      </c>
      <c r="D47" s="18">
        <f t="shared" si="3"/>
        <v>0</v>
      </c>
      <c r="E47" s="18">
        <v>292</v>
      </c>
    </row>
    <row r="48" spans="1:5" x14ac:dyDescent="0.25">
      <c r="A48" s="8" t="s">
        <v>80</v>
      </c>
      <c r="B48" s="9" t="s">
        <v>81</v>
      </c>
      <c r="C48" s="18">
        <f>C49</f>
        <v>190</v>
      </c>
      <c r="D48" s="18">
        <f t="shared" si="3"/>
        <v>0</v>
      </c>
      <c r="E48" s="18">
        <f>E49</f>
        <v>190</v>
      </c>
    </row>
    <row r="49" spans="1:5" x14ac:dyDescent="0.25">
      <c r="A49" s="8" t="s">
        <v>82</v>
      </c>
      <c r="B49" s="9" t="s">
        <v>83</v>
      </c>
      <c r="C49" s="18">
        <v>190</v>
      </c>
      <c r="D49" s="18">
        <f t="shared" si="3"/>
        <v>0</v>
      </c>
      <c r="E49" s="18">
        <v>190</v>
      </c>
    </row>
    <row r="50" spans="1:5" ht="31.5" x14ac:dyDescent="0.25">
      <c r="A50" s="8" t="s">
        <v>84</v>
      </c>
      <c r="B50" s="9" t="s">
        <v>85</v>
      </c>
      <c r="C50" s="18">
        <f t="shared" ref="C50:E51" si="5">C51</f>
        <v>35</v>
      </c>
      <c r="D50" s="18">
        <f t="shared" si="3"/>
        <v>-35</v>
      </c>
      <c r="E50" s="18">
        <f t="shared" si="5"/>
        <v>0</v>
      </c>
    </row>
    <row r="51" spans="1:5" ht="31.5" x14ac:dyDescent="0.25">
      <c r="A51" s="8" t="s">
        <v>86</v>
      </c>
      <c r="B51" s="9" t="s">
        <v>87</v>
      </c>
      <c r="C51" s="18">
        <f t="shared" si="5"/>
        <v>35</v>
      </c>
      <c r="D51" s="18">
        <f t="shared" si="3"/>
        <v>-35</v>
      </c>
      <c r="E51" s="18">
        <f t="shared" si="5"/>
        <v>0</v>
      </c>
    </row>
    <row r="52" spans="1:5" ht="47.25" x14ac:dyDescent="0.25">
      <c r="A52" s="8" t="s">
        <v>88</v>
      </c>
      <c r="B52" s="9" t="s">
        <v>89</v>
      </c>
      <c r="C52" s="18">
        <v>35</v>
      </c>
      <c r="D52" s="18">
        <f t="shared" si="3"/>
        <v>-35</v>
      </c>
      <c r="E52" s="18">
        <v>0</v>
      </c>
    </row>
    <row r="53" spans="1:5" ht="31.5" x14ac:dyDescent="0.25">
      <c r="A53" s="8" t="s">
        <v>90</v>
      </c>
      <c r="B53" s="9" t="s">
        <v>91</v>
      </c>
      <c r="C53" s="18">
        <f>C57+C54</f>
        <v>395</v>
      </c>
      <c r="D53" s="18">
        <f t="shared" ref="D53:E53" si="6">D57+D54</f>
        <v>1351</v>
      </c>
      <c r="E53" s="18">
        <f t="shared" si="6"/>
        <v>1746</v>
      </c>
    </row>
    <row r="54" spans="1:5" ht="78.75" x14ac:dyDescent="0.25">
      <c r="A54" s="8" t="s">
        <v>242</v>
      </c>
      <c r="B54" s="9" t="s">
        <v>243</v>
      </c>
      <c r="C54" s="18">
        <f>C55</f>
        <v>0</v>
      </c>
      <c r="D54" s="18">
        <f t="shared" si="3"/>
        <v>1146</v>
      </c>
      <c r="E54" s="18">
        <f t="shared" ref="E54:E55" si="7">E55</f>
        <v>1146</v>
      </c>
    </row>
    <row r="55" spans="1:5" ht="94.5" x14ac:dyDescent="0.25">
      <c r="A55" s="8" t="s">
        <v>240</v>
      </c>
      <c r="B55" s="9" t="s">
        <v>244</v>
      </c>
      <c r="C55" s="18">
        <f>C56</f>
        <v>0</v>
      </c>
      <c r="D55" s="18">
        <f t="shared" si="3"/>
        <v>1146</v>
      </c>
      <c r="E55" s="18">
        <f t="shared" si="7"/>
        <v>1146</v>
      </c>
    </row>
    <row r="56" spans="1:5" ht="78.75" x14ac:dyDescent="0.25">
      <c r="A56" s="8" t="s">
        <v>241</v>
      </c>
      <c r="B56" s="9" t="s">
        <v>245</v>
      </c>
      <c r="C56" s="18"/>
      <c r="D56" s="18">
        <f t="shared" si="3"/>
        <v>1146</v>
      </c>
      <c r="E56" s="18">
        <v>1146</v>
      </c>
    </row>
    <row r="57" spans="1:5" ht="47.25" x14ac:dyDescent="0.25">
      <c r="A57" s="8" t="s">
        <v>92</v>
      </c>
      <c r="B57" s="9" t="s">
        <v>93</v>
      </c>
      <c r="C57" s="18">
        <f t="shared" ref="C57:E58" si="8">C58</f>
        <v>395</v>
      </c>
      <c r="D57" s="18">
        <f t="shared" si="3"/>
        <v>205</v>
      </c>
      <c r="E57" s="18">
        <f t="shared" si="8"/>
        <v>600</v>
      </c>
    </row>
    <row r="58" spans="1:5" ht="31.5" x14ac:dyDescent="0.25">
      <c r="A58" s="8" t="s">
        <v>94</v>
      </c>
      <c r="B58" s="9" t="s">
        <v>95</v>
      </c>
      <c r="C58" s="18">
        <f t="shared" si="8"/>
        <v>395</v>
      </c>
      <c r="D58" s="18">
        <f t="shared" si="3"/>
        <v>205</v>
      </c>
      <c r="E58" s="18">
        <f t="shared" si="8"/>
        <v>600</v>
      </c>
    </row>
    <row r="59" spans="1:5" ht="47.25" x14ac:dyDescent="0.25">
      <c r="A59" s="8" t="s">
        <v>96</v>
      </c>
      <c r="B59" s="9" t="s">
        <v>97</v>
      </c>
      <c r="C59" s="18">
        <v>395</v>
      </c>
      <c r="D59" s="18">
        <f t="shared" si="3"/>
        <v>205</v>
      </c>
      <c r="E59" s="18">
        <v>600</v>
      </c>
    </row>
    <row r="60" spans="1:5" x14ac:dyDescent="0.25">
      <c r="A60" s="8" t="s">
        <v>98</v>
      </c>
      <c r="B60" s="9" t="s">
        <v>99</v>
      </c>
      <c r="C60" s="18">
        <f t="shared" ref="C60" si="9">C61+C64+C65+C69+C72+C70</f>
        <v>1376.4</v>
      </c>
      <c r="D60" s="18">
        <f t="shared" ref="D60:E60" si="10">D61+D64+D65+D69+D72+D70</f>
        <v>0</v>
      </c>
      <c r="E60" s="18">
        <f t="shared" si="10"/>
        <v>1376.4</v>
      </c>
    </row>
    <row r="61" spans="1:5" ht="31.5" x14ac:dyDescent="0.25">
      <c r="A61" s="8" t="s">
        <v>100</v>
      </c>
      <c r="B61" s="9" t="s">
        <v>101</v>
      </c>
      <c r="C61" s="18">
        <f>C62+C63</f>
        <v>59.39</v>
      </c>
      <c r="D61" s="18">
        <f t="shared" si="3"/>
        <v>0</v>
      </c>
      <c r="E61" s="18">
        <f>E62+E63</f>
        <v>59.39</v>
      </c>
    </row>
    <row r="62" spans="1:5" ht="110.25" x14ac:dyDescent="0.25">
      <c r="A62" s="8" t="s">
        <v>102</v>
      </c>
      <c r="B62" s="9" t="s">
        <v>103</v>
      </c>
      <c r="C62" s="18">
        <v>16</v>
      </c>
      <c r="D62" s="18">
        <f t="shared" si="3"/>
        <v>0</v>
      </c>
      <c r="E62" s="18">
        <v>16</v>
      </c>
    </row>
    <row r="63" spans="1:5" ht="63" x14ac:dyDescent="0.25">
      <c r="A63" s="8" t="s">
        <v>104</v>
      </c>
      <c r="B63" s="9" t="s">
        <v>105</v>
      </c>
      <c r="C63" s="18">
        <v>43.39</v>
      </c>
      <c r="D63" s="18">
        <f t="shared" si="3"/>
        <v>0</v>
      </c>
      <c r="E63" s="18">
        <v>43.39</v>
      </c>
    </row>
    <row r="64" spans="1:5" ht="63" x14ac:dyDescent="0.25">
      <c r="A64" s="8" t="s">
        <v>106</v>
      </c>
      <c r="B64" s="9" t="s">
        <v>107</v>
      </c>
      <c r="C64" s="18">
        <v>77</v>
      </c>
      <c r="D64" s="18">
        <f t="shared" si="3"/>
        <v>0</v>
      </c>
      <c r="E64" s="18">
        <v>77</v>
      </c>
    </row>
    <row r="65" spans="1:6" ht="78.75" x14ac:dyDescent="0.25">
      <c r="A65" s="8" t="s">
        <v>108</v>
      </c>
      <c r="B65" s="9" t="s">
        <v>109</v>
      </c>
      <c r="C65" s="18">
        <f>C66+C67+C68</f>
        <v>36.200000000000003</v>
      </c>
      <c r="D65" s="18">
        <f t="shared" si="3"/>
        <v>0</v>
      </c>
      <c r="E65" s="18">
        <f>E66+E67+E68</f>
        <v>36.200000000000003</v>
      </c>
    </row>
    <row r="66" spans="1:6" ht="31.5" x14ac:dyDescent="0.25">
      <c r="A66" s="8" t="s">
        <v>110</v>
      </c>
      <c r="B66" s="9" t="s">
        <v>111</v>
      </c>
      <c r="C66" s="18">
        <v>15</v>
      </c>
      <c r="D66" s="18">
        <f t="shared" si="3"/>
        <v>0</v>
      </c>
      <c r="E66" s="18">
        <v>15</v>
      </c>
    </row>
    <row r="67" spans="1:6" ht="31.5" x14ac:dyDescent="0.25">
      <c r="A67" s="8" t="s">
        <v>112</v>
      </c>
      <c r="B67" s="9" t="s">
        <v>113</v>
      </c>
      <c r="C67" s="18">
        <v>3.25</v>
      </c>
      <c r="D67" s="18">
        <f t="shared" si="3"/>
        <v>0</v>
      </c>
      <c r="E67" s="18">
        <v>3.25</v>
      </c>
    </row>
    <row r="68" spans="1:6" ht="31.5" x14ac:dyDescent="0.25">
      <c r="A68" s="8" t="s">
        <v>114</v>
      </c>
      <c r="B68" s="9" t="s">
        <v>115</v>
      </c>
      <c r="C68" s="18">
        <v>17.95</v>
      </c>
      <c r="D68" s="18">
        <f t="shared" si="3"/>
        <v>0</v>
      </c>
      <c r="E68" s="18">
        <v>17.95</v>
      </c>
    </row>
    <row r="69" spans="1:6" ht="47.25" x14ac:dyDescent="0.25">
      <c r="A69" s="8" t="s">
        <v>116</v>
      </c>
      <c r="B69" s="9" t="s">
        <v>117</v>
      </c>
      <c r="C69" s="18">
        <f>372.71+1.1</f>
        <v>373.81</v>
      </c>
      <c r="D69" s="18">
        <f t="shared" si="3"/>
        <v>0</v>
      </c>
      <c r="E69" s="18">
        <f>372.71+1.1</f>
        <v>373.81</v>
      </c>
    </row>
    <row r="70" spans="1:6" ht="47.25" x14ac:dyDescent="0.25">
      <c r="A70" s="8" t="s">
        <v>118</v>
      </c>
      <c r="B70" s="9" t="s">
        <v>119</v>
      </c>
      <c r="C70" s="18">
        <f>C71</f>
        <v>30</v>
      </c>
      <c r="D70" s="18">
        <f t="shared" si="3"/>
        <v>0</v>
      </c>
      <c r="E70" s="18">
        <f>E71</f>
        <v>30</v>
      </c>
    </row>
    <row r="71" spans="1:6" ht="47.25" x14ac:dyDescent="0.25">
      <c r="A71" s="8" t="s">
        <v>120</v>
      </c>
      <c r="B71" s="9" t="s">
        <v>121</v>
      </c>
      <c r="C71" s="18">
        <v>30</v>
      </c>
      <c r="D71" s="18">
        <f t="shared" si="3"/>
        <v>0</v>
      </c>
      <c r="E71" s="18">
        <v>30</v>
      </c>
    </row>
    <row r="72" spans="1:6" ht="31.5" x14ac:dyDescent="0.25">
      <c r="A72" s="8" t="s">
        <v>122</v>
      </c>
      <c r="B72" s="9" t="s">
        <v>123</v>
      </c>
      <c r="C72" s="18">
        <f>C73</f>
        <v>800</v>
      </c>
      <c r="D72" s="18">
        <f t="shared" si="3"/>
        <v>0</v>
      </c>
      <c r="E72" s="18">
        <f>E73</f>
        <v>800</v>
      </c>
    </row>
    <row r="73" spans="1:6" ht="47.25" x14ac:dyDescent="0.25">
      <c r="A73" s="8" t="s">
        <v>124</v>
      </c>
      <c r="B73" s="9" t="s">
        <v>125</v>
      </c>
      <c r="C73" s="18">
        <v>800</v>
      </c>
      <c r="D73" s="18">
        <f t="shared" si="3"/>
        <v>0</v>
      </c>
      <c r="E73" s="18">
        <v>800</v>
      </c>
    </row>
    <row r="74" spans="1:6" x14ac:dyDescent="0.25">
      <c r="A74" s="8" t="s">
        <v>126</v>
      </c>
      <c r="B74" s="9" t="s">
        <v>127</v>
      </c>
      <c r="C74" s="18">
        <f t="shared" ref="C74:E75" si="11">C75</f>
        <v>436.03699999999998</v>
      </c>
      <c r="D74" s="18">
        <f t="shared" si="3"/>
        <v>170.00000000000006</v>
      </c>
      <c r="E74" s="18">
        <f t="shared" si="11"/>
        <v>606.03700000000003</v>
      </c>
    </row>
    <row r="75" spans="1:6" x14ac:dyDescent="0.25">
      <c r="A75" s="8" t="s">
        <v>128</v>
      </c>
      <c r="B75" s="9" t="s">
        <v>129</v>
      </c>
      <c r="C75" s="18">
        <f t="shared" si="11"/>
        <v>436.03699999999998</v>
      </c>
      <c r="D75" s="18">
        <f t="shared" si="3"/>
        <v>170.00000000000006</v>
      </c>
      <c r="E75" s="18">
        <f t="shared" si="11"/>
        <v>606.03700000000003</v>
      </c>
    </row>
    <row r="76" spans="1:6" x14ac:dyDescent="0.25">
      <c r="A76" s="8" t="s">
        <v>130</v>
      </c>
      <c r="B76" s="9" t="s">
        <v>131</v>
      </c>
      <c r="C76" s="18">
        <v>436.03699999999998</v>
      </c>
      <c r="D76" s="18">
        <f t="shared" si="3"/>
        <v>170.00000000000006</v>
      </c>
      <c r="E76" s="18">
        <v>606.03700000000003</v>
      </c>
    </row>
    <row r="77" spans="1:6" x14ac:dyDescent="0.25">
      <c r="A77" s="8" t="s">
        <v>132</v>
      </c>
      <c r="B77" s="9" t="s">
        <v>133</v>
      </c>
      <c r="C77" s="18">
        <f>C78+C129+C131</f>
        <v>282059.92726000003</v>
      </c>
      <c r="D77" s="18">
        <f>D78+D129+D131</f>
        <v>41854.000369999972</v>
      </c>
      <c r="E77" s="18">
        <f>E78+E129+E131</f>
        <v>323913.92763000005</v>
      </c>
    </row>
    <row r="78" spans="1:6" ht="31.5" x14ac:dyDescent="0.25">
      <c r="A78" s="8" t="s">
        <v>134</v>
      </c>
      <c r="B78" s="9" t="s">
        <v>135</v>
      </c>
      <c r="C78" s="18">
        <f>C79+C86+C103+C124</f>
        <v>282805.21915000002</v>
      </c>
      <c r="D78" s="18">
        <f>D79+D86+D103+D124</f>
        <v>41863.004999999976</v>
      </c>
      <c r="E78" s="18">
        <f>E79+E86+E103+E124</f>
        <v>324668.22415000002</v>
      </c>
      <c r="F78" s="16"/>
    </row>
    <row r="79" spans="1:6" ht="31.5" x14ac:dyDescent="0.25">
      <c r="A79" s="8" t="s">
        <v>136</v>
      </c>
      <c r="B79" s="9" t="s">
        <v>137</v>
      </c>
      <c r="C79" s="18">
        <f>C80+C82+C84</f>
        <v>75641.3</v>
      </c>
      <c r="D79" s="18">
        <f t="shared" si="3"/>
        <v>1770</v>
      </c>
      <c r="E79" s="18">
        <f>E80+E82+E84</f>
        <v>77411.3</v>
      </c>
    </row>
    <row r="80" spans="1:6" x14ac:dyDescent="0.25">
      <c r="A80" s="8" t="s">
        <v>138</v>
      </c>
      <c r="B80" s="9" t="s">
        <v>139</v>
      </c>
      <c r="C80" s="18">
        <f>C81</f>
        <v>71766</v>
      </c>
      <c r="D80" s="18">
        <f t="shared" si="3"/>
        <v>-500</v>
      </c>
      <c r="E80" s="18">
        <f>E81</f>
        <v>71266</v>
      </c>
    </row>
    <row r="81" spans="1:5" ht="31.5" x14ac:dyDescent="0.25">
      <c r="A81" s="8" t="s">
        <v>140</v>
      </c>
      <c r="B81" s="9" t="s">
        <v>141</v>
      </c>
      <c r="C81" s="18">
        <v>71766</v>
      </c>
      <c r="D81" s="18">
        <f>E81-C81</f>
        <v>-500</v>
      </c>
      <c r="E81" s="18">
        <v>71266</v>
      </c>
    </row>
    <row r="82" spans="1:5" ht="31.5" x14ac:dyDescent="0.25">
      <c r="A82" s="8" t="s">
        <v>142</v>
      </c>
      <c r="B82" s="9" t="s">
        <v>143</v>
      </c>
      <c r="C82" s="18">
        <f>C83</f>
        <v>500.3</v>
      </c>
      <c r="D82" s="18">
        <f t="shared" si="3"/>
        <v>5645</v>
      </c>
      <c r="E82" s="18">
        <f>E83</f>
        <v>6145.3</v>
      </c>
    </row>
    <row r="83" spans="1:5" ht="31.5" x14ac:dyDescent="0.25">
      <c r="A83" s="8" t="s">
        <v>144</v>
      </c>
      <c r="B83" s="9" t="s">
        <v>145</v>
      </c>
      <c r="C83" s="18">
        <v>500.3</v>
      </c>
      <c r="D83" s="18">
        <f t="shared" si="3"/>
        <v>5645</v>
      </c>
      <c r="E83" s="18">
        <v>6145.3</v>
      </c>
    </row>
    <row r="84" spans="1:5" x14ac:dyDescent="0.25">
      <c r="A84" s="8" t="s">
        <v>146</v>
      </c>
      <c r="B84" s="9" t="s">
        <v>147</v>
      </c>
      <c r="C84" s="18">
        <f>SUM(C85)</f>
        <v>3375</v>
      </c>
      <c r="D84" s="18">
        <f t="shared" si="3"/>
        <v>-3375</v>
      </c>
      <c r="E84" s="18">
        <f>SUM(E85)</f>
        <v>0</v>
      </c>
    </row>
    <row r="85" spans="1:5" x14ac:dyDescent="0.25">
      <c r="A85" s="8" t="s">
        <v>148</v>
      </c>
      <c r="B85" s="9" t="s">
        <v>149</v>
      </c>
      <c r="C85" s="18">
        <v>3375</v>
      </c>
      <c r="D85" s="18">
        <f t="shared" si="3"/>
        <v>-3375</v>
      </c>
      <c r="E85" s="18">
        <v>0</v>
      </c>
    </row>
    <row r="86" spans="1:5" ht="31.5" x14ac:dyDescent="0.25">
      <c r="A86" s="8" t="s">
        <v>150</v>
      </c>
      <c r="B86" s="9" t="s">
        <v>151</v>
      </c>
      <c r="C86" s="18">
        <f t="shared" ref="C86:D86" si="12">C87+C91+C95+C101+C97+C89+C93+C99</f>
        <v>30235.86</v>
      </c>
      <c r="D86" s="18">
        <f t="shared" si="12"/>
        <v>26950.502999999997</v>
      </c>
      <c r="E86" s="18">
        <f>E87+E91+E95+E101+E97+E89+E93+E99</f>
        <v>57186.363000000005</v>
      </c>
    </row>
    <row r="87" spans="1:5" ht="47.25" x14ac:dyDescent="0.25">
      <c r="A87" s="8" t="s">
        <v>152</v>
      </c>
      <c r="B87" s="9" t="s">
        <v>153</v>
      </c>
      <c r="C87" s="18">
        <f>C88</f>
        <v>1900</v>
      </c>
      <c r="D87" s="18">
        <f t="shared" si="3"/>
        <v>500</v>
      </c>
      <c r="E87" s="18">
        <f>E88</f>
        <v>2400</v>
      </c>
    </row>
    <row r="88" spans="1:5" ht="47.25" x14ac:dyDescent="0.25">
      <c r="A88" s="8" t="s">
        <v>154</v>
      </c>
      <c r="B88" s="9" t="s">
        <v>155</v>
      </c>
      <c r="C88" s="18">
        <v>1900</v>
      </c>
      <c r="D88" s="18">
        <f t="shared" si="3"/>
        <v>500</v>
      </c>
      <c r="E88" s="18">
        <v>2400</v>
      </c>
    </row>
    <row r="89" spans="1:5" x14ac:dyDescent="0.25">
      <c r="A89" s="8" t="s">
        <v>156</v>
      </c>
      <c r="B89" s="9" t="s">
        <v>157</v>
      </c>
      <c r="C89" s="18">
        <f>SUM(C90)</f>
        <v>14.58</v>
      </c>
      <c r="D89" s="18">
        <f t="shared" si="3"/>
        <v>530.38400000000001</v>
      </c>
      <c r="E89" s="18">
        <f>SUM(E90)</f>
        <v>544.96400000000006</v>
      </c>
    </row>
    <row r="90" spans="1:5" ht="31.5" x14ac:dyDescent="0.25">
      <c r="A90" s="8" t="s">
        <v>158</v>
      </c>
      <c r="B90" s="9" t="s">
        <v>159</v>
      </c>
      <c r="C90" s="18">
        <v>14.58</v>
      </c>
      <c r="D90" s="18">
        <f t="shared" si="3"/>
        <v>530.38400000000001</v>
      </c>
      <c r="E90" s="18">
        <v>544.96400000000006</v>
      </c>
    </row>
    <row r="91" spans="1:5" ht="63" x14ac:dyDescent="0.25">
      <c r="A91" s="8" t="s">
        <v>160</v>
      </c>
      <c r="B91" s="9" t="s">
        <v>161</v>
      </c>
      <c r="C91" s="18">
        <f>SUM(C92)</f>
        <v>13900</v>
      </c>
      <c r="D91" s="18">
        <f t="shared" si="3"/>
        <v>0</v>
      </c>
      <c r="E91" s="18">
        <f>SUM(E92)</f>
        <v>13900</v>
      </c>
    </row>
    <row r="92" spans="1:5" ht="47.25" x14ac:dyDescent="0.25">
      <c r="A92" s="8" t="s">
        <v>162</v>
      </c>
      <c r="B92" s="9" t="s">
        <v>163</v>
      </c>
      <c r="C92" s="18">
        <v>13900</v>
      </c>
      <c r="D92" s="18">
        <f t="shared" si="3"/>
        <v>0</v>
      </c>
      <c r="E92" s="18">
        <v>13900</v>
      </c>
    </row>
    <row r="93" spans="1:5" ht="31.5" x14ac:dyDescent="0.25">
      <c r="A93" s="8" t="s">
        <v>247</v>
      </c>
      <c r="B93" s="9" t="s">
        <v>248</v>
      </c>
      <c r="C93" s="18">
        <f>C94</f>
        <v>0</v>
      </c>
      <c r="D93" s="18">
        <f t="shared" si="3"/>
        <v>1589.3</v>
      </c>
      <c r="E93" s="18">
        <f>E94</f>
        <v>1589.3</v>
      </c>
    </row>
    <row r="94" spans="1:5" ht="47.25" x14ac:dyDescent="0.25">
      <c r="A94" s="8" t="s">
        <v>246</v>
      </c>
      <c r="B94" s="9" t="s">
        <v>249</v>
      </c>
      <c r="C94" s="18"/>
      <c r="D94" s="18">
        <f t="shared" si="3"/>
        <v>1589.3</v>
      </c>
      <c r="E94" s="18">
        <v>1589.3</v>
      </c>
    </row>
    <row r="95" spans="1:5" ht="31.5" x14ac:dyDescent="0.25">
      <c r="A95" s="8" t="s">
        <v>164</v>
      </c>
      <c r="B95" s="9" t="s">
        <v>165</v>
      </c>
      <c r="C95" s="18">
        <f t="shared" ref="C95:E97" si="13">C96</f>
        <v>7592</v>
      </c>
      <c r="D95" s="18">
        <f t="shared" si="3"/>
        <v>0</v>
      </c>
      <c r="E95" s="18">
        <f t="shared" si="13"/>
        <v>7592</v>
      </c>
    </row>
    <row r="96" spans="1:5" ht="31.5" x14ac:dyDescent="0.25">
      <c r="A96" s="8" t="s">
        <v>166</v>
      </c>
      <c r="B96" s="9" t="s">
        <v>167</v>
      </c>
      <c r="C96" s="18">
        <v>7592</v>
      </c>
      <c r="D96" s="18">
        <f t="shared" si="3"/>
        <v>0</v>
      </c>
      <c r="E96" s="18">
        <v>7592</v>
      </c>
    </row>
    <row r="97" spans="1:5" ht="31.5" x14ac:dyDescent="0.25">
      <c r="A97" s="8" t="s">
        <v>168</v>
      </c>
      <c r="B97" s="9" t="s">
        <v>169</v>
      </c>
      <c r="C97" s="18">
        <f t="shared" si="13"/>
        <v>2840</v>
      </c>
      <c r="D97" s="18">
        <f t="shared" si="3"/>
        <v>4316.8999999999996</v>
      </c>
      <c r="E97" s="18">
        <f t="shared" si="13"/>
        <v>7156.9</v>
      </c>
    </row>
    <row r="98" spans="1:5" ht="47.25" x14ac:dyDescent="0.25">
      <c r="A98" s="8" t="s">
        <v>170</v>
      </c>
      <c r="B98" s="9" t="s">
        <v>171</v>
      </c>
      <c r="C98" s="18">
        <v>2840</v>
      </c>
      <c r="D98" s="18">
        <f t="shared" si="3"/>
        <v>4316.8999999999996</v>
      </c>
      <c r="E98" s="18">
        <f>4156.9+3000</f>
        <v>7156.9</v>
      </c>
    </row>
    <row r="99" spans="1:5" ht="31.5" x14ac:dyDescent="0.25">
      <c r="A99" s="8" t="s">
        <v>250</v>
      </c>
      <c r="B99" s="9" t="s">
        <v>252</v>
      </c>
      <c r="C99" s="18">
        <f>C100</f>
        <v>0</v>
      </c>
      <c r="D99" s="18">
        <f t="shared" si="3"/>
        <v>13907.5</v>
      </c>
      <c r="E99" s="18">
        <f t="shared" ref="E99" si="14">E100</f>
        <v>13907.5</v>
      </c>
    </row>
    <row r="100" spans="1:5" ht="31.5" x14ac:dyDescent="0.25">
      <c r="A100" s="8" t="s">
        <v>251</v>
      </c>
      <c r="B100" s="9" t="s">
        <v>253</v>
      </c>
      <c r="C100" s="18"/>
      <c r="D100" s="18">
        <f t="shared" si="3"/>
        <v>13907.5</v>
      </c>
      <c r="E100" s="18">
        <v>13907.5</v>
      </c>
    </row>
    <row r="101" spans="1:5" x14ac:dyDescent="0.25">
      <c r="A101" s="8" t="s">
        <v>172</v>
      </c>
      <c r="B101" s="9" t="s">
        <v>173</v>
      </c>
      <c r="C101" s="18">
        <f>C102</f>
        <v>3989.28</v>
      </c>
      <c r="D101" s="18">
        <f t="shared" si="3"/>
        <v>6106.4189999999999</v>
      </c>
      <c r="E101" s="18">
        <f>E102</f>
        <v>10095.699000000001</v>
      </c>
    </row>
    <row r="102" spans="1:5" x14ac:dyDescent="0.25">
      <c r="A102" s="8" t="s">
        <v>174</v>
      </c>
      <c r="B102" s="9" t="s">
        <v>175</v>
      </c>
      <c r="C102" s="17">
        <v>3989.28</v>
      </c>
      <c r="D102" s="18">
        <f t="shared" si="3"/>
        <v>6106.4189999999999</v>
      </c>
      <c r="E102" s="17">
        <v>10095.699000000001</v>
      </c>
    </row>
    <row r="103" spans="1:5" ht="31.5" x14ac:dyDescent="0.25">
      <c r="A103" s="8" t="s">
        <v>176</v>
      </c>
      <c r="B103" s="9" t="s">
        <v>177</v>
      </c>
      <c r="C103" s="18">
        <f t="shared" ref="C103" si="15">C104+C106+C108+C110+C112+C114+C116+C118+C120+C122</f>
        <v>170891.6</v>
      </c>
      <c r="D103" s="18">
        <f t="shared" si="3"/>
        <v>13142.501999999979</v>
      </c>
      <c r="E103" s="18">
        <f t="shared" ref="E103" si="16">E104+E106+E108+E110+E112+E114+E116+E118+E120+E122</f>
        <v>184034.10199999998</v>
      </c>
    </row>
    <row r="104" spans="1:5" ht="31.5" x14ac:dyDescent="0.25">
      <c r="A104" s="8" t="s">
        <v>178</v>
      </c>
      <c r="B104" s="9" t="s">
        <v>179</v>
      </c>
      <c r="C104" s="18">
        <f>C105</f>
        <v>531.9</v>
      </c>
      <c r="D104" s="18">
        <f t="shared" si="3"/>
        <v>0</v>
      </c>
      <c r="E104" s="18">
        <f>E105</f>
        <v>531.9</v>
      </c>
    </row>
    <row r="105" spans="1:5" ht="47.25" x14ac:dyDescent="0.25">
      <c r="A105" s="8" t="s">
        <v>180</v>
      </c>
      <c r="B105" s="9" t="s">
        <v>181</v>
      </c>
      <c r="C105" s="18">
        <v>531.9</v>
      </c>
      <c r="D105" s="18">
        <f t="shared" si="3"/>
        <v>0</v>
      </c>
      <c r="E105" s="18">
        <v>531.9</v>
      </c>
    </row>
    <row r="106" spans="1:5" ht="31.5" x14ac:dyDescent="0.25">
      <c r="A106" s="8" t="s">
        <v>182</v>
      </c>
      <c r="B106" s="9" t="s">
        <v>183</v>
      </c>
      <c r="C106" s="18">
        <f>C107</f>
        <v>2800</v>
      </c>
      <c r="D106" s="18">
        <f t="shared" si="3"/>
        <v>0</v>
      </c>
      <c r="E106" s="18">
        <f>E107</f>
        <v>2800</v>
      </c>
    </row>
    <row r="107" spans="1:5" ht="31.5" x14ac:dyDescent="0.25">
      <c r="A107" s="8" t="s">
        <v>184</v>
      </c>
      <c r="B107" s="9" t="s">
        <v>185</v>
      </c>
      <c r="C107" s="18">
        <v>2800</v>
      </c>
      <c r="D107" s="18">
        <f t="shared" si="3"/>
        <v>0</v>
      </c>
      <c r="E107" s="18">
        <v>2800</v>
      </c>
    </row>
    <row r="108" spans="1:5" ht="31.5" x14ac:dyDescent="0.25">
      <c r="A108" s="8" t="s">
        <v>186</v>
      </c>
      <c r="B108" s="9" t="s">
        <v>187</v>
      </c>
      <c r="C108" s="18">
        <f>C109</f>
        <v>140856.70000000001</v>
      </c>
      <c r="D108" s="18">
        <f t="shared" ref="D108:D132" si="17">E108-C108</f>
        <v>25065.47</v>
      </c>
      <c r="E108" s="18">
        <f>E109</f>
        <v>165922.17000000001</v>
      </c>
    </row>
    <row r="109" spans="1:5" ht="31.5" x14ac:dyDescent="0.25">
      <c r="A109" s="8" t="s">
        <v>188</v>
      </c>
      <c r="B109" s="9" t="s">
        <v>189</v>
      </c>
      <c r="C109" s="18">
        <v>140856.70000000001</v>
      </c>
      <c r="D109" s="18">
        <f t="shared" si="17"/>
        <v>25065.47</v>
      </c>
      <c r="E109" s="18">
        <v>165922.17000000001</v>
      </c>
    </row>
    <row r="110" spans="1:5" ht="63" x14ac:dyDescent="0.25">
      <c r="A110" s="8" t="s">
        <v>190</v>
      </c>
      <c r="B110" s="9" t="s">
        <v>191</v>
      </c>
      <c r="C110" s="18">
        <f>C111</f>
        <v>858.06600000000003</v>
      </c>
      <c r="D110" s="18">
        <f t="shared" si="17"/>
        <v>0</v>
      </c>
      <c r="E110" s="18">
        <f>E111</f>
        <v>858.06600000000003</v>
      </c>
    </row>
    <row r="111" spans="1:5" ht="63" x14ac:dyDescent="0.25">
      <c r="A111" s="8" t="s">
        <v>192</v>
      </c>
      <c r="B111" s="9" t="s">
        <v>193</v>
      </c>
      <c r="C111" s="18">
        <v>858.06600000000003</v>
      </c>
      <c r="D111" s="18">
        <f t="shared" si="17"/>
        <v>0</v>
      </c>
      <c r="E111" s="18">
        <v>858.06600000000003</v>
      </c>
    </row>
    <row r="112" spans="1:5" ht="47.25" x14ac:dyDescent="0.25">
      <c r="A112" s="8" t="s">
        <v>194</v>
      </c>
      <c r="B112" s="9" t="s">
        <v>195</v>
      </c>
      <c r="C112" s="18">
        <f>C113</f>
        <v>12797</v>
      </c>
      <c r="D112" s="18">
        <f t="shared" si="17"/>
        <v>-5076.7139999999999</v>
      </c>
      <c r="E112" s="18">
        <f>E113</f>
        <v>7720.2860000000001</v>
      </c>
    </row>
    <row r="113" spans="1:5" ht="47.25" x14ac:dyDescent="0.25">
      <c r="A113" s="8" t="s">
        <v>196</v>
      </c>
      <c r="B113" s="9" t="s">
        <v>197</v>
      </c>
      <c r="C113" s="18">
        <v>12797</v>
      </c>
      <c r="D113" s="18">
        <f t="shared" si="17"/>
        <v>-5076.7139999999999</v>
      </c>
      <c r="E113" s="18">
        <v>7720.2860000000001</v>
      </c>
    </row>
    <row r="114" spans="1:5" ht="78.75" x14ac:dyDescent="0.25">
      <c r="A114" s="8" t="s">
        <v>198</v>
      </c>
      <c r="B114" s="9" t="s">
        <v>199</v>
      </c>
      <c r="C114" s="18">
        <f>C115</f>
        <v>1390</v>
      </c>
      <c r="D114" s="18">
        <f t="shared" si="17"/>
        <v>0</v>
      </c>
      <c r="E114" s="18">
        <f>E115</f>
        <v>1390</v>
      </c>
    </row>
    <row r="115" spans="1:5" ht="63" x14ac:dyDescent="0.25">
      <c r="A115" s="8" t="s">
        <v>200</v>
      </c>
      <c r="B115" s="9" t="s">
        <v>201</v>
      </c>
      <c r="C115" s="18">
        <v>1390</v>
      </c>
      <c r="D115" s="18">
        <f t="shared" si="17"/>
        <v>0</v>
      </c>
      <c r="E115" s="18">
        <v>1390</v>
      </c>
    </row>
    <row r="116" spans="1:5" ht="31.5" x14ac:dyDescent="0.25">
      <c r="A116" s="8" t="s">
        <v>202</v>
      </c>
      <c r="B116" s="13" t="s">
        <v>203</v>
      </c>
      <c r="C116" s="18">
        <f>C117</f>
        <v>1804</v>
      </c>
      <c r="D116" s="18">
        <f t="shared" si="17"/>
        <v>64.680000000000064</v>
      </c>
      <c r="E116" s="18">
        <f>E117</f>
        <v>1868.68</v>
      </c>
    </row>
    <row r="117" spans="1:5" ht="31.5" x14ac:dyDescent="0.25">
      <c r="A117" s="8" t="s">
        <v>204</v>
      </c>
      <c r="B117" s="13" t="s">
        <v>205</v>
      </c>
      <c r="C117" s="18">
        <v>1804</v>
      </c>
      <c r="D117" s="18">
        <f t="shared" si="17"/>
        <v>64.680000000000064</v>
      </c>
      <c r="E117" s="18">
        <v>1868.68</v>
      </c>
    </row>
    <row r="118" spans="1:5" ht="78.75" x14ac:dyDescent="0.25">
      <c r="A118" s="8" t="s">
        <v>206</v>
      </c>
      <c r="B118" s="13" t="s">
        <v>207</v>
      </c>
      <c r="C118" s="18">
        <f>C119</f>
        <v>1177.2</v>
      </c>
      <c r="D118" s="18">
        <f t="shared" si="17"/>
        <v>0</v>
      </c>
      <c r="E118" s="18">
        <f>E119</f>
        <v>1177.2</v>
      </c>
    </row>
    <row r="119" spans="1:5" ht="94.5" x14ac:dyDescent="0.25">
      <c r="A119" s="8" t="s">
        <v>208</v>
      </c>
      <c r="B119" s="13" t="s">
        <v>209</v>
      </c>
      <c r="C119" s="18">
        <v>1177.2</v>
      </c>
      <c r="D119" s="18">
        <f t="shared" si="17"/>
        <v>0</v>
      </c>
      <c r="E119" s="18">
        <v>1177.2</v>
      </c>
    </row>
    <row r="120" spans="1:5" ht="63" x14ac:dyDescent="0.25">
      <c r="A120" s="8" t="s">
        <v>210</v>
      </c>
      <c r="B120" s="13" t="s">
        <v>211</v>
      </c>
      <c r="C120" s="18">
        <f>C121</f>
        <v>1765.8</v>
      </c>
      <c r="D120" s="18">
        <f t="shared" si="17"/>
        <v>0</v>
      </c>
      <c r="E120" s="18">
        <f>E121</f>
        <v>1765.8</v>
      </c>
    </row>
    <row r="121" spans="1:5" ht="78.75" x14ac:dyDescent="0.25">
      <c r="A121" s="8" t="s">
        <v>212</v>
      </c>
      <c r="B121" s="13" t="s">
        <v>213</v>
      </c>
      <c r="C121" s="18">
        <f>1687.5+78.3</f>
        <v>1765.8</v>
      </c>
      <c r="D121" s="18">
        <f t="shared" si="17"/>
        <v>0</v>
      </c>
      <c r="E121" s="18">
        <f>1687.5+78.3</f>
        <v>1765.8</v>
      </c>
    </row>
    <row r="122" spans="1:5" ht="63" x14ac:dyDescent="0.25">
      <c r="A122" s="8" t="s">
        <v>214</v>
      </c>
      <c r="B122" s="13" t="s">
        <v>215</v>
      </c>
      <c r="C122" s="19">
        <f>C123</f>
        <v>6910.9340000000002</v>
      </c>
      <c r="D122" s="18">
        <f t="shared" si="17"/>
        <v>-6910.9340000000002</v>
      </c>
      <c r="E122" s="19">
        <f>E123</f>
        <v>0</v>
      </c>
    </row>
    <row r="123" spans="1:5" ht="63" x14ac:dyDescent="0.25">
      <c r="A123" s="8" t="s">
        <v>216</v>
      </c>
      <c r="B123" s="13" t="s">
        <v>217</v>
      </c>
      <c r="C123" s="19">
        <v>6910.9340000000002</v>
      </c>
      <c r="D123" s="18">
        <f t="shared" si="17"/>
        <v>-6910.9340000000002</v>
      </c>
      <c r="E123" s="19">
        <v>0</v>
      </c>
    </row>
    <row r="124" spans="1:5" x14ac:dyDescent="0.25">
      <c r="A124" s="8" t="s">
        <v>218</v>
      </c>
      <c r="B124" s="13" t="s">
        <v>219</v>
      </c>
      <c r="C124" s="19">
        <f t="shared" ref="C124" si="18">C125+C127</f>
        <v>6036.4591499999997</v>
      </c>
      <c r="D124" s="18">
        <f t="shared" si="17"/>
        <v>0</v>
      </c>
      <c r="E124" s="19">
        <f t="shared" ref="E124" si="19">E125+E127</f>
        <v>6036.4591499999997</v>
      </c>
    </row>
    <row r="125" spans="1:5" ht="63" x14ac:dyDescent="0.25">
      <c r="A125" s="8" t="s">
        <v>234</v>
      </c>
      <c r="B125" s="13" t="s">
        <v>236</v>
      </c>
      <c r="C125" s="19">
        <f t="shared" ref="C125:E125" si="20">C126</f>
        <v>5448.05915</v>
      </c>
      <c r="D125" s="18">
        <f t="shared" si="17"/>
        <v>0</v>
      </c>
      <c r="E125" s="19">
        <f t="shared" si="20"/>
        <v>5448.05915</v>
      </c>
    </row>
    <row r="126" spans="1:5" ht="63" x14ac:dyDescent="0.25">
      <c r="A126" s="8" t="s">
        <v>233</v>
      </c>
      <c r="B126" s="13" t="s">
        <v>235</v>
      </c>
      <c r="C126" s="19">
        <v>5448.05915</v>
      </c>
      <c r="D126" s="18">
        <f t="shared" si="17"/>
        <v>0</v>
      </c>
      <c r="E126" s="19">
        <v>5448.05915</v>
      </c>
    </row>
    <row r="127" spans="1:5" ht="47.25" x14ac:dyDescent="0.25">
      <c r="A127" s="8" t="s">
        <v>220</v>
      </c>
      <c r="B127" s="13" t="s">
        <v>221</v>
      </c>
      <c r="C127" s="19">
        <f>C128</f>
        <v>588.4</v>
      </c>
      <c r="D127" s="18">
        <f t="shared" si="17"/>
        <v>0</v>
      </c>
      <c r="E127" s="19">
        <f>E128</f>
        <v>588.4</v>
      </c>
    </row>
    <row r="128" spans="1:5" ht="63" x14ac:dyDescent="0.25">
      <c r="A128" s="8" t="s">
        <v>222</v>
      </c>
      <c r="B128" s="13" t="s">
        <v>223</v>
      </c>
      <c r="C128" s="19">
        <v>588.4</v>
      </c>
      <c r="D128" s="18">
        <f t="shared" si="17"/>
        <v>0</v>
      </c>
      <c r="E128" s="19">
        <v>588.4</v>
      </c>
    </row>
    <row r="129" spans="1:5" ht="94.5" x14ac:dyDescent="0.25">
      <c r="A129" s="8" t="s">
        <v>224</v>
      </c>
      <c r="B129" s="13" t="s">
        <v>225</v>
      </c>
      <c r="C129" s="19">
        <f>C130</f>
        <v>1.52</v>
      </c>
      <c r="D129" s="18">
        <f t="shared" si="17"/>
        <v>0</v>
      </c>
      <c r="E129" s="19">
        <f>E130</f>
        <v>1.52</v>
      </c>
    </row>
    <row r="130" spans="1:5" ht="47.25" x14ac:dyDescent="0.25">
      <c r="A130" s="8" t="s">
        <v>226</v>
      </c>
      <c r="B130" s="13" t="s">
        <v>227</v>
      </c>
      <c r="C130" s="19">
        <v>1.52</v>
      </c>
      <c r="D130" s="18">
        <f t="shared" si="17"/>
        <v>0</v>
      </c>
      <c r="E130" s="19">
        <v>1.52</v>
      </c>
    </row>
    <row r="131" spans="1:5" ht="47.25" x14ac:dyDescent="0.25">
      <c r="A131" s="8" t="s">
        <v>228</v>
      </c>
      <c r="B131" s="13" t="s">
        <v>229</v>
      </c>
      <c r="C131" s="19">
        <f>C132</f>
        <v>-746.81188999999995</v>
      </c>
      <c r="D131" s="18">
        <f t="shared" si="17"/>
        <v>-9.0046300000000201</v>
      </c>
      <c r="E131" s="19">
        <f>E132</f>
        <v>-755.81651999999997</v>
      </c>
    </row>
    <row r="132" spans="1:5" ht="47.25" x14ac:dyDescent="0.25">
      <c r="A132" s="8" t="s">
        <v>230</v>
      </c>
      <c r="B132" s="13" t="s">
        <v>231</v>
      </c>
      <c r="C132" s="19">
        <v>-746.81188999999995</v>
      </c>
      <c r="D132" s="17">
        <f t="shared" si="17"/>
        <v>-9.0046300000000201</v>
      </c>
      <c r="E132" s="19">
        <f>-755.81652</f>
        <v>-755.81651999999997</v>
      </c>
    </row>
    <row r="133" spans="1:5" x14ac:dyDescent="0.25">
      <c r="B133" s="15" t="s">
        <v>232</v>
      </c>
    </row>
  </sheetData>
  <mergeCells count="9">
    <mergeCell ref="C1:D1"/>
    <mergeCell ref="C2:F2"/>
    <mergeCell ref="C3:E4"/>
    <mergeCell ref="A5:E5"/>
    <mergeCell ref="A6:A7"/>
    <mergeCell ref="B6:B7"/>
    <mergeCell ref="C6:C7"/>
    <mergeCell ref="D6:D7"/>
    <mergeCell ref="E6:E7"/>
  </mergeCells>
  <pageMargins left="0.31496062992125984" right="0" top="0" bottom="0" header="0" footer="0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Alasa Petrovna</dc:creator>
  <cp:lastModifiedBy>Admin</cp:lastModifiedBy>
  <cp:lastPrinted>2013-10-14T10:56:27Z</cp:lastPrinted>
  <dcterms:created xsi:type="dcterms:W3CDTF">2013-05-23T05:57:19Z</dcterms:created>
  <dcterms:modified xsi:type="dcterms:W3CDTF">2013-10-23T03:34:39Z</dcterms:modified>
</cp:coreProperties>
</file>