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<sst xmlns="http://schemas.openxmlformats.org/spreadsheetml/2006/main" count="443" uniqueCount="196">
  <si>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</si>
  <si>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</si>
  <si>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</si>
  <si>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</si>
  <si>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</si>
  <si>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</si>
  <si>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</si>
  <si>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</si>
  <si>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</si>
  <si>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</si>
  <si>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</si>
  <si>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</si>
  <si>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</si>
  <si>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</si>
  <si>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</si>
  <si>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</si>
  <si>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</si>
  <si>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</si>
  <si>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</si>
  <si>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</si>
  <si>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</si>
  <si>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</si>
  <si>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</si>
  <si>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</si>
  <si>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</si>
  <si>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</si>
  <si>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</si>
  <si>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</si>
  <si>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</si>
  <si>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</si>
  <si>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</si>
  <si>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</si>
  <si>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</si>
  <si>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</si>
  <si>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</si>
  <si>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</si>
  <si>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</si>
  <si>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</si>
  <si>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</si>
  <si>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</si>
  <si>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</si>
  <si>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</si>
  <si>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</si>
  <si>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</si>
  <si>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</si>
  <si>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</si>
  <si>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</si>
  <si>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</si>
  <si>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</si>
  <si>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</si>
  <si>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</si>
  <si>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</si>
  <si>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</si>
  <si>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</si>
  <si>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</si>
  <si>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</si>
  <si>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</si>
  <si>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</si>
  <si>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</si>
  <si>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</si>
  <si>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</si>
  <si>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</si>
  <si>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</si>
  <si>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</si>
  <si>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</si>
  <si>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</si>
  <si>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</si>
  <si>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</si>
  <si>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</si>
  <si>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</si>
  <si>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</si>
  <si>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</si>
  <si>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</si>
  <si>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</si>
  <si>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</si>
  <si>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</si>
  <si>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</si>
  <si>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</si>
  <si>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</si>
  <si>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</si>
  <si>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</si>
  <si>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</si>
  <si>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</si>
  <si>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</si>
  <si>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</si>
  <si>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</si>
  <si>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</si>
  <si>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</si>
  <si>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</si>
  <si>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</si>
  <si>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</si>
  <si>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</si>
  <si>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</si>
  <si>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</si>
  <si>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</si>
  <si>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</si>
  <si>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</si>
  <si>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</si>
  <si>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</si>
  <si>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</si>
  <si>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</si>
  <si>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</si>
  <si>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</si>
  <si>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</si>
  <si>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</si>
  <si>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</si>
  <si>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</si>
  <si>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</si>
  <si>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</si>
  <si>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</si>
  <si>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</si>
  <si>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</si>
  <si>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</si>
  <si>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</si>
  <si>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</si>
  <si>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</si>
  <si>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</si>
  <si>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</si>
  <si>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</si>
  <si>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</si>
  <si>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</si>
  <si>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</si>
  <si>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</si>
  <si>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</si>
  <si>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</si>
  <si>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</si>
  <si>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</si>
  <si>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</si>
  <si>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</si>
  <si>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</si>
  <si>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</si>
  <si>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</si>
  <si>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</si>
  <si>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</si>
  <si>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</si>
  <si>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</si>
  <si>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</si>
  <si>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</si>
  <si>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</si>
  <si>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</si>
  <si>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</si>
  <si>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</si>
  <si>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</si>
  <si>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</si>
  <si>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</si>
  <si>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</si>
  <si>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</si>
  <si>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</si>
  <si>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</si>
  <si>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</si>
  <si>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</si>
  <si>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</si>
  <si>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</si>
  <si>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</si>
  <si>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</si>
  <si>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</si>
  <si>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</si>
  <si>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</si>
  <si>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</si>
  <si>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99Г0916000880</t>
  </si>
  <si>
    <t>Проведение выборов</t>
  </si>
  <si>
    <t>297</t>
  </si>
  <si>
    <t>Расходы на проведение выборов</t>
  </si>
  <si>
    <t>0120200000244</t>
  </si>
  <si>
    <t>Прочая закупка товаров, работ и услуг</t>
  </si>
  <si>
    <t>Обслуживание пожарной сигнализации</t>
  </si>
  <si>
    <t>10</t>
  </si>
  <si>
    <t>0120300000244</t>
  </si>
  <si>
    <t>343</t>
  </si>
  <si>
    <t>Увеличение материальных запасов</t>
  </si>
  <si>
    <t>Приобретение ГСМ для организации вакцинации</t>
  </si>
  <si>
    <t>Буртовка свалок поселения</t>
  </si>
  <si>
    <t>приобретение спортинвентаря (мячи)</t>
  </si>
  <si>
    <t>346</t>
  </si>
  <si>
    <t>приобретение спортформы</t>
  </si>
  <si>
    <t>349</t>
  </si>
  <si>
    <t>0130300000244</t>
  </si>
  <si>
    <t xml:space="preserve">Ремонт спортзала </t>
  </si>
  <si>
    <t>Услуги связи (Интернет, стационарная связь) 14000+12000</t>
  </si>
  <si>
    <t>Иные выплаты, за исключением ФОТ, лицам, привлекаемым для выполнения отдельных полномочий</t>
  </si>
  <si>
    <t>0120300000123</t>
  </si>
  <si>
    <t>Поощрение старост</t>
  </si>
  <si>
    <t>990000Ш500244</t>
  </si>
  <si>
    <t>Закупка СИЗов</t>
  </si>
  <si>
    <t>Благоустройство</t>
  </si>
  <si>
    <t>Приложение 1 к распоряжению главы №97 "О внесении изменений в сводную бюджетную роспись МО "Теньгинское сельское поселение" на 2021 год" от 27.12.2021</t>
  </si>
  <si>
    <t>Сводная бюджетная роспись расходов бюджета МО "Теньгинское сельское поселение" на 27.12.2021 год</t>
  </si>
  <si>
    <t>на 19.11.2021</t>
  </si>
  <si>
    <t>Утверждено на 27.12.2021</t>
  </si>
  <si>
    <t>010А1S9600244</t>
  </si>
  <si>
    <t>2822</t>
  </si>
  <si>
    <t>Обновление ПО "Смета" и "Бюджет поселения"</t>
  </si>
  <si>
    <t>Уличное освещение</t>
  </si>
  <si>
    <t>приобретение материальных запасов для спортмероприятий</t>
  </si>
  <si>
    <t>01302000000244</t>
  </si>
  <si>
    <t>2901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</si>
</sst>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171" fontId="7" fillId="0" borderId="10" xfId="53" applyNumberFormat="1" applyFont="1" applyBorder="1" applyAlignment="1">
      <alignment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left" vertical="center"/>
      <protection/>
    </xf>
    <xf numFmtId="2" fontId="4" fillId="0" borderId="0" xfId="53" applyNumberFormat="1" applyFont="1">
      <alignment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6" fillId="0" borderId="0" xfId="53" applyFont="1" applyAlignment="1">
      <alignment horizontal="left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justify" vertical="justify" wrapText="1"/>
      <protection/>
    </xf>
    <xf numFmtId="2" fontId="6" fillId="33" borderId="10" xfId="53" applyNumberFormat="1" applyFont="1" applyFill="1" applyBorder="1" applyAlignment="1">
      <alignment horizontal="center" vertical="center"/>
      <protection/>
    </xf>
    <xf numFmtId="2" fontId="6" fillId="33" borderId="10" xfId="53" applyNumberFormat="1" applyFont="1" applyFill="1" applyBorder="1" applyAlignment="1">
      <alignment vertical="center"/>
      <protection/>
    </xf>
    <xf numFmtId="0" fontId="3" fillId="33" borderId="0" xfId="53" applyFill="1">
      <alignment/>
      <protection/>
    </xf>
    <xf numFmtId="49" fontId="6" fillId="34" borderId="10" xfId="53" applyNumberFormat="1" applyFont="1" applyFill="1" applyBorder="1" applyAlignment="1">
      <alignment horizontal="center" vertical="center"/>
      <protection/>
    </xf>
    <xf numFmtId="49" fontId="6" fillId="34" borderId="10" xfId="53" applyNumberFormat="1" applyFont="1" applyFill="1" applyBorder="1" applyAlignment="1">
      <alignment horizontal="justify" vertical="justify" wrapText="1"/>
      <protection/>
    </xf>
    <xf numFmtId="2" fontId="6" fillId="34" borderId="10" xfId="53" applyNumberFormat="1" applyFont="1" applyFill="1" applyBorder="1" applyAlignment="1">
      <alignment horizontal="center" vertical="center"/>
      <protection/>
    </xf>
    <xf numFmtId="2" fontId="6" fillId="34" borderId="10" xfId="53" applyNumberFormat="1" applyFont="1" applyFill="1" applyBorder="1" applyAlignment="1">
      <alignment vertical="center"/>
      <protection/>
    </xf>
    <xf numFmtId="0" fontId="3" fillId="34" borderId="0" xfId="53" applyFill="1">
      <alignment/>
      <protection/>
    </xf>
    <xf numFmtId="49" fontId="7" fillId="34" borderId="10" xfId="53" applyNumberFormat="1" applyFont="1" applyFill="1" applyBorder="1" applyAlignment="1">
      <alignment horizontal="center" vertical="center"/>
      <protection/>
    </xf>
    <xf numFmtId="49" fontId="6" fillId="34" borderId="10" xfId="53" applyNumberFormat="1" applyFont="1" applyFill="1" applyBorder="1" applyAlignment="1">
      <alignment horizontal="left" vertical="center"/>
      <protection/>
    </xf>
    <xf numFmtId="49" fontId="7" fillId="34" borderId="13" xfId="53" applyNumberFormat="1" applyFont="1" applyFill="1" applyBorder="1" applyAlignment="1">
      <alignment horizontal="center" vertical="center"/>
      <protection/>
    </xf>
    <xf numFmtId="49" fontId="6" fillId="34" borderId="13" xfId="53" applyNumberFormat="1" applyFont="1" applyFill="1" applyBorder="1" applyAlignment="1">
      <alignment horizontal="center" vertical="center"/>
      <protection/>
    </xf>
    <xf numFmtId="49" fontId="6" fillId="34" borderId="11" xfId="53" applyNumberFormat="1" applyFont="1" applyFill="1" applyBorder="1" applyAlignment="1">
      <alignment horizontal="center" vertical="center"/>
      <protection/>
    </xf>
    <xf numFmtId="49" fontId="7" fillId="34" borderId="10" xfId="53" applyNumberFormat="1" applyFont="1" applyFill="1" applyBorder="1" applyAlignment="1">
      <alignment horizontal="center" vertical="justify" wrapText="1"/>
      <protection/>
    </xf>
    <xf numFmtId="49" fontId="6" fillId="34" borderId="10" xfId="53" applyNumberFormat="1" applyFont="1" applyFill="1" applyBorder="1" applyAlignment="1">
      <alignment horizontal="center" vertical="justify" wrapText="1"/>
      <protection/>
    </xf>
    <xf numFmtId="49" fontId="6" fillId="34" borderId="10" xfId="53" applyNumberFormat="1" applyFont="1" applyFill="1" applyBorder="1" applyAlignment="1">
      <alignment horizontal="left" vertical="justify" wrapText="1"/>
      <protection/>
    </xf>
    <xf numFmtId="2" fontId="6" fillId="34" borderId="11" xfId="53" applyNumberFormat="1" applyFont="1" applyFill="1" applyBorder="1" applyAlignment="1">
      <alignment horizontal="center" vertical="center" wrapText="1"/>
      <protection/>
    </xf>
    <xf numFmtId="2" fontId="6" fillId="34" borderId="10" xfId="53" applyNumberFormat="1" applyFont="1" applyFill="1" applyBorder="1" applyAlignment="1">
      <alignment horizontal="right" vertical="center"/>
      <protection/>
    </xf>
    <xf numFmtId="0" fontId="3" fillId="34" borderId="0" xfId="53" applyFont="1" applyFill="1">
      <alignment/>
      <protection/>
    </xf>
    <xf numFmtId="2" fontId="3" fillId="34" borderId="0" xfId="53" applyNumberFormat="1" applyFill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tabSelected="1" zoomScalePageLayoutView="0" workbookViewId="0" topLeftCell="A131">
      <selection activeCell="L131" sqref="L131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5.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82"/>
      <c r="H1" s="82"/>
      <c r="I1" s="37"/>
    </row>
    <row r="2" spans="1:9" ht="63" customHeight="1" hidden="1">
      <c r="A2" s="2"/>
      <c r="B2" s="2"/>
      <c r="C2" s="2"/>
      <c r="D2" s="2"/>
      <c r="E2" s="2"/>
      <c r="F2" s="18"/>
      <c r="G2" s="82"/>
      <c r="H2" s="82"/>
      <c r="I2" s="37"/>
    </row>
    <row r="3" spans="1:9" ht="37.5" customHeight="1" hidden="1">
      <c r="A3" s="2"/>
      <c r="B3" s="2"/>
      <c r="C3" s="2"/>
      <c r="D3" s="2"/>
      <c r="E3" s="2"/>
      <c r="F3" s="2"/>
      <c r="G3" s="82"/>
      <c r="H3" s="82"/>
      <c r="I3" s="37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88" t="s">
        <v>185</v>
      </c>
      <c r="H5" s="88"/>
      <c r="I5" s="88"/>
      <c r="J5" s="88"/>
    </row>
    <row r="6" spans="1:10" ht="15" customHeight="1">
      <c r="A6" s="68" t="s">
        <v>186</v>
      </c>
      <c r="B6" s="68"/>
      <c r="C6" s="68"/>
      <c r="D6" s="68"/>
      <c r="E6" s="68"/>
      <c r="F6" s="68"/>
      <c r="G6" s="68"/>
      <c r="H6" s="68"/>
      <c r="I6" s="68"/>
      <c r="J6" s="68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83" t="s">
        <v>2</v>
      </c>
      <c r="B9" s="84"/>
      <c r="C9" s="84"/>
      <c r="D9" s="84"/>
      <c r="E9" s="85"/>
      <c r="F9" s="71" t="s">
        <v>13</v>
      </c>
      <c r="G9" s="10" t="s">
        <v>3</v>
      </c>
      <c r="H9" s="11" t="s">
        <v>95</v>
      </c>
      <c r="I9" s="69" t="s">
        <v>152</v>
      </c>
      <c r="J9" s="71" t="s">
        <v>188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72"/>
      <c r="G10" s="38" t="s">
        <v>94</v>
      </c>
      <c r="H10" s="11" t="s">
        <v>187</v>
      </c>
      <c r="I10" s="70"/>
      <c r="J10" s="72"/>
    </row>
    <row r="11" spans="1:10" ht="16.5" customHeight="1">
      <c r="A11" s="33" t="s">
        <v>11</v>
      </c>
      <c r="B11" s="33" t="s">
        <v>12</v>
      </c>
      <c r="C11" s="34"/>
      <c r="D11" s="33"/>
      <c r="E11" s="33"/>
      <c r="F11" s="4" t="s">
        <v>14</v>
      </c>
      <c r="G11" s="10">
        <v>210</v>
      </c>
      <c r="H11" s="39">
        <f>H12+H13</f>
        <v>490000</v>
      </c>
      <c r="I11" s="39">
        <f>I12+I13</f>
        <v>19525.709999999977</v>
      </c>
      <c r="J11" s="47">
        <f>J12+J13</f>
        <v>509525.70999999996</v>
      </c>
    </row>
    <row r="12" spans="1:10" ht="13.5">
      <c r="A12" s="34"/>
      <c r="B12" s="34"/>
      <c r="C12" s="34" t="s">
        <v>81</v>
      </c>
      <c r="D12" s="34" t="s">
        <v>64</v>
      </c>
      <c r="E12" s="33"/>
      <c r="F12" s="7" t="s">
        <v>6</v>
      </c>
      <c r="G12" s="32">
        <v>211</v>
      </c>
      <c r="H12" s="35">
        <v>376000</v>
      </c>
      <c r="I12" s="35">
        <f>J12-H12</f>
        <v>15340.849999999977</v>
      </c>
      <c r="J12" s="46">
        <v>391340.85</v>
      </c>
    </row>
    <row r="13" spans="1:10" ht="13.5">
      <c r="A13" s="34"/>
      <c r="B13" s="34"/>
      <c r="C13" s="34" t="s">
        <v>82</v>
      </c>
      <c r="D13" s="34" t="s">
        <v>80</v>
      </c>
      <c r="E13" s="33"/>
      <c r="F13" s="7" t="s">
        <v>17</v>
      </c>
      <c r="G13" s="32">
        <v>213</v>
      </c>
      <c r="H13" s="35">
        <v>114000</v>
      </c>
      <c r="I13" s="35">
        <f>J13-H13</f>
        <v>4184.860000000001</v>
      </c>
      <c r="J13" s="46">
        <v>118184.86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6">
        <f aca="true" t="shared" si="0" ref="J14:J90">H14</f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6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6">
        <f t="shared" si="0"/>
        <v>68943.82</v>
      </c>
    </row>
    <row r="17" spans="1:10" ht="13.5">
      <c r="A17" s="62" t="s">
        <v>23</v>
      </c>
      <c r="B17" s="63"/>
      <c r="C17" s="63"/>
      <c r="D17" s="63"/>
      <c r="E17" s="63"/>
      <c r="F17" s="63"/>
      <c r="G17" s="64"/>
      <c r="H17" s="12">
        <f>H11</f>
        <v>490000</v>
      </c>
      <c r="I17" s="12">
        <f>I11</f>
        <v>19525.709999999977</v>
      </c>
      <c r="J17" s="47">
        <f>J11</f>
        <v>509525.70999999996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H19+H20+H22+H23+H21</f>
        <v>1693000</v>
      </c>
      <c r="I18" s="12">
        <f>I21+I19+I20+I22+I23+I24+I25</f>
        <v>-40665.99000000009</v>
      </c>
      <c r="J18" s="47">
        <f>J19+J20+J21+J22+J24+J23+J25</f>
        <v>1652334.01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f>J19-H19</f>
        <v>-15340.850000000093</v>
      </c>
      <c r="J19" s="46">
        <v>1203659.15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f>J20-H20</f>
        <v>-3885.5599999999977</v>
      </c>
      <c r="J20" s="46">
        <v>364114.44</v>
      </c>
    </row>
    <row r="21" spans="1:10" ht="13.5">
      <c r="A21" s="6"/>
      <c r="B21" s="6"/>
      <c r="C21" s="6" t="s">
        <v>154</v>
      </c>
      <c r="D21" s="6"/>
      <c r="E21" s="3"/>
      <c r="F21" s="7" t="s">
        <v>153</v>
      </c>
      <c r="G21" s="6" t="s">
        <v>158</v>
      </c>
      <c r="H21" s="8">
        <v>0</v>
      </c>
      <c r="I21" s="16">
        <f aca="true" t="shared" si="1" ref="I21:I31">J21-H21</f>
        <v>0</v>
      </c>
      <c r="J21" s="46">
        <v>0</v>
      </c>
    </row>
    <row r="22" spans="1:10" ht="13.5">
      <c r="A22" s="6"/>
      <c r="B22" s="6"/>
      <c r="C22" s="6" t="s">
        <v>97</v>
      </c>
      <c r="D22" s="6" t="s">
        <v>64</v>
      </c>
      <c r="E22" s="3" t="s">
        <v>125</v>
      </c>
      <c r="F22" s="7" t="s">
        <v>6</v>
      </c>
      <c r="G22" s="6" t="s">
        <v>16</v>
      </c>
      <c r="H22" s="8">
        <v>81000</v>
      </c>
      <c r="I22" s="16">
        <f t="shared" si="1"/>
        <v>-19337.019999999997</v>
      </c>
      <c r="J22" s="46">
        <v>61662.98</v>
      </c>
    </row>
    <row r="23" spans="1:10" ht="13.5">
      <c r="A23" s="6"/>
      <c r="B23" s="6"/>
      <c r="C23" s="6" t="s">
        <v>98</v>
      </c>
      <c r="D23" s="6" t="s">
        <v>80</v>
      </c>
      <c r="E23" s="3" t="s">
        <v>125</v>
      </c>
      <c r="F23" s="7" t="s">
        <v>17</v>
      </c>
      <c r="G23" s="6" t="s">
        <v>18</v>
      </c>
      <c r="H23" s="8">
        <v>25000</v>
      </c>
      <c r="I23" s="16">
        <f t="shared" si="1"/>
        <v>-9217.2</v>
      </c>
      <c r="J23" s="46">
        <v>15782.8</v>
      </c>
    </row>
    <row r="24" spans="1:10" ht="13.5">
      <c r="A24" s="6"/>
      <c r="B24" s="6"/>
      <c r="C24" s="6" t="s">
        <v>97</v>
      </c>
      <c r="D24" s="6"/>
      <c r="E24" s="3"/>
      <c r="F24" s="7" t="s">
        <v>6</v>
      </c>
      <c r="G24" s="6" t="s">
        <v>16</v>
      </c>
      <c r="H24" s="8">
        <v>0</v>
      </c>
      <c r="I24" s="16">
        <f t="shared" si="1"/>
        <v>3833.54</v>
      </c>
      <c r="J24" s="46">
        <v>3833.54</v>
      </c>
    </row>
    <row r="25" spans="1:10" ht="13.5">
      <c r="A25" s="6"/>
      <c r="B25" s="6"/>
      <c r="C25" s="6" t="s">
        <v>98</v>
      </c>
      <c r="D25" s="6"/>
      <c r="E25" s="3"/>
      <c r="F25" s="7" t="s">
        <v>17</v>
      </c>
      <c r="G25" s="6" t="s">
        <v>18</v>
      </c>
      <c r="H25" s="8">
        <v>0</v>
      </c>
      <c r="I25" s="16">
        <f t="shared" si="1"/>
        <v>3281.1</v>
      </c>
      <c r="J25" s="46">
        <v>3281.1</v>
      </c>
    </row>
    <row r="26" spans="1:10" ht="13.5">
      <c r="A26" s="6"/>
      <c r="B26" s="6"/>
      <c r="C26" s="6"/>
      <c r="D26" s="6"/>
      <c r="E26" s="6"/>
      <c r="F26" s="4" t="s">
        <v>21</v>
      </c>
      <c r="G26" s="3" t="s">
        <v>20</v>
      </c>
      <c r="H26" s="5">
        <f>H27+H29+H32+H30+H31</f>
        <v>65000</v>
      </c>
      <c r="I26" s="12">
        <f>I27+I29+I30+I31+I32+I33</f>
        <v>36640.94</v>
      </c>
      <c r="J26" s="47">
        <f>H26+I26</f>
        <v>101640.94</v>
      </c>
    </row>
    <row r="27" spans="1:10" s="98" customFormat="1" ht="13.5">
      <c r="A27" s="94"/>
      <c r="B27" s="94"/>
      <c r="C27" s="94" t="s">
        <v>85</v>
      </c>
      <c r="D27" s="94"/>
      <c r="E27" s="94"/>
      <c r="F27" s="95" t="s">
        <v>178</v>
      </c>
      <c r="G27" s="94" t="s">
        <v>22</v>
      </c>
      <c r="H27" s="96">
        <v>26000</v>
      </c>
      <c r="I27" s="96">
        <v>0</v>
      </c>
      <c r="J27" s="97">
        <f>H27+I27</f>
        <v>26000</v>
      </c>
    </row>
    <row r="28" spans="1:10" s="93" customFormat="1" ht="13.5" hidden="1">
      <c r="A28" s="89"/>
      <c r="B28" s="89"/>
      <c r="C28" s="89" t="s">
        <v>85</v>
      </c>
      <c r="D28" s="89" t="s">
        <v>65</v>
      </c>
      <c r="E28" s="89"/>
      <c r="F28" s="90" t="s">
        <v>24</v>
      </c>
      <c r="G28" s="89" t="s">
        <v>25</v>
      </c>
      <c r="H28" s="91">
        <v>43399.23</v>
      </c>
      <c r="I28" s="91">
        <f t="shared" si="1"/>
        <v>0</v>
      </c>
      <c r="J28" s="92">
        <f t="shared" si="0"/>
        <v>43399.23</v>
      </c>
    </row>
    <row r="29" spans="1:10" s="98" customFormat="1" ht="13.5">
      <c r="A29" s="94"/>
      <c r="B29" s="94"/>
      <c r="C29" s="94" t="s">
        <v>99</v>
      </c>
      <c r="D29" s="94"/>
      <c r="E29" s="94"/>
      <c r="F29" s="95" t="s">
        <v>100</v>
      </c>
      <c r="G29" s="94" t="s">
        <v>33</v>
      </c>
      <c r="H29" s="96">
        <v>30000</v>
      </c>
      <c r="I29" s="96">
        <f t="shared" si="1"/>
        <v>0</v>
      </c>
      <c r="J29" s="97">
        <f t="shared" si="0"/>
        <v>30000</v>
      </c>
    </row>
    <row r="30" spans="1:10" s="98" customFormat="1" ht="13.5">
      <c r="A30" s="94"/>
      <c r="B30" s="94"/>
      <c r="C30" s="94" t="s">
        <v>99</v>
      </c>
      <c r="D30" s="94"/>
      <c r="E30" s="94"/>
      <c r="F30" s="95" t="s">
        <v>126</v>
      </c>
      <c r="G30" s="94" t="s">
        <v>33</v>
      </c>
      <c r="H30" s="96">
        <v>0</v>
      </c>
      <c r="I30" s="96">
        <f t="shared" si="1"/>
        <v>0</v>
      </c>
      <c r="J30" s="97">
        <f t="shared" si="0"/>
        <v>0</v>
      </c>
    </row>
    <row r="31" spans="1:10" s="98" customFormat="1" ht="13.5">
      <c r="A31" s="94"/>
      <c r="B31" s="94"/>
      <c r="C31" s="94" t="s">
        <v>99</v>
      </c>
      <c r="D31" s="94"/>
      <c r="E31" s="94"/>
      <c r="F31" s="95" t="s">
        <v>127</v>
      </c>
      <c r="G31" s="94" t="s">
        <v>33</v>
      </c>
      <c r="H31" s="96">
        <v>0</v>
      </c>
      <c r="I31" s="96">
        <f t="shared" si="1"/>
        <v>5340.94</v>
      </c>
      <c r="J31" s="97">
        <v>5340.94</v>
      </c>
    </row>
    <row r="32" spans="1:10" s="98" customFormat="1" ht="13.5">
      <c r="A32" s="94"/>
      <c r="B32" s="94"/>
      <c r="C32" s="94" t="s">
        <v>99</v>
      </c>
      <c r="D32" s="94" t="s">
        <v>65</v>
      </c>
      <c r="E32" s="94"/>
      <c r="F32" s="95" t="s">
        <v>101</v>
      </c>
      <c r="G32" s="94" t="s">
        <v>33</v>
      </c>
      <c r="H32" s="96">
        <v>9000</v>
      </c>
      <c r="I32" s="96">
        <f>J32-H32</f>
        <v>-500</v>
      </c>
      <c r="J32" s="97">
        <v>8500</v>
      </c>
    </row>
    <row r="33" spans="1:10" s="98" customFormat="1" ht="13.5">
      <c r="A33" s="94"/>
      <c r="B33" s="94"/>
      <c r="C33" s="94" t="s">
        <v>189</v>
      </c>
      <c r="D33" s="94"/>
      <c r="E33" s="99" t="s">
        <v>190</v>
      </c>
      <c r="F33" s="95" t="s">
        <v>191</v>
      </c>
      <c r="G33" s="94" t="s">
        <v>33</v>
      </c>
      <c r="H33" s="96">
        <v>0</v>
      </c>
      <c r="I33" s="96">
        <v>31800</v>
      </c>
      <c r="J33" s="97">
        <f>I33</f>
        <v>31800</v>
      </c>
    </row>
    <row r="34" spans="1:10" ht="13.5" customHeight="1">
      <c r="A34" s="74" t="s">
        <v>23</v>
      </c>
      <c r="B34" s="75"/>
      <c r="C34" s="75"/>
      <c r="D34" s="75"/>
      <c r="E34" s="75"/>
      <c r="F34" s="75"/>
      <c r="G34" s="75"/>
      <c r="H34" s="49">
        <f>H26+H18</f>
        <v>1758000</v>
      </c>
      <c r="I34" s="12">
        <f>I18+I26</f>
        <v>-4025.05000000009</v>
      </c>
      <c r="J34" s="47">
        <f>J26+J18</f>
        <v>1753974.95</v>
      </c>
    </row>
    <row r="35" spans="1:10" ht="13.5" customHeight="1">
      <c r="A35" s="48" t="s">
        <v>11</v>
      </c>
      <c r="B35" s="48" t="s">
        <v>48</v>
      </c>
      <c r="C35" s="48"/>
      <c r="D35" s="48"/>
      <c r="E35" s="48"/>
      <c r="F35" s="51" t="s">
        <v>162</v>
      </c>
      <c r="G35" s="48" t="s">
        <v>37</v>
      </c>
      <c r="H35" s="53">
        <v>229000</v>
      </c>
      <c r="I35" s="12">
        <f>I36</f>
        <v>0</v>
      </c>
      <c r="J35" s="56">
        <f>J36</f>
        <v>229000</v>
      </c>
    </row>
    <row r="36" spans="1:10" ht="13.5" customHeight="1">
      <c r="A36" s="48"/>
      <c r="B36" s="48"/>
      <c r="C36" s="50" t="s">
        <v>159</v>
      </c>
      <c r="D36" s="48"/>
      <c r="E36" s="48"/>
      <c r="F36" s="52" t="s">
        <v>160</v>
      </c>
      <c r="G36" s="50" t="s">
        <v>161</v>
      </c>
      <c r="H36" s="55">
        <v>229000</v>
      </c>
      <c r="I36" s="16">
        <v>0</v>
      </c>
      <c r="J36" s="57">
        <f>H36</f>
        <v>229000</v>
      </c>
    </row>
    <row r="37" spans="1:10" ht="13.5" customHeight="1">
      <c r="A37" s="48"/>
      <c r="B37" s="48"/>
      <c r="C37" s="50"/>
      <c r="D37" s="48"/>
      <c r="E37" s="48"/>
      <c r="F37" s="51" t="s">
        <v>10</v>
      </c>
      <c r="G37" s="48" t="s">
        <v>5</v>
      </c>
      <c r="H37" s="54">
        <f>H38</f>
        <v>35414</v>
      </c>
      <c r="I37" s="12">
        <f>I38</f>
        <v>0</v>
      </c>
      <c r="J37" s="56">
        <f>J38</f>
        <v>35414</v>
      </c>
    </row>
    <row r="38" spans="1:10" s="98" customFormat="1" ht="13.5" customHeight="1">
      <c r="A38" s="104"/>
      <c r="B38" s="104"/>
      <c r="C38" s="105" t="s">
        <v>182</v>
      </c>
      <c r="D38" s="104"/>
      <c r="E38" s="104"/>
      <c r="F38" s="106" t="s">
        <v>183</v>
      </c>
      <c r="G38" s="105" t="s">
        <v>175</v>
      </c>
      <c r="H38" s="107">
        <v>35414</v>
      </c>
      <c r="I38" s="96">
        <v>0</v>
      </c>
      <c r="J38" s="108">
        <f>H38+I38</f>
        <v>35414</v>
      </c>
    </row>
    <row r="39" spans="1:10" ht="13.5" customHeight="1">
      <c r="A39" s="73" t="s">
        <v>23</v>
      </c>
      <c r="B39" s="73"/>
      <c r="C39" s="73"/>
      <c r="D39" s="73"/>
      <c r="E39" s="73"/>
      <c r="F39" s="73"/>
      <c r="G39" s="73"/>
      <c r="H39" s="54">
        <f>229000+H37</f>
        <v>264414</v>
      </c>
      <c r="I39" s="12">
        <f>I37</f>
        <v>0</v>
      </c>
      <c r="J39" s="56">
        <f>J35+J37</f>
        <v>264414</v>
      </c>
    </row>
    <row r="40" spans="1:10" ht="13.5">
      <c r="A40" s="42" t="s">
        <v>11</v>
      </c>
      <c r="B40" s="26" t="s">
        <v>57</v>
      </c>
      <c r="C40" s="27"/>
      <c r="D40" s="27"/>
      <c r="E40" s="27"/>
      <c r="F40" s="43" t="s">
        <v>8</v>
      </c>
      <c r="G40" s="28" t="s">
        <v>37</v>
      </c>
      <c r="H40" s="5">
        <v>1000</v>
      </c>
      <c r="I40" s="16">
        <v>0</v>
      </c>
      <c r="J40" s="47">
        <f t="shared" si="0"/>
        <v>1000</v>
      </c>
    </row>
    <row r="41" spans="1:10" ht="13.5">
      <c r="A41" s="6"/>
      <c r="B41" s="6"/>
      <c r="C41" s="6" t="s">
        <v>102</v>
      </c>
      <c r="D41" s="6" t="s">
        <v>66</v>
      </c>
      <c r="E41" s="6"/>
      <c r="F41" s="7" t="s">
        <v>44</v>
      </c>
      <c r="G41" s="6" t="s">
        <v>103</v>
      </c>
      <c r="H41" s="8">
        <v>1000</v>
      </c>
      <c r="I41" s="16">
        <v>0</v>
      </c>
      <c r="J41" s="46">
        <f t="shared" si="0"/>
        <v>1000</v>
      </c>
    </row>
    <row r="42" spans="1:10" ht="13.5" hidden="1">
      <c r="A42" s="6"/>
      <c r="B42" s="6"/>
      <c r="C42" s="6"/>
      <c r="D42" s="6"/>
      <c r="E42" s="6"/>
      <c r="F42" s="7" t="s">
        <v>55</v>
      </c>
      <c r="G42" s="6" t="s">
        <v>56</v>
      </c>
      <c r="H42" s="8">
        <v>0</v>
      </c>
      <c r="I42" s="12">
        <v>0</v>
      </c>
      <c r="J42" s="46">
        <f t="shared" si="0"/>
        <v>0</v>
      </c>
    </row>
    <row r="43" spans="1:10" ht="13.5" hidden="1">
      <c r="A43" s="6"/>
      <c r="B43" s="6"/>
      <c r="C43" s="6"/>
      <c r="D43" s="6"/>
      <c r="E43" s="6"/>
      <c r="F43" s="4" t="s">
        <v>9</v>
      </c>
      <c r="G43" s="3" t="s">
        <v>39</v>
      </c>
      <c r="H43" s="5" t="e">
        <f>#REF!+#REF!</f>
        <v>#REF!</v>
      </c>
      <c r="I43" s="12">
        <v>0</v>
      </c>
      <c r="J43" s="46" t="e">
        <f t="shared" si="0"/>
        <v>#REF!</v>
      </c>
    </row>
    <row r="44" spans="1:10" ht="13.5">
      <c r="A44" s="62" t="s">
        <v>23</v>
      </c>
      <c r="B44" s="63"/>
      <c r="C44" s="63"/>
      <c r="D44" s="63"/>
      <c r="E44" s="63"/>
      <c r="F44" s="63"/>
      <c r="G44" s="64"/>
      <c r="H44" s="12">
        <f>H41</f>
        <v>1000</v>
      </c>
      <c r="I44" s="12">
        <v>0</v>
      </c>
      <c r="J44" s="47">
        <f t="shared" si="0"/>
        <v>1000</v>
      </c>
    </row>
    <row r="45" spans="1:10" ht="13.5">
      <c r="A45" s="17" t="s">
        <v>12</v>
      </c>
      <c r="B45" s="17" t="s">
        <v>45</v>
      </c>
      <c r="C45" s="14"/>
      <c r="D45" s="17"/>
      <c r="E45" s="86" t="s">
        <v>134</v>
      </c>
      <c r="F45" s="40" t="s">
        <v>14</v>
      </c>
      <c r="G45" s="17" t="s">
        <v>15</v>
      </c>
      <c r="H45" s="12">
        <f>H49+H50</f>
        <v>137700</v>
      </c>
      <c r="I45" s="12">
        <v>0</v>
      </c>
      <c r="J45" s="47">
        <f t="shared" si="0"/>
        <v>137700</v>
      </c>
    </row>
    <row r="46" spans="1:10" ht="13.5" customHeight="1" hidden="1">
      <c r="A46" s="14"/>
      <c r="B46" s="14"/>
      <c r="C46" s="14" t="s">
        <v>86</v>
      </c>
      <c r="D46" s="14" t="s">
        <v>64</v>
      </c>
      <c r="E46" s="87"/>
      <c r="F46" s="15" t="s">
        <v>6</v>
      </c>
      <c r="G46" s="14" t="s">
        <v>16</v>
      </c>
      <c r="H46" s="16">
        <v>47938</v>
      </c>
      <c r="I46" s="12">
        <v>0</v>
      </c>
      <c r="J46" s="46">
        <f t="shared" si="0"/>
        <v>47938</v>
      </c>
    </row>
    <row r="47" spans="1:10" ht="13.5" customHeight="1" hidden="1">
      <c r="A47" s="14"/>
      <c r="B47" s="14"/>
      <c r="C47" s="14" t="s">
        <v>87</v>
      </c>
      <c r="D47" s="14" t="s">
        <v>64</v>
      </c>
      <c r="E47" s="87"/>
      <c r="F47" s="15" t="s">
        <v>17</v>
      </c>
      <c r="G47" s="14" t="s">
        <v>18</v>
      </c>
      <c r="H47" s="16">
        <v>14477</v>
      </c>
      <c r="I47" s="12">
        <v>0</v>
      </c>
      <c r="J47" s="46">
        <f t="shared" si="0"/>
        <v>14477</v>
      </c>
    </row>
    <row r="48" spans="1:10" ht="13.5" customHeight="1" hidden="1">
      <c r="A48" s="14"/>
      <c r="B48" s="14"/>
      <c r="C48" s="14"/>
      <c r="D48" s="14"/>
      <c r="E48" s="87"/>
      <c r="F48" s="15" t="s">
        <v>21</v>
      </c>
      <c r="G48" s="17" t="s">
        <v>20</v>
      </c>
      <c r="H48" s="12">
        <f>H49</f>
        <v>105800</v>
      </c>
      <c r="I48" s="12">
        <v>0</v>
      </c>
      <c r="J48" s="46">
        <f t="shared" si="0"/>
        <v>105800</v>
      </c>
    </row>
    <row r="49" spans="1:10" ht="13.5">
      <c r="A49" s="14"/>
      <c r="B49" s="14"/>
      <c r="C49" s="14" t="s">
        <v>86</v>
      </c>
      <c r="D49" s="14"/>
      <c r="E49" s="87"/>
      <c r="F49" s="15" t="s">
        <v>6</v>
      </c>
      <c r="G49" s="14" t="s">
        <v>16</v>
      </c>
      <c r="H49" s="16">
        <v>105800</v>
      </c>
      <c r="I49" s="16">
        <f>J49-H49</f>
        <v>-39.669999999998254</v>
      </c>
      <c r="J49" s="46">
        <v>105760.33</v>
      </c>
    </row>
    <row r="50" spans="1:10" ht="13.5">
      <c r="A50" s="14"/>
      <c r="B50" s="14"/>
      <c r="C50" s="14" t="s">
        <v>87</v>
      </c>
      <c r="D50" s="14"/>
      <c r="E50" s="87"/>
      <c r="F50" s="15" t="s">
        <v>17</v>
      </c>
      <c r="G50" s="14" t="s">
        <v>18</v>
      </c>
      <c r="H50" s="16">
        <v>31900</v>
      </c>
      <c r="I50" s="16">
        <f>J50-H50</f>
        <v>39.669999999998254</v>
      </c>
      <c r="J50" s="46">
        <v>31939.67</v>
      </c>
    </row>
    <row r="51" spans="1:10" ht="13.5" customHeight="1" hidden="1">
      <c r="A51" s="14"/>
      <c r="B51" s="14"/>
      <c r="C51" s="14"/>
      <c r="D51" s="14"/>
      <c r="E51" s="41"/>
      <c r="F51" s="15" t="s">
        <v>43</v>
      </c>
      <c r="G51" s="14" t="s">
        <v>42</v>
      </c>
      <c r="H51" s="16">
        <v>0</v>
      </c>
      <c r="I51" s="12">
        <v>0</v>
      </c>
      <c r="J51" s="46">
        <f t="shared" si="0"/>
        <v>0</v>
      </c>
    </row>
    <row r="52" spans="1:10" ht="13.5" hidden="1">
      <c r="A52" s="62" t="s">
        <v>23</v>
      </c>
      <c r="B52" s="63"/>
      <c r="C52" s="63"/>
      <c r="D52" s="63"/>
      <c r="E52" s="63"/>
      <c r="F52" s="63"/>
      <c r="G52" s="64"/>
      <c r="H52" s="12" t="e">
        <f>H45+#REF!</f>
        <v>#REF!</v>
      </c>
      <c r="I52" s="12">
        <v>0</v>
      </c>
      <c r="J52" s="46" t="e">
        <f t="shared" si="0"/>
        <v>#REF!</v>
      </c>
    </row>
    <row r="53" spans="1:10" ht="15.75" customHeight="1" hidden="1">
      <c r="A53" s="23" t="s">
        <v>19</v>
      </c>
      <c r="B53" s="24" t="s">
        <v>72</v>
      </c>
      <c r="C53" s="24" t="s">
        <v>73</v>
      </c>
      <c r="D53" s="24"/>
      <c r="E53" s="24"/>
      <c r="F53" s="4" t="s">
        <v>21</v>
      </c>
      <c r="G53" s="19" t="s">
        <v>20</v>
      </c>
      <c r="H53" s="12">
        <f>H54+H57</f>
        <v>1692664</v>
      </c>
      <c r="I53" s="12">
        <v>0</v>
      </c>
      <c r="J53" s="46">
        <f t="shared" si="0"/>
        <v>1692664</v>
      </c>
    </row>
    <row r="54" spans="1:10" ht="15.75" customHeight="1" hidden="1">
      <c r="A54" s="23"/>
      <c r="B54" s="24"/>
      <c r="C54" s="24"/>
      <c r="D54" s="24"/>
      <c r="E54" s="24"/>
      <c r="F54" s="4" t="s">
        <v>32</v>
      </c>
      <c r="G54" s="19" t="s">
        <v>30</v>
      </c>
      <c r="H54" s="12">
        <f>H55+H56</f>
        <v>1395664</v>
      </c>
      <c r="I54" s="12">
        <v>0</v>
      </c>
      <c r="J54" s="46">
        <f t="shared" si="0"/>
        <v>1395664</v>
      </c>
    </row>
    <row r="55" spans="1:10" ht="15.75" customHeight="1" hidden="1">
      <c r="A55" s="23"/>
      <c r="B55" s="24"/>
      <c r="C55" s="24"/>
      <c r="D55" s="25" t="s">
        <v>65</v>
      </c>
      <c r="E55" s="24"/>
      <c r="F55" s="30" t="s">
        <v>74</v>
      </c>
      <c r="G55" s="20" t="s">
        <v>31</v>
      </c>
      <c r="H55" s="16"/>
      <c r="I55" s="12">
        <v>0</v>
      </c>
      <c r="J55" s="46">
        <f t="shared" si="0"/>
        <v>0</v>
      </c>
    </row>
    <row r="56" spans="1:10" ht="15.75" customHeight="1" hidden="1">
      <c r="A56" s="23"/>
      <c r="B56" s="24"/>
      <c r="C56" s="24" t="s">
        <v>76</v>
      </c>
      <c r="D56" s="25" t="s">
        <v>70</v>
      </c>
      <c r="E56" s="24"/>
      <c r="F56" s="30" t="s">
        <v>77</v>
      </c>
      <c r="G56" s="20" t="s">
        <v>75</v>
      </c>
      <c r="H56" s="16">
        <v>1395664</v>
      </c>
      <c r="I56" s="12">
        <v>0</v>
      </c>
      <c r="J56" s="46">
        <f t="shared" si="0"/>
        <v>1395664</v>
      </c>
    </row>
    <row r="57" spans="1:10" ht="15.75" customHeight="1" hidden="1">
      <c r="A57" s="23"/>
      <c r="B57" s="24"/>
      <c r="C57" s="24"/>
      <c r="D57" s="25"/>
      <c r="E57" s="24"/>
      <c r="F57" s="31" t="s">
        <v>32</v>
      </c>
      <c r="G57" s="19" t="s">
        <v>33</v>
      </c>
      <c r="H57" s="12">
        <f>H58</f>
        <v>297000</v>
      </c>
      <c r="I57" s="12">
        <v>0</v>
      </c>
      <c r="J57" s="46">
        <f t="shared" si="0"/>
        <v>297000</v>
      </c>
    </row>
    <row r="58" spans="1:10" ht="13.5" hidden="1">
      <c r="A58" s="23"/>
      <c r="B58" s="24"/>
      <c r="C58" s="24"/>
      <c r="D58" s="25" t="s">
        <v>65</v>
      </c>
      <c r="E58" s="24"/>
      <c r="F58" s="30"/>
      <c r="G58" s="20" t="s">
        <v>35</v>
      </c>
      <c r="H58" s="16">
        <f>198000+99000</f>
        <v>297000</v>
      </c>
      <c r="I58" s="12">
        <v>0</v>
      </c>
      <c r="J58" s="46">
        <f t="shared" si="0"/>
        <v>297000</v>
      </c>
    </row>
    <row r="59" spans="1:10" ht="13.5" hidden="1">
      <c r="A59" s="23"/>
      <c r="B59" s="24"/>
      <c r="C59" s="24"/>
      <c r="D59" s="25"/>
      <c r="E59" s="24"/>
      <c r="F59" s="30"/>
      <c r="G59" s="20"/>
      <c r="H59" s="16"/>
      <c r="I59" s="12">
        <v>0</v>
      </c>
      <c r="J59" s="46">
        <f t="shared" si="0"/>
        <v>0</v>
      </c>
    </row>
    <row r="60" spans="1:10" ht="13.5" hidden="1">
      <c r="A60" s="23"/>
      <c r="B60" s="24"/>
      <c r="C60" s="24"/>
      <c r="D60" s="25"/>
      <c r="E60" s="24"/>
      <c r="F60" s="24" t="s">
        <v>67</v>
      </c>
      <c r="G60" s="19"/>
      <c r="H60" s="12">
        <f>H53</f>
        <v>1692664</v>
      </c>
      <c r="I60" s="12">
        <v>0</v>
      </c>
      <c r="J60" s="46">
        <f t="shared" si="0"/>
        <v>1692664</v>
      </c>
    </row>
    <row r="61" spans="1:10" ht="13.5" hidden="1">
      <c r="A61" s="17" t="s">
        <v>46</v>
      </c>
      <c r="B61" s="17" t="s">
        <v>12</v>
      </c>
      <c r="C61" s="17"/>
      <c r="D61" s="17"/>
      <c r="E61" s="17"/>
      <c r="F61" s="15" t="s">
        <v>14</v>
      </c>
      <c r="G61" s="19" t="s">
        <v>15</v>
      </c>
      <c r="H61" s="12">
        <f>H62+H63</f>
        <v>230226.15</v>
      </c>
      <c r="I61" s="12">
        <v>0</v>
      </c>
      <c r="J61" s="46">
        <f t="shared" si="0"/>
        <v>230226.15</v>
      </c>
    </row>
    <row r="62" spans="1:10" ht="13.5" hidden="1">
      <c r="A62" s="17"/>
      <c r="B62" s="17"/>
      <c r="C62" s="17"/>
      <c r="D62" s="14" t="s">
        <v>64</v>
      </c>
      <c r="E62" s="17"/>
      <c r="F62" s="15" t="s">
        <v>6</v>
      </c>
      <c r="G62" s="20" t="s">
        <v>16</v>
      </c>
      <c r="H62" s="16">
        <v>176825</v>
      </c>
      <c r="I62" s="12">
        <v>0</v>
      </c>
      <c r="J62" s="46">
        <f t="shared" si="0"/>
        <v>176825</v>
      </c>
    </row>
    <row r="63" spans="1:10" ht="13.5" hidden="1">
      <c r="A63" s="17"/>
      <c r="B63" s="17"/>
      <c r="C63" s="17"/>
      <c r="D63" s="14" t="s">
        <v>64</v>
      </c>
      <c r="E63" s="17"/>
      <c r="F63" s="15" t="s">
        <v>17</v>
      </c>
      <c r="G63" s="20" t="s">
        <v>18</v>
      </c>
      <c r="H63" s="16">
        <v>53401.15</v>
      </c>
      <c r="I63" s="12">
        <v>0</v>
      </c>
      <c r="J63" s="46">
        <f t="shared" si="0"/>
        <v>53401.15</v>
      </c>
    </row>
    <row r="64" spans="1:10" ht="13.5" hidden="1">
      <c r="A64" s="3"/>
      <c r="B64" s="3"/>
      <c r="C64" s="3"/>
      <c r="D64" s="3"/>
      <c r="E64" s="3"/>
      <c r="F64" s="4" t="s">
        <v>21</v>
      </c>
      <c r="G64" s="3" t="s">
        <v>20</v>
      </c>
      <c r="H64" s="5">
        <f>H65+H67+H69</f>
        <v>129500</v>
      </c>
      <c r="I64" s="12">
        <v>0</v>
      </c>
      <c r="J64" s="46">
        <f t="shared" si="0"/>
        <v>129500</v>
      </c>
    </row>
    <row r="65" spans="1:10" ht="13.5" hidden="1">
      <c r="A65" s="3"/>
      <c r="B65" s="3"/>
      <c r="C65" s="3"/>
      <c r="D65" s="3"/>
      <c r="E65" s="3"/>
      <c r="F65" s="4" t="s">
        <v>7</v>
      </c>
      <c r="G65" s="3" t="s">
        <v>26</v>
      </c>
      <c r="H65" s="5">
        <f>H66</f>
        <v>79000</v>
      </c>
      <c r="I65" s="12">
        <v>0</v>
      </c>
      <c r="J65" s="46">
        <f t="shared" si="0"/>
        <v>79000</v>
      </c>
    </row>
    <row r="66" spans="1:10" ht="13.5" hidden="1">
      <c r="A66" s="3"/>
      <c r="B66" s="3"/>
      <c r="C66" s="3"/>
      <c r="D66" s="6" t="s">
        <v>65</v>
      </c>
      <c r="E66" s="3"/>
      <c r="F66" s="7" t="s">
        <v>27</v>
      </c>
      <c r="G66" s="6" t="s">
        <v>28</v>
      </c>
      <c r="H66" s="8">
        <v>79000</v>
      </c>
      <c r="I66" s="12">
        <v>0</v>
      </c>
      <c r="J66" s="46">
        <f t="shared" si="0"/>
        <v>79000</v>
      </c>
    </row>
    <row r="67" spans="1:10" ht="13.5" hidden="1">
      <c r="A67" s="3"/>
      <c r="B67" s="3"/>
      <c r="C67" s="3"/>
      <c r="D67" s="6"/>
      <c r="E67" s="6"/>
      <c r="F67" s="4" t="s">
        <v>29</v>
      </c>
      <c r="G67" s="3" t="s">
        <v>30</v>
      </c>
      <c r="H67" s="5">
        <f>H68</f>
        <v>0</v>
      </c>
      <c r="I67" s="12">
        <v>0</v>
      </c>
      <c r="J67" s="46">
        <f t="shared" si="0"/>
        <v>0</v>
      </c>
    </row>
    <row r="68" spans="1:10" ht="13.5" hidden="1">
      <c r="A68" s="3"/>
      <c r="B68" s="3"/>
      <c r="C68" s="3"/>
      <c r="D68" s="6" t="s">
        <v>65</v>
      </c>
      <c r="E68" s="6"/>
      <c r="F68" s="7" t="s">
        <v>68</v>
      </c>
      <c r="G68" s="6" t="s">
        <v>31</v>
      </c>
      <c r="H68" s="8">
        <v>0</v>
      </c>
      <c r="I68" s="12">
        <v>0</v>
      </c>
      <c r="J68" s="46">
        <f t="shared" si="0"/>
        <v>0</v>
      </c>
    </row>
    <row r="69" spans="1:10" ht="120" customHeight="1" hidden="1">
      <c r="A69" s="3"/>
      <c r="B69" s="3"/>
      <c r="C69" s="3"/>
      <c r="D69" s="6"/>
      <c r="E69" s="3"/>
      <c r="F69" s="4" t="s">
        <v>32</v>
      </c>
      <c r="G69" s="3" t="s">
        <v>33</v>
      </c>
      <c r="H69" s="5">
        <f>H70+H74+H75</f>
        <v>50500</v>
      </c>
      <c r="I69" s="12">
        <v>0</v>
      </c>
      <c r="J69" s="46">
        <f t="shared" si="0"/>
        <v>50500</v>
      </c>
    </row>
    <row r="70" spans="1:10" ht="14.25" customHeight="1" hidden="1">
      <c r="A70" s="3"/>
      <c r="B70" s="3"/>
      <c r="C70" s="3"/>
      <c r="D70" s="6" t="s">
        <v>65</v>
      </c>
      <c r="E70" s="6"/>
      <c r="F70" s="7" t="s">
        <v>59</v>
      </c>
      <c r="G70" s="6" t="s">
        <v>35</v>
      </c>
      <c r="H70" s="8">
        <v>10500</v>
      </c>
      <c r="I70" s="12">
        <v>0</v>
      </c>
      <c r="J70" s="46">
        <f t="shared" si="0"/>
        <v>10500</v>
      </c>
    </row>
    <row r="71" spans="1:10" ht="13.5" hidden="1">
      <c r="A71" s="6"/>
      <c r="B71" s="6"/>
      <c r="C71" s="6"/>
      <c r="D71" s="6"/>
      <c r="E71" s="6"/>
      <c r="F71" s="4" t="s">
        <v>32</v>
      </c>
      <c r="G71" s="3" t="s">
        <v>33</v>
      </c>
      <c r="H71" s="5">
        <f>H72+H73</f>
        <v>0</v>
      </c>
      <c r="I71" s="12">
        <v>0</v>
      </c>
      <c r="J71" s="46">
        <f t="shared" si="0"/>
        <v>0</v>
      </c>
    </row>
    <row r="72" spans="1:10" ht="27" hidden="1">
      <c r="A72" s="6"/>
      <c r="B72" s="6"/>
      <c r="C72" s="6"/>
      <c r="D72" s="6"/>
      <c r="E72" s="6"/>
      <c r="F72" s="7" t="s">
        <v>34</v>
      </c>
      <c r="G72" s="6" t="s">
        <v>35</v>
      </c>
      <c r="H72" s="8">
        <v>0</v>
      </c>
      <c r="I72" s="12">
        <v>0</v>
      </c>
      <c r="J72" s="46">
        <f t="shared" si="0"/>
        <v>0</v>
      </c>
    </row>
    <row r="73" spans="1:10" ht="13.5" hidden="1">
      <c r="A73" s="6"/>
      <c r="B73" s="6"/>
      <c r="C73" s="6"/>
      <c r="D73" s="6"/>
      <c r="E73" s="6"/>
      <c r="F73" s="7" t="s">
        <v>47</v>
      </c>
      <c r="G73" s="6" t="s">
        <v>36</v>
      </c>
      <c r="H73" s="8">
        <v>0</v>
      </c>
      <c r="I73" s="12">
        <v>0</v>
      </c>
      <c r="J73" s="46">
        <f t="shared" si="0"/>
        <v>0</v>
      </c>
    </row>
    <row r="74" spans="1:10" ht="13.5" hidden="1">
      <c r="A74" s="6"/>
      <c r="B74" s="6"/>
      <c r="C74" s="6"/>
      <c r="D74" s="6" t="s">
        <v>65</v>
      </c>
      <c r="E74" s="6"/>
      <c r="F74" s="7" t="s">
        <v>79</v>
      </c>
      <c r="G74" s="6" t="s">
        <v>36</v>
      </c>
      <c r="H74" s="8">
        <v>40000</v>
      </c>
      <c r="I74" s="12">
        <v>0</v>
      </c>
      <c r="J74" s="46">
        <f t="shared" si="0"/>
        <v>40000</v>
      </c>
    </row>
    <row r="75" spans="1:10" ht="13.5" hidden="1">
      <c r="A75" s="6"/>
      <c r="B75" s="6"/>
      <c r="C75" s="6"/>
      <c r="D75" s="6" t="s">
        <v>65</v>
      </c>
      <c r="E75" s="6"/>
      <c r="F75" s="7"/>
      <c r="G75" s="6"/>
      <c r="H75" s="8">
        <v>0</v>
      </c>
      <c r="I75" s="12">
        <v>0</v>
      </c>
      <c r="J75" s="46">
        <f t="shared" si="0"/>
        <v>0</v>
      </c>
    </row>
    <row r="76" spans="1:10" ht="13.5" hidden="1">
      <c r="A76" s="6"/>
      <c r="B76" s="6"/>
      <c r="C76" s="6"/>
      <c r="D76" s="6"/>
      <c r="E76" s="6"/>
      <c r="F76" s="4" t="s">
        <v>9</v>
      </c>
      <c r="G76" s="3" t="s">
        <v>39</v>
      </c>
      <c r="H76" s="5" t="e">
        <f>H77</f>
        <v>#REF!</v>
      </c>
      <c r="I76" s="12">
        <v>0</v>
      </c>
      <c r="J76" s="46" t="e">
        <f t="shared" si="0"/>
        <v>#REF!</v>
      </c>
    </row>
    <row r="77" spans="1:10" ht="13.5" hidden="1">
      <c r="A77" s="6"/>
      <c r="B77" s="6"/>
      <c r="C77" s="6"/>
      <c r="D77" s="6"/>
      <c r="E77" s="6"/>
      <c r="F77" s="4" t="s">
        <v>10</v>
      </c>
      <c r="G77" s="3" t="s">
        <v>5</v>
      </c>
      <c r="H77" s="5" t="e">
        <f>H78+#REF!</f>
        <v>#REF!</v>
      </c>
      <c r="I77" s="12">
        <v>0</v>
      </c>
      <c r="J77" s="46" t="e">
        <f t="shared" si="0"/>
        <v>#REF!</v>
      </c>
    </row>
    <row r="78" spans="1:10" ht="13.5" hidden="1">
      <c r="A78" s="6"/>
      <c r="B78" s="6"/>
      <c r="C78" s="6"/>
      <c r="D78" s="6" t="s">
        <v>65</v>
      </c>
      <c r="E78" s="6"/>
      <c r="F78" s="7" t="s">
        <v>40</v>
      </c>
      <c r="G78" s="6" t="s">
        <v>41</v>
      </c>
      <c r="H78" s="8"/>
      <c r="I78" s="12">
        <v>0</v>
      </c>
      <c r="J78" s="46">
        <f t="shared" si="0"/>
        <v>0</v>
      </c>
    </row>
    <row r="79" spans="1:10" ht="13.5">
      <c r="A79" s="62" t="s">
        <v>23</v>
      </c>
      <c r="B79" s="63"/>
      <c r="C79" s="63"/>
      <c r="D79" s="63"/>
      <c r="E79" s="63"/>
      <c r="F79" s="63"/>
      <c r="G79" s="64"/>
      <c r="H79" s="12">
        <f>H49+H50</f>
        <v>137700</v>
      </c>
      <c r="I79" s="12">
        <v>0</v>
      </c>
      <c r="J79" s="47">
        <f t="shared" si="0"/>
        <v>137700</v>
      </c>
    </row>
    <row r="80" spans="1:10" ht="13.5">
      <c r="A80" s="17" t="s">
        <v>45</v>
      </c>
      <c r="B80" s="17" t="s">
        <v>72</v>
      </c>
      <c r="C80" s="17"/>
      <c r="D80" s="17"/>
      <c r="E80" s="17"/>
      <c r="F80" s="45" t="s">
        <v>169</v>
      </c>
      <c r="G80" s="17" t="s">
        <v>5</v>
      </c>
      <c r="H80" s="12">
        <v>2000</v>
      </c>
      <c r="I80" s="12">
        <f>I81</f>
        <v>0</v>
      </c>
      <c r="J80" s="47">
        <f>J81</f>
        <v>2000</v>
      </c>
    </row>
    <row r="81" spans="1:10" s="98" customFormat="1" ht="13.5">
      <c r="A81" s="99"/>
      <c r="B81" s="99"/>
      <c r="C81" s="94" t="s">
        <v>167</v>
      </c>
      <c r="D81" s="99"/>
      <c r="E81" s="99"/>
      <c r="F81" s="100" t="s">
        <v>170</v>
      </c>
      <c r="G81" s="94" t="s">
        <v>168</v>
      </c>
      <c r="H81" s="96">
        <v>2000</v>
      </c>
      <c r="I81" s="96">
        <v>0</v>
      </c>
      <c r="J81" s="97">
        <v>2000</v>
      </c>
    </row>
    <row r="82" spans="1:10" ht="27">
      <c r="A82" s="17"/>
      <c r="B82" s="17"/>
      <c r="C82" s="14"/>
      <c r="D82" s="17"/>
      <c r="E82" s="17"/>
      <c r="F82" s="60" t="s">
        <v>179</v>
      </c>
      <c r="G82" s="17" t="s">
        <v>37</v>
      </c>
      <c r="H82" s="12">
        <f>H83</f>
        <v>10000</v>
      </c>
      <c r="I82" s="12">
        <f>I83</f>
        <v>0</v>
      </c>
      <c r="J82" s="47">
        <v>10000</v>
      </c>
    </row>
    <row r="83" spans="1:10" ht="13.5">
      <c r="A83" s="17"/>
      <c r="B83" s="17"/>
      <c r="C83" s="14" t="s">
        <v>180</v>
      </c>
      <c r="D83" s="17"/>
      <c r="E83" s="17"/>
      <c r="F83" s="61" t="s">
        <v>181</v>
      </c>
      <c r="G83" s="14" t="s">
        <v>103</v>
      </c>
      <c r="H83" s="16">
        <v>10000</v>
      </c>
      <c r="I83" s="16">
        <v>0</v>
      </c>
      <c r="J83" s="46">
        <v>10000</v>
      </c>
    </row>
    <row r="84" spans="1:10" ht="13.5">
      <c r="A84" s="62" t="s">
        <v>23</v>
      </c>
      <c r="B84" s="63"/>
      <c r="C84" s="63"/>
      <c r="D84" s="63"/>
      <c r="E84" s="63"/>
      <c r="F84" s="63"/>
      <c r="G84" s="64"/>
      <c r="H84" s="12">
        <f>2000+H83</f>
        <v>12000</v>
      </c>
      <c r="I84" s="12">
        <v>0</v>
      </c>
      <c r="J84" s="47">
        <f>J80+J82</f>
        <v>12000</v>
      </c>
    </row>
    <row r="85" spans="1:10" ht="13.5">
      <c r="A85" s="17" t="s">
        <v>45</v>
      </c>
      <c r="B85" s="17" t="s">
        <v>166</v>
      </c>
      <c r="C85" s="17"/>
      <c r="D85" s="17"/>
      <c r="E85" s="17"/>
      <c r="F85" s="45" t="s">
        <v>164</v>
      </c>
      <c r="G85" s="17" t="s">
        <v>20</v>
      </c>
      <c r="H85" s="12">
        <v>24000</v>
      </c>
      <c r="I85" s="12">
        <f>I86</f>
        <v>0</v>
      </c>
      <c r="J85" s="47">
        <f>J86</f>
        <v>24000</v>
      </c>
    </row>
    <row r="86" spans="1:10" s="98" customFormat="1" ht="13.5">
      <c r="A86" s="99"/>
      <c r="B86" s="99"/>
      <c r="C86" s="94" t="s">
        <v>163</v>
      </c>
      <c r="D86" s="99"/>
      <c r="E86" s="99"/>
      <c r="F86" s="100" t="s">
        <v>165</v>
      </c>
      <c r="G86" s="94" t="s">
        <v>33</v>
      </c>
      <c r="H86" s="96">
        <v>24000</v>
      </c>
      <c r="I86" s="96">
        <v>0</v>
      </c>
      <c r="J86" s="97">
        <f>H86</f>
        <v>24000</v>
      </c>
    </row>
    <row r="87" spans="1:10" ht="13.5">
      <c r="A87" s="62" t="s">
        <v>23</v>
      </c>
      <c r="B87" s="63"/>
      <c r="C87" s="63"/>
      <c r="D87" s="63"/>
      <c r="E87" s="63"/>
      <c r="F87" s="63"/>
      <c r="G87" s="64"/>
      <c r="H87" s="12">
        <v>24000</v>
      </c>
      <c r="I87" s="12">
        <f>I86</f>
        <v>0</v>
      </c>
      <c r="J87" s="47">
        <f>J85</f>
        <v>24000</v>
      </c>
    </row>
    <row r="88" spans="1:10" ht="13.5">
      <c r="A88" s="17" t="s">
        <v>19</v>
      </c>
      <c r="B88" s="17" t="s">
        <v>72</v>
      </c>
      <c r="C88" s="17"/>
      <c r="D88" s="17"/>
      <c r="E88" s="17"/>
      <c r="F88" s="45" t="s">
        <v>21</v>
      </c>
      <c r="G88" s="17" t="s">
        <v>135</v>
      </c>
      <c r="H88" s="12">
        <f>H89</f>
        <v>258000</v>
      </c>
      <c r="I88" s="12">
        <v>0</v>
      </c>
      <c r="J88" s="47">
        <f t="shared" si="0"/>
        <v>258000</v>
      </c>
    </row>
    <row r="89" spans="1:10" s="98" customFormat="1" ht="13.5">
      <c r="A89" s="99"/>
      <c r="B89" s="99"/>
      <c r="C89" s="94" t="s">
        <v>148</v>
      </c>
      <c r="D89" s="99"/>
      <c r="E89" s="99"/>
      <c r="F89" s="100" t="s">
        <v>74</v>
      </c>
      <c r="G89" s="94" t="s">
        <v>65</v>
      </c>
      <c r="H89" s="96">
        <v>258000</v>
      </c>
      <c r="I89" s="96">
        <v>0</v>
      </c>
      <c r="J89" s="97">
        <f t="shared" si="0"/>
        <v>258000</v>
      </c>
    </row>
    <row r="90" spans="1:10" ht="13.5">
      <c r="A90" s="62" t="s">
        <v>23</v>
      </c>
      <c r="B90" s="63"/>
      <c r="C90" s="63"/>
      <c r="D90" s="63"/>
      <c r="E90" s="63"/>
      <c r="F90" s="63"/>
      <c r="G90" s="64"/>
      <c r="H90" s="12">
        <f>H88</f>
        <v>258000</v>
      </c>
      <c r="I90" s="12">
        <v>0</v>
      </c>
      <c r="J90" s="46">
        <f t="shared" si="0"/>
        <v>258000</v>
      </c>
    </row>
    <row r="91" spans="1:10" ht="13.5">
      <c r="A91" s="17" t="s">
        <v>19</v>
      </c>
      <c r="B91" s="17" t="s">
        <v>88</v>
      </c>
      <c r="C91" s="14"/>
      <c r="D91" s="17"/>
      <c r="E91" s="17"/>
      <c r="F91" s="44" t="s">
        <v>21</v>
      </c>
      <c r="G91" s="17" t="s">
        <v>155</v>
      </c>
      <c r="H91" s="12">
        <f>H92+H93</f>
        <v>141000</v>
      </c>
      <c r="I91" s="12">
        <f>I92</f>
        <v>30000</v>
      </c>
      <c r="J91" s="47">
        <f>J92+J93</f>
        <v>171000</v>
      </c>
    </row>
    <row r="92" spans="1:10" s="98" customFormat="1" ht="13.5">
      <c r="A92" s="94"/>
      <c r="B92" s="94"/>
      <c r="C92" s="94" t="s">
        <v>149</v>
      </c>
      <c r="D92" s="99"/>
      <c r="E92" s="99"/>
      <c r="F92" s="95" t="s">
        <v>128</v>
      </c>
      <c r="G92" s="94" t="s">
        <v>33</v>
      </c>
      <c r="H92" s="96">
        <v>140000</v>
      </c>
      <c r="I92" s="96">
        <v>30000</v>
      </c>
      <c r="J92" s="97">
        <f>I92+H92</f>
        <v>170000</v>
      </c>
    </row>
    <row r="93" spans="1:10" ht="13.5">
      <c r="A93" s="14"/>
      <c r="B93" s="14"/>
      <c r="C93" s="14" t="s">
        <v>150</v>
      </c>
      <c r="D93" s="17"/>
      <c r="E93" s="17"/>
      <c r="F93" s="15" t="s">
        <v>105</v>
      </c>
      <c r="G93" s="14" t="s">
        <v>71</v>
      </c>
      <c r="H93" s="16">
        <v>1000</v>
      </c>
      <c r="I93" s="16">
        <v>0</v>
      </c>
      <c r="J93" s="46">
        <f>H93</f>
        <v>1000</v>
      </c>
    </row>
    <row r="94" spans="1:10" ht="13.5">
      <c r="A94" s="62" t="s">
        <v>23</v>
      </c>
      <c r="B94" s="63"/>
      <c r="C94" s="63"/>
      <c r="D94" s="63"/>
      <c r="E94" s="63"/>
      <c r="F94" s="63"/>
      <c r="G94" s="64"/>
      <c r="H94" s="12">
        <f>H91</f>
        <v>141000</v>
      </c>
      <c r="I94" s="12">
        <f>I91</f>
        <v>30000</v>
      </c>
      <c r="J94" s="47">
        <f>J93+J92</f>
        <v>171000</v>
      </c>
    </row>
    <row r="95" spans="1:10" ht="13.5">
      <c r="A95" s="3" t="s">
        <v>46</v>
      </c>
      <c r="B95" s="3" t="s">
        <v>45</v>
      </c>
      <c r="C95" s="6"/>
      <c r="D95" s="6"/>
      <c r="E95" s="6"/>
      <c r="F95" s="4" t="s">
        <v>32</v>
      </c>
      <c r="G95" s="28" t="s">
        <v>20</v>
      </c>
      <c r="H95" s="5">
        <f>H96+H97+H99</f>
        <v>492048.25</v>
      </c>
      <c r="I95" s="12">
        <f>I97+I99+I98+I96</f>
        <v>115559.57999999999</v>
      </c>
      <c r="J95" s="47">
        <f>J96+J97+J99+J98</f>
        <v>607607.83</v>
      </c>
    </row>
    <row r="96" spans="1:10" s="98" customFormat="1" ht="13.5">
      <c r="A96" s="94"/>
      <c r="B96" s="94"/>
      <c r="C96" s="94" t="s">
        <v>89</v>
      </c>
      <c r="D96" s="94"/>
      <c r="E96" s="94"/>
      <c r="F96" s="95" t="s">
        <v>124</v>
      </c>
      <c r="G96" s="103" t="s">
        <v>33</v>
      </c>
      <c r="H96" s="96">
        <v>30000</v>
      </c>
      <c r="I96" s="96">
        <f>J96-H96</f>
        <v>-3454.4399999999987</v>
      </c>
      <c r="J96" s="97">
        <v>26545.56</v>
      </c>
    </row>
    <row r="97" spans="1:10" s="98" customFormat="1" ht="13.5">
      <c r="A97" s="94"/>
      <c r="B97" s="94"/>
      <c r="C97" s="94" t="s">
        <v>89</v>
      </c>
      <c r="D97" s="94"/>
      <c r="E97" s="94"/>
      <c r="F97" s="95" t="s">
        <v>171</v>
      </c>
      <c r="G97" s="94" t="s">
        <v>33</v>
      </c>
      <c r="H97" s="96">
        <v>62048.25</v>
      </c>
      <c r="I97" s="96">
        <v>90000</v>
      </c>
      <c r="J97" s="97">
        <f>H97+I97</f>
        <v>152048.25</v>
      </c>
    </row>
    <row r="98" spans="1:10" s="98" customFormat="1" ht="13.5">
      <c r="A98" s="94"/>
      <c r="B98" s="94"/>
      <c r="C98" s="94" t="s">
        <v>89</v>
      </c>
      <c r="D98" s="94"/>
      <c r="E98" s="94"/>
      <c r="F98" s="95" t="s">
        <v>192</v>
      </c>
      <c r="G98" s="94" t="s">
        <v>33</v>
      </c>
      <c r="H98" s="96">
        <v>0</v>
      </c>
      <c r="I98" s="96">
        <f>J98-H98</f>
        <v>162314.02</v>
      </c>
      <c r="J98" s="97">
        <f>135297.22+27016.8</f>
        <v>162314.02</v>
      </c>
    </row>
    <row r="99" spans="1:10" s="98" customFormat="1" ht="13.5">
      <c r="A99" s="94"/>
      <c r="B99" s="94"/>
      <c r="C99" s="94" t="s">
        <v>89</v>
      </c>
      <c r="D99" s="94"/>
      <c r="E99" s="94"/>
      <c r="F99" s="95" t="s">
        <v>184</v>
      </c>
      <c r="G99" s="94" t="s">
        <v>33</v>
      </c>
      <c r="H99" s="96">
        <v>400000</v>
      </c>
      <c r="I99" s="96">
        <v>-133300</v>
      </c>
      <c r="J99" s="97">
        <f>I99+H99</f>
        <v>266700</v>
      </c>
    </row>
    <row r="100" spans="1:10" ht="13.5">
      <c r="A100" s="74" t="s">
        <v>23</v>
      </c>
      <c r="B100" s="75"/>
      <c r="C100" s="75"/>
      <c r="D100" s="75"/>
      <c r="E100" s="75"/>
      <c r="F100" s="75"/>
      <c r="G100" s="76"/>
      <c r="H100" s="5">
        <f>H96+H97+H99</f>
        <v>492048.25</v>
      </c>
      <c r="I100" s="12">
        <f>I95</f>
        <v>115559.57999999999</v>
      </c>
      <c r="J100" s="47">
        <f>J95</f>
        <v>607607.83</v>
      </c>
    </row>
    <row r="101" spans="1:10" ht="13.5">
      <c r="A101" s="3" t="s">
        <v>48</v>
      </c>
      <c r="B101" s="3" t="s">
        <v>48</v>
      </c>
      <c r="C101" s="6"/>
      <c r="D101" s="26"/>
      <c r="E101" s="27"/>
      <c r="F101" s="4" t="s">
        <v>10</v>
      </c>
      <c r="G101" s="28" t="s">
        <v>5</v>
      </c>
      <c r="H101" s="5">
        <f>H105</f>
        <v>44306.7</v>
      </c>
      <c r="I101" s="12">
        <f>I102</f>
        <v>0</v>
      </c>
      <c r="J101" s="47">
        <f>J105</f>
        <v>44306.7</v>
      </c>
    </row>
    <row r="102" spans="1:10" s="98" customFormat="1" ht="13.5">
      <c r="A102" s="94"/>
      <c r="B102" s="94"/>
      <c r="C102" s="94" t="s">
        <v>92</v>
      </c>
      <c r="D102" s="101"/>
      <c r="E102" s="102"/>
      <c r="F102" s="95" t="s">
        <v>193</v>
      </c>
      <c r="G102" s="103" t="s">
        <v>173</v>
      </c>
      <c r="H102" s="96">
        <v>10936.7</v>
      </c>
      <c r="I102" s="96">
        <v>0</v>
      </c>
      <c r="J102" s="97">
        <f>I102+H102</f>
        <v>10936.7</v>
      </c>
    </row>
    <row r="103" spans="1:10" s="98" customFormat="1" ht="13.5">
      <c r="A103" s="94"/>
      <c r="B103" s="94"/>
      <c r="C103" s="94" t="s">
        <v>92</v>
      </c>
      <c r="D103" s="99"/>
      <c r="E103" s="94"/>
      <c r="F103" s="95" t="s">
        <v>172</v>
      </c>
      <c r="G103" s="94" t="s">
        <v>173</v>
      </c>
      <c r="H103" s="96">
        <v>13440</v>
      </c>
      <c r="I103" s="96">
        <v>0</v>
      </c>
      <c r="J103" s="97">
        <v>13440</v>
      </c>
    </row>
    <row r="104" spans="1:10" s="98" customFormat="1" ht="13.5">
      <c r="A104" s="94"/>
      <c r="B104" s="94"/>
      <c r="C104" s="94" t="s">
        <v>92</v>
      </c>
      <c r="D104" s="99"/>
      <c r="E104" s="94"/>
      <c r="F104" s="95" t="s">
        <v>174</v>
      </c>
      <c r="G104" s="94" t="s">
        <v>173</v>
      </c>
      <c r="H104" s="96">
        <v>19930</v>
      </c>
      <c r="I104" s="96">
        <v>0</v>
      </c>
      <c r="J104" s="97">
        <f>H104</f>
        <v>19930</v>
      </c>
    </row>
    <row r="105" spans="1:10" ht="13.5">
      <c r="A105" s="62" t="s">
        <v>23</v>
      </c>
      <c r="B105" s="63"/>
      <c r="C105" s="63"/>
      <c r="D105" s="63"/>
      <c r="E105" s="63"/>
      <c r="F105" s="63"/>
      <c r="G105" s="64"/>
      <c r="H105" s="12">
        <f>H104+H102+H103</f>
        <v>44306.7</v>
      </c>
      <c r="I105" s="12">
        <f>I101</f>
        <v>0</v>
      </c>
      <c r="J105" s="47">
        <f>J104+J103+J102</f>
        <v>44306.7</v>
      </c>
    </row>
    <row r="106" spans="1:10" ht="13.5" hidden="1">
      <c r="A106" s="3" t="s">
        <v>49</v>
      </c>
      <c r="B106" s="3" t="s">
        <v>11</v>
      </c>
      <c r="C106" s="3"/>
      <c r="D106" s="3"/>
      <c r="E106" s="3"/>
      <c r="F106" s="4" t="s">
        <v>8</v>
      </c>
      <c r="G106" s="3" t="s">
        <v>20</v>
      </c>
      <c r="H106" s="5">
        <f>H111+H113</f>
        <v>134000</v>
      </c>
      <c r="I106" s="12">
        <v>0</v>
      </c>
      <c r="J106" s="46">
        <f>H106</f>
        <v>134000</v>
      </c>
    </row>
    <row r="107" spans="1:10" ht="13.5" hidden="1">
      <c r="A107" s="6"/>
      <c r="B107" s="6"/>
      <c r="C107" s="6" t="s">
        <v>90</v>
      </c>
      <c r="D107" s="6" t="s">
        <v>64</v>
      </c>
      <c r="E107" s="3"/>
      <c r="F107" s="7"/>
      <c r="G107" s="6" t="s">
        <v>16</v>
      </c>
      <c r="H107" s="8">
        <v>0</v>
      </c>
      <c r="I107" s="12">
        <v>0</v>
      </c>
      <c r="J107" s="46">
        <f>H107</f>
        <v>0</v>
      </c>
    </row>
    <row r="108" spans="1:10" ht="13.5" hidden="1">
      <c r="A108" s="6"/>
      <c r="B108" s="6"/>
      <c r="C108" s="6" t="s">
        <v>91</v>
      </c>
      <c r="D108" s="6" t="s">
        <v>64</v>
      </c>
      <c r="E108" s="3"/>
      <c r="F108" s="7"/>
      <c r="G108" s="6" t="s">
        <v>18</v>
      </c>
      <c r="H108" s="8">
        <v>0</v>
      </c>
      <c r="I108" s="12">
        <v>0</v>
      </c>
      <c r="J108" s="46">
        <f>H108</f>
        <v>0</v>
      </c>
    </row>
    <row r="109" spans="1:10" ht="13.5" hidden="1">
      <c r="A109" s="6"/>
      <c r="B109" s="6"/>
      <c r="C109" s="6"/>
      <c r="D109" s="6" t="s">
        <v>64</v>
      </c>
      <c r="E109" s="3"/>
      <c r="F109" s="7"/>
      <c r="G109" s="6" t="s">
        <v>18</v>
      </c>
      <c r="H109" s="8">
        <v>10665.09</v>
      </c>
      <c r="I109" s="12">
        <v>0</v>
      </c>
      <c r="J109" s="46">
        <f>H109</f>
        <v>10665.09</v>
      </c>
    </row>
    <row r="110" spans="1:10" ht="13.5">
      <c r="A110" s="6"/>
      <c r="B110" s="6"/>
      <c r="C110" s="6"/>
      <c r="D110" s="6"/>
      <c r="E110" s="6"/>
      <c r="F110" s="4" t="s">
        <v>32</v>
      </c>
      <c r="G110" s="3" t="s">
        <v>20</v>
      </c>
      <c r="H110" s="5">
        <f>H111+H112+H113+H114</f>
        <v>144000</v>
      </c>
      <c r="I110" s="12">
        <f>I114</f>
        <v>12000</v>
      </c>
      <c r="J110" s="47">
        <f>H110+I110</f>
        <v>156000</v>
      </c>
    </row>
    <row r="111" spans="1:10" s="98" customFormat="1" ht="13.5">
      <c r="A111" s="99" t="s">
        <v>49</v>
      </c>
      <c r="B111" s="99" t="s">
        <v>11</v>
      </c>
      <c r="C111" s="94" t="s">
        <v>151</v>
      </c>
      <c r="D111" s="94"/>
      <c r="E111" s="94"/>
      <c r="F111" s="95" t="s">
        <v>106</v>
      </c>
      <c r="G111" s="94" t="s">
        <v>26</v>
      </c>
      <c r="H111" s="96">
        <v>130000</v>
      </c>
      <c r="I111" s="96">
        <v>0</v>
      </c>
      <c r="J111" s="97">
        <f>H111+I111</f>
        <v>130000</v>
      </c>
    </row>
    <row r="112" spans="1:10" s="98" customFormat="1" ht="13.5">
      <c r="A112" s="99"/>
      <c r="B112" s="99"/>
      <c r="C112" s="94" t="s">
        <v>93</v>
      </c>
      <c r="D112" s="94"/>
      <c r="E112" s="94"/>
      <c r="F112" s="95" t="s">
        <v>157</v>
      </c>
      <c r="G112" s="94" t="s">
        <v>30</v>
      </c>
      <c r="H112" s="96">
        <v>0</v>
      </c>
      <c r="I112" s="96">
        <v>0</v>
      </c>
      <c r="J112" s="97">
        <v>0</v>
      </c>
    </row>
    <row r="113" spans="1:10" s="98" customFormat="1" ht="13.5">
      <c r="A113" s="94"/>
      <c r="B113" s="94"/>
      <c r="C113" s="94" t="s">
        <v>93</v>
      </c>
      <c r="D113" s="94"/>
      <c r="E113" s="94"/>
      <c r="F113" s="95" t="s">
        <v>58</v>
      </c>
      <c r="G113" s="94" t="s">
        <v>33</v>
      </c>
      <c r="H113" s="96">
        <v>4000</v>
      </c>
      <c r="I113" s="96">
        <v>0</v>
      </c>
      <c r="J113" s="97">
        <f>H113</f>
        <v>4000</v>
      </c>
    </row>
    <row r="114" spans="1:10" s="98" customFormat="1" ht="13.5">
      <c r="A114" s="94"/>
      <c r="B114" s="94"/>
      <c r="C114" s="94" t="s">
        <v>93</v>
      </c>
      <c r="D114" s="94"/>
      <c r="E114" s="94"/>
      <c r="F114" s="95" t="s">
        <v>132</v>
      </c>
      <c r="G114" s="94" t="s">
        <v>33</v>
      </c>
      <c r="H114" s="96">
        <v>10000</v>
      </c>
      <c r="I114" s="96">
        <v>12000</v>
      </c>
      <c r="J114" s="97">
        <f>I114+H114</f>
        <v>22000</v>
      </c>
    </row>
    <row r="115" spans="1:10" ht="12.75" customHeight="1">
      <c r="A115" s="6"/>
      <c r="B115" s="6"/>
      <c r="C115" s="6"/>
      <c r="D115" s="6"/>
      <c r="E115" s="6"/>
      <c r="F115" s="4" t="s">
        <v>10</v>
      </c>
      <c r="G115" s="3" t="s">
        <v>39</v>
      </c>
      <c r="H115" s="5">
        <f>H116+H117+H118+H119+H121+H123+H124+H125+H126</f>
        <v>901315.64</v>
      </c>
      <c r="I115" s="12">
        <f>I121+I124+I116+I117+I119+I125+I120+I122+I118</f>
        <v>412098.08999999997</v>
      </c>
      <c r="J115" s="47">
        <f>J116+J117+J118+J119+J121+J120+J122+J123+J124+J125</f>
        <v>1313413.73</v>
      </c>
    </row>
    <row r="116" spans="1:10" s="98" customFormat="1" ht="13.5">
      <c r="A116" s="94"/>
      <c r="B116" s="94"/>
      <c r="C116" s="94" t="s">
        <v>93</v>
      </c>
      <c r="D116" s="94" t="s">
        <v>65</v>
      </c>
      <c r="E116" s="94"/>
      <c r="F116" s="95" t="s">
        <v>107</v>
      </c>
      <c r="G116" s="94" t="s">
        <v>173</v>
      </c>
      <c r="H116" s="96">
        <v>35000</v>
      </c>
      <c r="I116" s="96">
        <v>7188.78</v>
      </c>
      <c r="J116" s="97">
        <f>H116+I116</f>
        <v>42188.78</v>
      </c>
    </row>
    <row r="117" spans="1:10" s="98" customFormat="1" ht="13.5">
      <c r="A117" s="94"/>
      <c r="B117" s="94"/>
      <c r="C117" s="94" t="s">
        <v>93</v>
      </c>
      <c r="D117" s="94"/>
      <c r="E117" s="94"/>
      <c r="F117" s="95" t="s">
        <v>108</v>
      </c>
      <c r="G117" s="94" t="s">
        <v>168</v>
      </c>
      <c r="H117" s="96">
        <v>130000</v>
      </c>
      <c r="I117" s="96">
        <v>37809.31</v>
      </c>
      <c r="J117" s="97">
        <f>H117+I117</f>
        <v>167809.31</v>
      </c>
    </row>
    <row r="118" spans="1:10" s="98" customFormat="1" ht="13.5">
      <c r="A118" s="94"/>
      <c r="B118" s="94"/>
      <c r="C118" s="94" t="s">
        <v>93</v>
      </c>
      <c r="D118" s="94"/>
      <c r="E118" s="94"/>
      <c r="F118" s="95" t="s">
        <v>109</v>
      </c>
      <c r="G118" s="94" t="s">
        <v>175</v>
      </c>
      <c r="H118" s="96">
        <v>0</v>
      </c>
      <c r="I118" s="96">
        <v>50000</v>
      </c>
      <c r="J118" s="97">
        <f>I118</f>
        <v>50000</v>
      </c>
    </row>
    <row r="119" spans="1:10" s="98" customFormat="1" ht="13.5">
      <c r="A119" s="94"/>
      <c r="B119" s="94"/>
      <c r="C119" s="94" t="s">
        <v>93</v>
      </c>
      <c r="D119" s="94"/>
      <c r="E119" s="94"/>
      <c r="F119" s="95" t="s">
        <v>110</v>
      </c>
      <c r="G119" s="94" t="s">
        <v>168</v>
      </c>
      <c r="H119" s="96">
        <v>260240</v>
      </c>
      <c r="I119" s="96">
        <v>0</v>
      </c>
      <c r="J119" s="97">
        <f>H119+I119</f>
        <v>260240</v>
      </c>
    </row>
    <row r="120" spans="1:10" s="98" customFormat="1" ht="13.5">
      <c r="A120" s="94"/>
      <c r="B120" s="94"/>
      <c r="C120" s="94" t="s">
        <v>93</v>
      </c>
      <c r="D120" s="94"/>
      <c r="E120" s="94" t="s">
        <v>195</v>
      </c>
      <c r="F120" s="95" t="s">
        <v>110</v>
      </c>
      <c r="G120" s="94" t="s">
        <v>168</v>
      </c>
      <c r="H120" s="96">
        <v>0</v>
      </c>
      <c r="I120" s="96">
        <v>42300</v>
      </c>
      <c r="J120" s="97">
        <f>H120+I120</f>
        <v>42300</v>
      </c>
    </row>
    <row r="121" spans="1:10" s="98" customFormat="1" ht="13.5">
      <c r="A121" s="94"/>
      <c r="B121" s="94"/>
      <c r="C121" s="94" t="s">
        <v>93</v>
      </c>
      <c r="D121" s="94"/>
      <c r="E121" s="94"/>
      <c r="F121" s="95" t="s">
        <v>111</v>
      </c>
      <c r="G121" s="94" t="s">
        <v>168</v>
      </c>
      <c r="H121" s="96">
        <v>436075.64</v>
      </c>
      <c r="I121" s="96">
        <v>-122200</v>
      </c>
      <c r="J121" s="97">
        <f>H121+I121</f>
        <v>313875.64</v>
      </c>
    </row>
    <row r="122" spans="1:10" s="98" customFormat="1" ht="13.5">
      <c r="A122" s="94"/>
      <c r="B122" s="94"/>
      <c r="C122" s="94" t="s">
        <v>194</v>
      </c>
      <c r="D122" s="94"/>
      <c r="E122" s="94" t="s">
        <v>195</v>
      </c>
      <c r="F122" s="95" t="s">
        <v>111</v>
      </c>
      <c r="G122" s="94" t="s">
        <v>168</v>
      </c>
      <c r="H122" s="96">
        <v>0</v>
      </c>
      <c r="I122" s="96">
        <v>257700</v>
      </c>
      <c r="J122" s="97">
        <f>H122+I122</f>
        <v>257700</v>
      </c>
    </row>
    <row r="123" spans="1:11" s="98" customFormat="1" ht="13.5">
      <c r="A123" s="94"/>
      <c r="B123" s="94"/>
      <c r="C123" s="94" t="s">
        <v>93</v>
      </c>
      <c r="D123" s="94"/>
      <c r="E123" s="94"/>
      <c r="F123" s="95" t="s">
        <v>131</v>
      </c>
      <c r="G123" s="94" t="s">
        <v>173</v>
      </c>
      <c r="H123" s="96">
        <v>30000</v>
      </c>
      <c r="I123" s="96">
        <v>0</v>
      </c>
      <c r="J123" s="97">
        <f>H123</f>
        <v>30000</v>
      </c>
      <c r="K123" s="110"/>
    </row>
    <row r="124" spans="1:10" s="98" customFormat="1" ht="13.5">
      <c r="A124" s="94"/>
      <c r="B124" s="94"/>
      <c r="C124" s="94" t="s">
        <v>93</v>
      </c>
      <c r="D124" s="94"/>
      <c r="E124" s="94"/>
      <c r="F124" s="95" t="s">
        <v>156</v>
      </c>
      <c r="G124" s="94" t="s">
        <v>175</v>
      </c>
      <c r="H124" s="96">
        <v>10000</v>
      </c>
      <c r="I124" s="96">
        <v>6000</v>
      </c>
      <c r="J124" s="97">
        <f>H124+I124</f>
        <v>16000</v>
      </c>
    </row>
    <row r="125" spans="1:10" s="98" customFormat="1" ht="13.5">
      <c r="A125" s="94"/>
      <c r="B125" s="94"/>
      <c r="C125" s="94" t="s">
        <v>93</v>
      </c>
      <c r="D125" s="94"/>
      <c r="E125" s="94"/>
      <c r="F125" s="95" t="s">
        <v>136</v>
      </c>
      <c r="G125" s="94" t="s">
        <v>5</v>
      </c>
      <c r="H125" s="96">
        <v>0</v>
      </c>
      <c r="I125" s="96">
        <v>133300</v>
      </c>
      <c r="J125" s="97">
        <f>I125</f>
        <v>133300</v>
      </c>
    </row>
    <row r="126" spans="1:10" s="98" customFormat="1" ht="13.5">
      <c r="A126" s="94"/>
      <c r="B126" s="94"/>
      <c r="C126" s="94" t="s">
        <v>93</v>
      </c>
      <c r="D126" s="94"/>
      <c r="E126" s="94"/>
      <c r="F126" s="95" t="s">
        <v>133</v>
      </c>
      <c r="G126" s="94" t="s">
        <v>173</v>
      </c>
      <c r="H126" s="96">
        <v>0</v>
      </c>
      <c r="I126" s="96">
        <v>0</v>
      </c>
      <c r="J126" s="97">
        <f>H126</f>
        <v>0</v>
      </c>
    </row>
    <row r="127" spans="1:10" ht="13.5">
      <c r="A127" s="6"/>
      <c r="B127" s="6"/>
      <c r="C127" s="6"/>
      <c r="D127" s="6"/>
      <c r="E127" s="6"/>
      <c r="F127" s="4" t="s">
        <v>129</v>
      </c>
      <c r="G127" s="3" t="s">
        <v>115</v>
      </c>
      <c r="H127" s="5">
        <f>H128</f>
        <v>10000</v>
      </c>
      <c r="I127" s="12">
        <v>0</v>
      </c>
      <c r="J127" s="47">
        <f>H127</f>
        <v>10000</v>
      </c>
    </row>
    <row r="128" spans="1:10" ht="13.5">
      <c r="A128" s="6"/>
      <c r="B128" s="6"/>
      <c r="C128" s="6" t="s">
        <v>114</v>
      </c>
      <c r="D128" s="6"/>
      <c r="E128" s="6"/>
      <c r="F128" s="7" t="s">
        <v>130</v>
      </c>
      <c r="G128" s="6" t="s">
        <v>71</v>
      </c>
      <c r="H128" s="8">
        <v>10000</v>
      </c>
      <c r="I128" s="16">
        <v>0</v>
      </c>
      <c r="J128" s="46">
        <f>H128</f>
        <v>10000</v>
      </c>
    </row>
    <row r="129" spans="1:10" ht="15" customHeight="1">
      <c r="A129" s="6"/>
      <c r="B129" s="6"/>
      <c r="C129" s="6"/>
      <c r="D129" s="6"/>
      <c r="E129" s="6"/>
      <c r="F129" s="4" t="s">
        <v>118</v>
      </c>
      <c r="G129" s="3" t="s">
        <v>37</v>
      </c>
      <c r="H129" s="5">
        <f>H130+H131+H132</f>
        <v>212750</v>
      </c>
      <c r="I129" s="12">
        <f>I130+I131+I132</f>
        <v>75000</v>
      </c>
      <c r="J129" s="47">
        <f>J130+J131+J132</f>
        <v>287750</v>
      </c>
    </row>
    <row r="130" spans="1:10" ht="27">
      <c r="A130" s="6"/>
      <c r="B130" s="6"/>
      <c r="C130" s="6" t="s">
        <v>116</v>
      </c>
      <c r="D130" s="6"/>
      <c r="E130" s="6"/>
      <c r="F130" s="7" t="s">
        <v>69</v>
      </c>
      <c r="G130" s="6" t="s">
        <v>117</v>
      </c>
      <c r="H130" s="8">
        <v>84184</v>
      </c>
      <c r="I130" s="16">
        <v>0</v>
      </c>
      <c r="J130" s="46">
        <f>I130+H130</f>
        <v>84184</v>
      </c>
    </row>
    <row r="131" spans="1:10" ht="13.5">
      <c r="A131" s="6"/>
      <c r="B131" s="6"/>
      <c r="C131" s="6" t="s">
        <v>119</v>
      </c>
      <c r="D131" s="6"/>
      <c r="E131" s="6"/>
      <c r="F131" s="7" t="s">
        <v>120</v>
      </c>
      <c r="G131" s="6" t="s">
        <v>121</v>
      </c>
      <c r="H131" s="8">
        <v>15126</v>
      </c>
      <c r="I131" s="16">
        <v>0</v>
      </c>
      <c r="J131" s="46">
        <f>I131+H131</f>
        <v>15126</v>
      </c>
    </row>
    <row r="132" spans="1:10" ht="13.5">
      <c r="A132" s="6"/>
      <c r="B132" s="6"/>
      <c r="C132" s="6" t="s">
        <v>122</v>
      </c>
      <c r="D132" s="6"/>
      <c r="E132" s="6"/>
      <c r="F132" s="7" t="s">
        <v>123</v>
      </c>
      <c r="G132" s="6" t="s">
        <v>103</v>
      </c>
      <c r="H132" s="8">
        <v>113440</v>
      </c>
      <c r="I132" s="16">
        <v>75000</v>
      </c>
      <c r="J132" s="46">
        <f>H132+I132</f>
        <v>188440</v>
      </c>
    </row>
    <row r="133" spans="1:10" ht="13.5" hidden="1">
      <c r="A133" s="6"/>
      <c r="B133" s="6"/>
      <c r="C133" s="6"/>
      <c r="D133" s="6"/>
      <c r="E133" s="6"/>
      <c r="F133" s="4" t="s">
        <v>112</v>
      </c>
      <c r="G133" s="3" t="s">
        <v>115</v>
      </c>
      <c r="H133" s="5">
        <f>H140</f>
        <v>10000</v>
      </c>
      <c r="I133" s="12">
        <v>0</v>
      </c>
      <c r="J133" s="46">
        <f>H133</f>
        <v>10000</v>
      </c>
    </row>
    <row r="134" spans="1:10" ht="13.5" hidden="1">
      <c r="A134" s="6"/>
      <c r="B134" s="6"/>
      <c r="C134" s="6" t="s">
        <v>92</v>
      </c>
      <c r="D134" s="6"/>
      <c r="E134" s="6"/>
      <c r="F134" s="7"/>
      <c r="G134" s="6" t="s">
        <v>38</v>
      </c>
      <c r="H134" s="8">
        <v>0</v>
      </c>
      <c r="I134" s="12">
        <v>0</v>
      </c>
      <c r="J134" s="46">
        <f>H134</f>
        <v>0</v>
      </c>
    </row>
    <row r="135" spans="1:10" ht="13.5" hidden="1">
      <c r="A135" s="6"/>
      <c r="B135" s="6"/>
      <c r="C135" s="6" t="s">
        <v>92</v>
      </c>
      <c r="D135" s="6" t="s">
        <v>65</v>
      </c>
      <c r="E135" s="6"/>
      <c r="F135" s="7"/>
      <c r="G135" s="6" t="s">
        <v>51</v>
      </c>
      <c r="H135" s="8">
        <v>0</v>
      </c>
      <c r="I135" s="12">
        <v>0</v>
      </c>
      <c r="J135" s="46">
        <f>H135</f>
        <v>0</v>
      </c>
    </row>
    <row r="136" spans="1:10" ht="13.5" hidden="1">
      <c r="A136" s="6"/>
      <c r="B136" s="6"/>
      <c r="C136" s="6"/>
      <c r="D136" s="6"/>
      <c r="E136" s="6" t="s">
        <v>54</v>
      </c>
      <c r="F136" s="7" t="s">
        <v>50</v>
      </c>
      <c r="G136" s="6" t="s">
        <v>51</v>
      </c>
      <c r="H136" s="8">
        <v>0</v>
      </c>
      <c r="I136" s="12">
        <v>0</v>
      </c>
      <c r="J136" s="46">
        <f>H136</f>
        <v>0</v>
      </c>
    </row>
    <row r="137" spans="1:10" ht="13.5" hidden="1">
      <c r="A137" s="6"/>
      <c r="B137" s="6"/>
      <c r="C137" s="6"/>
      <c r="D137" s="6"/>
      <c r="E137" s="6"/>
      <c r="F137" s="4" t="s">
        <v>9</v>
      </c>
      <c r="G137" s="3" t="s">
        <v>39</v>
      </c>
      <c r="H137" s="5" t="e">
        <f>#REF!+H138</f>
        <v>#REF!</v>
      </c>
      <c r="I137" s="12">
        <v>0</v>
      </c>
      <c r="J137" s="46" t="e">
        <f>H137</f>
        <v>#REF!</v>
      </c>
    </row>
    <row r="138" spans="1:10" ht="13.5" hidden="1">
      <c r="A138" s="6"/>
      <c r="B138" s="6"/>
      <c r="C138" s="6"/>
      <c r="D138" s="6"/>
      <c r="E138" s="6"/>
      <c r="F138" s="4" t="s">
        <v>61</v>
      </c>
      <c r="G138" s="3" t="s">
        <v>60</v>
      </c>
      <c r="H138" s="5">
        <f>H139</f>
        <v>0</v>
      </c>
      <c r="I138" s="12">
        <v>0</v>
      </c>
      <c r="J138" s="46">
        <f>H138</f>
        <v>0</v>
      </c>
    </row>
    <row r="139" spans="1:10" ht="13.5" hidden="1">
      <c r="A139" s="6"/>
      <c r="B139" s="6"/>
      <c r="C139" s="6"/>
      <c r="D139" s="6" t="s">
        <v>65</v>
      </c>
      <c r="E139" s="6"/>
      <c r="F139" s="7" t="s">
        <v>63</v>
      </c>
      <c r="G139" s="6" t="s">
        <v>62</v>
      </c>
      <c r="H139" s="8"/>
      <c r="I139" s="12">
        <v>0</v>
      </c>
      <c r="J139" s="46">
        <f>H139</f>
        <v>0</v>
      </c>
    </row>
    <row r="140" spans="1:10" ht="13.5" hidden="1">
      <c r="A140" s="6"/>
      <c r="B140" s="6"/>
      <c r="C140" s="6" t="s">
        <v>114</v>
      </c>
      <c r="D140" s="6" t="s">
        <v>65</v>
      </c>
      <c r="E140" s="6"/>
      <c r="F140" s="7" t="s">
        <v>113</v>
      </c>
      <c r="G140" s="6" t="s">
        <v>71</v>
      </c>
      <c r="H140" s="8">
        <v>10000</v>
      </c>
      <c r="I140" s="12">
        <v>0</v>
      </c>
      <c r="J140" s="46">
        <f>H140</f>
        <v>10000</v>
      </c>
    </row>
    <row r="141" spans="1:10" ht="13.5" hidden="1">
      <c r="A141" s="6"/>
      <c r="B141" s="6"/>
      <c r="C141" s="6"/>
      <c r="D141" s="6" t="s">
        <v>65</v>
      </c>
      <c r="E141" s="6"/>
      <c r="F141" s="7" t="s">
        <v>40</v>
      </c>
      <c r="G141" s="6" t="s">
        <v>42</v>
      </c>
      <c r="H141" s="8">
        <v>2000</v>
      </c>
      <c r="I141" s="12">
        <v>0</v>
      </c>
      <c r="J141" s="46">
        <f>H141</f>
        <v>2000</v>
      </c>
    </row>
    <row r="142" spans="1:10" ht="13.5" hidden="1">
      <c r="A142" s="62" t="s">
        <v>23</v>
      </c>
      <c r="B142" s="63"/>
      <c r="C142" s="63"/>
      <c r="D142" s="63"/>
      <c r="E142" s="63"/>
      <c r="F142" s="63"/>
      <c r="G142" s="64"/>
      <c r="H142" s="12">
        <f>H106+H133</f>
        <v>144000</v>
      </c>
      <c r="I142" s="12">
        <v>0</v>
      </c>
      <c r="J142" s="46">
        <f>H142</f>
        <v>144000</v>
      </c>
    </row>
    <row r="143" spans="1:10" ht="13.5" hidden="1">
      <c r="A143" s="3" t="s">
        <v>49</v>
      </c>
      <c r="B143" s="3" t="s">
        <v>11</v>
      </c>
      <c r="C143" s="3"/>
      <c r="D143" s="3"/>
      <c r="E143" s="3"/>
      <c r="F143" s="4" t="s">
        <v>14</v>
      </c>
      <c r="G143" s="3" t="s">
        <v>15</v>
      </c>
      <c r="H143" s="5"/>
      <c r="I143" s="12">
        <v>0</v>
      </c>
      <c r="J143" s="46">
        <f>H143</f>
        <v>0</v>
      </c>
    </row>
    <row r="144" spans="1:10" s="29" customFormat="1" ht="13.5">
      <c r="A144" s="65" t="s">
        <v>23</v>
      </c>
      <c r="B144" s="66"/>
      <c r="C144" s="66"/>
      <c r="D144" s="66"/>
      <c r="E144" s="66"/>
      <c r="F144" s="66"/>
      <c r="G144" s="67"/>
      <c r="H144" s="5">
        <f>H129+H127+H115+H110</f>
        <v>1268065.6400000001</v>
      </c>
      <c r="I144" s="12">
        <f>I129+I115+I110</f>
        <v>499098.08999999997</v>
      </c>
      <c r="J144" s="47">
        <f>J129+J127+J115+J110</f>
        <v>1767163.73</v>
      </c>
    </row>
    <row r="145" spans="1:10" s="29" customFormat="1" ht="13.5">
      <c r="A145" s="3" t="s">
        <v>57</v>
      </c>
      <c r="B145" s="3" t="s">
        <v>11</v>
      </c>
      <c r="C145" s="3"/>
      <c r="D145" s="3"/>
      <c r="E145" s="3"/>
      <c r="F145" s="58" t="s">
        <v>10</v>
      </c>
      <c r="G145" s="3" t="s">
        <v>5</v>
      </c>
      <c r="H145" s="5">
        <f>H146</f>
        <v>185855</v>
      </c>
      <c r="I145" s="12">
        <f>I146</f>
        <v>0</v>
      </c>
      <c r="J145" s="47">
        <f>J146</f>
        <v>185855</v>
      </c>
    </row>
    <row r="146" spans="1:10" s="109" customFormat="1" ht="13.5">
      <c r="A146" s="99"/>
      <c r="B146" s="99"/>
      <c r="C146" s="94" t="s">
        <v>176</v>
      </c>
      <c r="D146" s="94"/>
      <c r="E146" s="94"/>
      <c r="F146" s="100" t="s">
        <v>177</v>
      </c>
      <c r="G146" s="94" t="s">
        <v>173</v>
      </c>
      <c r="H146" s="96">
        <v>185855</v>
      </c>
      <c r="I146" s="96">
        <v>0</v>
      </c>
      <c r="J146" s="97">
        <f>I146+H146</f>
        <v>185855</v>
      </c>
    </row>
    <row r="147" spans="1:10" s="29" customFormat="1" ht="13.5">
      <c r="A147" s="65" t="s">
        <v>23</v>
      </c>
      <c r="B147" s="66"/>
      <c r="C147" s="66"/>
      <c r="D147" s="66"/>
      <c r="E147" s="66"/>
      <c r="F147" s="66"/>
      <c r="G147" s="67"/>
      <c r="H147" s="5">
        <f>H145</f>
        <v>185855</v>
      </c>
      <c r="I147" s="12">
        <f>I145</f>
        <v>0</v>
      </c>
      <c r="J147" s="47">
        <f>J145</f>
        <v>185855</v>
      </c>
    </row>
    <row r="148" spans="1:10" s="29" customFormat="1" ht="13.5">
      <c r="A148" s="17" t="s">
        <v>57</v>
      </c>
      <c r="B148" s="17" t="s">
        <v>46</v>
      </c>
      <c r="C148" s="17"/>
      <c r="D148" s="17"/>
      <c r="E148" s="17"/>
      <c r="F148" s="4" t="s">
        <v>14</v>
      </c>
      <c r="G148" s="3" t="s">
        <v>15</v>
      </c>
      <c r="H148" s="12">
        <f>H157+H158+H159+H160+H149+H150+H151+H152+H153+H154+H155+H156</f>
        <v>3360408.9</v>
      </c>
      <c r="I148" s="12">
        <f>I153+I154+I157+I158+I149+I150+I151+I152+I155+I156+I159+I160</f>
        <v>105707.07999999999</v>
      </c>
      <c r="J148" s="47">
        <f>J149+J150+J151+J152+J153+J154+J155+J156+J157+J159+J158+J160</f>
        <v>3466115.98</v>
      </c>
    </row>
    <row r="149" spans="1:10" s="29" customFormat="1" ht="13.5">
      <c r="A149" s="17"/>
      <c r="B149" s="17"/>
      <c r="C149" s="14" t="s">
        <v>90</v>
      </c>
      <c r="D149" s="17"/>
      <c r="E149" s="17"/>
      <c r="F149" s="7" t="str">
        <f>F157</f>
        <v>Заработная плата</v>
      </c>
      <c r="G149" s="6" t="s">
        <v>16</v>
      </c>
      <c r="H149" s="16">
        <v>131200</v>
      </c>
      <c r="I149" s="16">
        <f>J149-H149</f>
        <v>-196.91999999999825</v>
      </c>
      <c r="J149" s="46">
        <v>131003.08</v>
      </c>
    </row>
    <row r="150" spans="1:10" s="29" customFormat="1" ht="13.5">
      <c r="A150" s="17"/>
      <c r="B150" s="17"/>
      <c r="C150" s="14" t="s">
        <v>91</v>
      </c>
      <c r="D150" s="14"/>
      <c r="E150" s="14"/>
      <c r="F150" s="7" t="str">
        <f>F158</f>
        <v>Начисления на выплаты по оплате труда</v>
      </c>
      <c r="G150" s="6" t="s">
        <v>18</v>
      </c>
      <c r="H150" s="16">
        <v>39500</v>
      </c>
      <c r="I150" s="16">
        <f aca="true" t="shared" si="2" ref="I150:I160">J150-H150</f>
        <v>-2851.4000000000015</v>
      </c>
      <c r="J150" s="46">
        <v>36648.6</v>
      </c>
    </row>
    <row r="151" spans="1:10" s="29" customFormat="1" ht="13.5">
      <c r="A151" s="17"/>
      <c r="B151" s="17"/>
      <c r="C151" s="14" t="s">
        <v>142</v>
      </c>
      <c r="D151" s="14"/>
      <c r="E151" s="14" t="s">
        <v>125</v>
      </c>
      <c r="F151" s="7" t="str">
        <f>F159</f>
        <v>Заработная плата</v>
      </c>
      <c r="G151" s="6" t="s">
        <v>16</v>
      </c>
      <c r="H151" s="16">
        <v>77000</v>
      </c>
      <c r="I151" s="16">
        <f t="shared" si="2"/>
        <v>2444.5</v>
      </c>
      <c r="J151" s="46">
        <v>79444.5</v>
      </c>
    </row>
    <row r="152" spans="1:10" s="29" customFormat="1" ht="13.5">
      <c r="A152" s="17"/>
      <c r="B152" s="17"/>
      <c r="C152" s="14" t="s">
        <v>143</v>
      </c>
      <c r="D152" s="14"/>
      <c r="E152" s="14" t="s">
        <v>125</v>
      </c>
      <c r="F152" s="7" t="str">
        <f>F160</f>
        <v>Начисления на выплаты по оплате труда</v>
      </c>
      <c r="G152" s="6" t="s">
        <v>18</v>
      </c>
      <c r="H152" s="16">
        <v>23300</v>
      </c>
      <c r="I152" s="16">
        <f t="shared" si="2"/>
        <v>3052.5800000000017</v>
      </c>
      <c r="J152" s="46">
        <v>26352.58</v>
      </c>
    </row>
    <row r="153" spans="1:10" s="29" customFormat="1" ht="13.5">
      <c r="A153" s="17"/>
      <c r="B153" s="17"/>
      <c r="C153" s="14" t="s">
        <v>144</v>
      </c>
      <c r="D153" s="14"/>
      <c r="E153" s="14"/>
      <c r="F153" s="7" t="str">
        <f>F157</f>
        <v>Заработная плата</v>
      </c>
      <c r="G153" s="6" t="s">
        <v>16</v>
      </c>
      <c r="H153" s="16">
        <v>475706.42</v>
      </c>
      <c r="I153" s="16">
        <f t="shared" si="2"/>
        <v>47845.77000000002</v>
      </c>
      <c r="J153" s="46">
        <v>523552.19</v>
      </c>
    </row>
    <row r="154" spans="1:10" s="29" customFormat="1" ht="13.5">
      <c r="A154" s="17"/>
      <c r="B154" s="17"/>
      <c r="C154" s="14" t="s">
        <v>145</v>
      </c>
      <c r="D154" s="14"/>
      <c r="E154" s="14"/>
      <c r="F154" s="7" t="str">
        <f>F158</f>
        <v>Начисления на выплаты по оплате труда</v>
      </c>
      <c r="G154" s="6" t="s">
        <v>18</v>
      </c>
      <c r="H154" s="16">
        <v>181462.89</v>
      </c>
      <c r="I154" s="16">
        <f t="shared" si="2"/>
        <v>33039.149999999994</v>
      </c>
      <c r="J154" s="46">
        <v>214502.04</v>
      </c>
    </row>
    <row r="155" spans="1:10" s="29" customFormat="1" ht="13.5">
      <c r="A155" s="17"/>
      <c r="B155" s="17"/>
      <c r="C155" s="14" t="s">
        <v>146</v>
      </c>
      <c r="D155" s="14"/>
      <c r="E155" s="14" t="s">
        <v>125</v>
      </c>
      <c r="F155" s="7" t="str">
        <f>F159</f>
        <v>Заработная плата</v>
      </c>
      <c r="G155" s="6" t="s">
        <v>16</v>
      </c>
      <c r="H155" s="16">
        <v>1462810</v>
      </c>
      <c r="I155" s="16">
        <f t="shared" si="2"/>
        <v>36187.94999999995</v>
      </c>
      <c r="J155" s="46">
        <v>1498997.95</v>
      </c>
    </row>
    <row r="156" spans="1:10" s="29" customFormat="1" ht="13.5">
      <c r="A156" s="17"/>
      <c r="B156" s="17"/>
      <c r="C156" s="14" t="s">
        <v>147</v>
      </c>
      <c r="D156" s="14"/>
      <c r="E156" s="14" t="s">
        <v>125</v>
      </c>
      <c r="F156" s="7" t="str">
        <f>F160</f>
        <v>Начисления на выплаты по оплате труда</v>
      </c>
      <c r="G156" s="6" t="s">
        <v>18</v>
      </c>
      <c r="H156" s="16">
        <v>461022</v>
      </c>
      <c r="I156" s="16">
        <f t="shared" si="2"/>
        <v>-18479.47999999998</v>
      </c>
      <c r="J156" s="46">
        <v>442542.52</v>
      </c>
    </row>
    <row r="157" spans="1:10" s="29" customFormat="1" ht="13.5">
      <c r="A157" s="14"/>
      <c r="B157" s="14"/>
      <c r="C157" s="14" t="s">
        <v>138</v>
      </c>
      <c r="D157" s="14" t="s">
        <v>64</v>
      </c>
      <c r="E157" s="17"/>
      <c r="F157" s="7" t="s">
        <v>6</v>
      </c>
      <c r="G157" s="6" t="s">
        <v>16</v>
      </c>
      <c r="H157" s="16">
        <v>215000</v>
      </c>
      <c r="I157" s="16">
        <f t="shared" si="2"/>
        <v>-20.910000000003492</v>
      </c>
      <c r="J157" s="46">
        <v>214979.09</v>
      </c>
    </row>
    <row r="158" spans="1:10" s="29" customFormat="1" ht="13.5">
      <c r="A158" s="14"/>
      <c r="B158" s="14"/>
      <c r="C158" s="14" t="s">
        <v>139</v>
      </c>
      <c r="D158" s="14" t="s">
        <v>64</v>
      </c>
      <c r="E158" s="17"/>
      <c r="F158" s="7" t="s">
        <v>17</v>
      </c>
      <c r="G158" s="6" t="s">
        <v>18</v>
      </c>
      <c r="H158" s="16">
        <v>59107.59</v>
      </c>
      <c r="I158" s="16">
        <f t="shared" si="2"/>
        <v>-713.8599999999933</v>
      </c>
      <c r="J158" s="46">
        <v>58393.73</v>
      </c>
    </row>
    <row r="159" spans="1:10" s="29" customFormat="1" ht="13.5">
      <c r="A159" s="14"/>
      <c r="B159" s="14"/>
      <c r="C159" s="14" t="s">
        <v>140</v>
      </c>
      <c r="D159" s="14"/>
      <c r="E159" s="14" t="s">
        <v>125</v>
      </c>
      <c r="F159" s="7" t="s">
        <v>6</v>
      </c>
      <c r="G159" s="6" t="s">
        <v>16</v>
      </c>
      <c r="H159" s="16">
        <v>180000</v>
      </c>
      <c r="I159" s="16">
        <f t="shared" si="2"/>
        <v>477.47000000000116</v>
      </c>
      <c r="J159" s="46">
        <v>180477.47</v>
      </c>
    </row>
    <row r="160" spans="1:10" s="29" customFormat="1" ht="13.5">
      <c r="A160" s="14"/>
      <c r="B160" s="14"/>
      <c r="C160" s="14" t="s">
        <v>141</v>
      </c>
      <c r="D160" s="14"/>
      <c r="E160" s="14" t="s">
        <v>125</v>
      </c>
      <c r="F160" s="7" t="s">
        <v>17</v>
      </c>
      <c r="G160" s="6" t="s">
        <v>18</v>
      </c>
      <c r="H160" s="16">
        <v>54300</v>
      </c>
      <c r="I160" s="16">
        <f t="shared" si="2"/>
        <v>4922.230000000003</v>
      </c>
      <c r="J160" s="46">
        <v>59222.23</v>
      </c>
    </row>
    <row r="161" spans="1:12" ht="13.5">
      <c r="A161" s="81" t="s">
        <v>23</v>
      </c>
      <c r="B161" s="81"/>
      <c r="C161" s="81"/>
      <c r="D161" s="81"/>
      <c r="E161" s="81"/>
      <c r="F161" s="81"/>
      <c r="G161" s="81"/>
      <c r="H161" s="12">
        <f>H148</f>
        <v>3360408.9</v>
      </c>
      <c r="I161" s="12">
        <f>I148</f>
        <v>105707.07999999999</v>
      </c>
      <c r="J161" s="47">
        <f>J148</f>
        <v>3466115.98</v>
      </c>
      <c r="K161" s="2"/>
      <c r="L161" s="2"/>
    </row>
    <row r="162" spans="1:12" ht="13.5">
      <c r="A162" s="78" t="s">
        <v>52</v>
      </c>
      <c r="B162" s="79"/>
      <c r="C162" s="79"/>
      <c r="D162" s="79"/>
      <c r="E162" s="79"/>
      <c r="F162" s="79"/>
      <c r="G162" s="80"/>
      <c r="H162" s="13">
        <f>H161+H144+H105+H100+H94+H79+H44+H34+H17+H90+H147+H87+H84+H39</f>
        <v>8436798.49</v>
      </c>
      <c r="I162" s="12">
        <f>I17+I34+I39+I44+I79+I84+I87+I90+I94+I100+I105+I144+I147+I161</f>
        <v>765865.4099999998</v>
      </c>
      <c r="J162" s="47">
        <f>J161+J147+J144+J105+J100+J94+J90+J87+J84+J79+J44+J39+J34+J17</f>
        <v>9202663.899999999</v>
      </c>
      <c r="K162" s="2"/>
      <c r="L162" s="2"/>
    </row>
    <row r="163" spans="1:12" ht="13.5">
      <c r="A163" s="77" t="s">
        <v>96</v>
      </c>
      <c r="B163" s="77"/>
      <c r="C163" s="77"/>
      <c r="D163" s="77"/>
      <c r="E163" s="77"/>
      <c r="F163" s="77"/>
      <c r="G163" s="77"/>
      <c r="H163" s="9"/>
      <c r="I163" s="9"/>
      <c r="J163" s="2"/>
      <c r="K163" s="2"/>
      <c r="L163" s="2"/>
    </row>
    <row r="164" spans="1:12" ht="13.5">
      <c r="A164" s="9"/>
      <c r="B164" s="9"/>
      <c r="C164" s="9"/>
      <c r="D164" s="9"/>
      <c r="E164" s="9"/>
      <c r="F164" s="9"/>
      <c r="G164" s="9"/>
      <c r="H164" s="9"/>
      <c r="I164" s="9"/>
      <c r="J164" s="59"/>
      <c r="K164" s="2"/>
      <c r="L164" s="2"/>
    </row>
    <row r="165" spans="1:12" ht="13.5">
      <c r="A165" s="77" t="s">
        <v>137</v>
      </c>
      <c r="B165" s="77"/>
      <c r="C165" s="77"/>
      <c r="D165" s="77"/>
      <c r="E165" s="77"/>
      <c r="F165" s="77"/>
      <c r="G165" s="77"/>
      <c r="H165" s="77"/>
      <c r="I165" s="36"/>
      <c r="J165" s="2"/>
      <c r="K165" s="2"/>
      <c r="L165" s="2"/>
    </row>
    <row r="166" spans="1:12" ht="13.5">
      <c r="A166" s="9"/>
      <c r="B166" s="9"/>
      <c r="C166" s="9"/>
      <c r="D166" s="9"/>
      <c r="E166" s="9"/>
      <c r="F166" s="9"/>
      <c r="G166" s="9"/>
      <c r="H166" s="9"/>
      <c r="I166" s="9"/>
      <c r="J166" s="2"/>
      <c r="K166" s="2"/>
      <c r="L166" s="2"/>
    </row>
    <row r="167" spans="1:12" ht="13.5">
      <c r="A167" s="77"/>
      <c r="B167" s="77"/>
      <c r="C167" s="77"/>
      <c r="D167" s="77"/>
      <c r="E167" s="77"/>
      <c r="F167" s="77"/>
      <c r="G167" s="77"/>
      <c r="H167" s="77"/>
      <c r="I167" s="36"/>
      <c r="J167" s="2"/>
      <c r="K167" s="2"/>
      <c r="L167" s="2"/>
    </row>
    <row r="168" spans="1:12" ht="13.5">
      <c r="A168" s="9"/>
      <c r="B168" s="9"/>
      <c r="C168" s="9"/>
      <c r="D168" s="9"/>
      <c r="E168" s="9"/>
      <c r="F168" s="9"/>
      <c r="G168" s="9"/>
      <c r="H168" s="9"/>
      <c r="I168" s="9"/>
      <c r="J168" s="2"/>
      <c r="K168" s="2"/>
      <c r="L168" s="2"/>
    </row>
    <row r="169" spans="1:12" ht="13.5">
      <c r="A169" s="9"/>
      <c r="B169" s="9"/>
      <c r="C169" s="9"/>
      <c r="D169" s="9"/>
      <c r="E169" s="9"/>
      <c r="F169" s="9"/>
      <c r="G169" s="9"/>
      <c r="H169" s="9"/>
      <c r="I169" s="9"/>
      <c r="J169" s="2"/>
      <c r="K169" s="2"/>
      <c r="L169" s="2"/>
    </row>
    <row r="170" spans="1:12" ht="13.5">
      <c r="A170" s="9"/>
      <c r="B170" s="9"/>
      <c r="C170" s="9"/>
      <c r="D170" s="9"/>
      <c r="E170" s="9"/>
      <c r="F170" s="9"/>
      <c r="G170" s="9"/>
      <c r="H170" s="9"/>
      <c r="I170" s="9"/>
      <c r="J170" s="2"/>
      <c r="K170" s="2"/>
      <c r="L170" s="2"/>
    </row>
    <row r="171" spans="1:12" ht="13.5">
      <c r="A171" s="9"/>
      <c r="B171" s="9"/>
      <c r="C171" s="9"/>
      <c r="D171" s="9"/>
      <c r="E171" s="9"/>
      <c r="F171" s="9"/>
      <c r="G171" s="9"/>
      <c r="H171" s="9"/>
      <c r="I171" s="9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</sheetData>
  <sheetProtection/>
  <mergeCells count="29">
    <mergeCell ref="G1:H1"/>
    <mergeCell ref="G2:H3"/>
    <mergeCell ref="A44:G44"/>
    <mergeCell ref="A52:G52"/>
    <mergeCell ref="F9:F10"/>
    <mergeCell ref="A34:G34"/>
    <mergeCell ref="A9:E9"/>
    <mergeCell ref="A17:G17"/>
    <mergeCell ref="E45:E50"/>
    <mergeCell ref="G5:J5"/>
    <mergeCell ref="A167:H167"/>
    <mergeCell ref="A163:G163"/>
    <mergeCell ref="A165:H165"/>
    <mergeCell ref="A79:G79"/>
    <mergeCell ref="A144:G144"/>
    <mergeCell ref="A90:G90"/>
    <mergeCell ref="A162:G162"/>
    <mergeCell ref="A142:G142"/>
    <mergeCell ref="A105:G105"/>
    <mergeCell ref="A161:G161"/>
    <mergeCell ref="A84:G84"/>
    <mergeCell ref="A87:G87"/>
    <mergeCell ref="A147:G147"/>
    <mergeCell ref="A6:J6"/>
    <mergeCell ref="I9:I10"/>
    <mergeCell ref="J9:J10"/>
    <mergeCell ref="A39:G39"/>
    <mergeCell ref="A94:G94"/>
    <mergeCell ref="A100:G10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2022-01-05T12:51:40Z</dcterms:modified>
  <cp:category/>
  <cp:version/>
  <cp:contentType/>
  <cp:contentStatus/>
</cp:coreProperties>
</file>