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<sst xmlns="http://schemas.openxmlformats.org/spreadsheetml/2006/main" count="421" uniqueCount="191">
  <si>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</si>
  <si>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</si>
  <si>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</si>
  <si>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</si>
  <si>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</si>
  <si>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</si>
  <si>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</si>
  <si>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</si>
  <si>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</si>
  <si>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</si>
  <si>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</si>
  <si>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</si>
  <si>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</si>
  <si>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</si>
  <si>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</si>
  <si>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</si>
  <si>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</si>
  <si>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</si>
  <si>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</si>
  <si>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</si>
  <si>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</si>
  <si>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</si>
  <si>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</si>
  <si>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</si>
  <si>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</si>
  <si>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</si>
  <si>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</si>
  <si>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</si>
  <si>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</si>
  <si>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</si>
  <si>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</si>
  <si>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</si>
  <si>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</si>
  <si>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</si>
  <si>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</si>
  <si>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</si>
  <si>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</si>
  <si>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</si>
  <si>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</si>
  <si>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</si>
  <si>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</si>
  <si>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</si>
  <si>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</si>
  <si>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</si>
  <si>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</si>
  <si>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</si>
  <si>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</si>
  <si>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</si>
  <si>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</si>
  <si>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</si>
  <si>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</si>
  <si>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</si>
  <si>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</si>
  <si>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</si>
  <si>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</si>
  <si>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</si>
  <si>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</si>
  <si>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</si>
  <si>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</si>
  <si>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</si>
  <si>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</si>
  <si>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</si>
  <si>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</si>
  <si>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</si>
  <si>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</si>
  <si>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</si>
  <si>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</si>
  <si>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</si>
  <si>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</si>
  <si>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Уплата налогов на имущество организаций и земельного налога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</si>
  <si>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</si>
  <si>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</si>
  <si>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</si>
  <si>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</si>
  <si>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</si>
  <si>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</si>
  <si>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</si>
  <si>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</si>
  <si>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</si>
  <si>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</si>
  <si>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</si>
  <si>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</si>
  <si>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</si>
  <si>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</si>
  <si>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</si>
  <si>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</si>
  <si>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</si>
  <si>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</si>
  <si>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</si>
  <si>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0120100000244</t>
  </si>
  <si>
    <t>0130100000121</t>
  </si>
  <si>
    <t>0130100000129</t>
  </si>
  <si>
    <t>0130100000244</t>
  </si>
  <si>
    <t>0130200000244</t>
  </si>
  <si>
    <t>КОСГУ</t>
  </si>
  <si>
    <t>Утверждено</t>
  </si>
  <si>
    <t>Глава сельского поселения: ___________________В.Я.Айбыков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</si>
  <si>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</si>
  <si>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</si>
  <si>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</si>
  <si>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</si>
  <si>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</si>
  <si>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</si>
  <si>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</si>
  <si>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</si>
  <si>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</si>
  <si>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приобретение продуктов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</si>
  <si>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</si>
  <si>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</si>
  <si>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</si>
  <si>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</si>
  <si>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</si>
  <si>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</si>
  <si>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</si>
  <si>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</si>
  <si>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</si>
  <si>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</si>
  <si>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</si>
  <si>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</si>
  <si>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</si>
  <si>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</si>
  <si>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</si>
  <si>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</si>
  <si>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</si>
  <si>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</si>
  <si>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</si>
  <si>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</si>
  <si>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Оплата годового обслуживания сайта</t>
  </si>
  <si>
    <t>Приобретение ЭЦП для СМЭВ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</si>
  <si>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</si>
  <si>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</si>
  <si>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</si>
  <si>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Хозтовары для СК и СДК</t>
  </si>
  <si>
    <t>Услуги программиста</t>
  </si>
  <si>
    <t>краска для ремонта памятника</t>
  </si>
  <si>
    <t>-</t>
  </si>
  <si>
    <t>21-51180-00000-00000</t>
  </si>
  <si>
    <t>240</t>
  </si>
  <si>
    <t>депутатская деятельность</t>
  </si>
  <si>
    <t>0130300000121</t>
  </si>
  <si>
    <t>0130300000129</t>
  </si>
  <si>
    <t>01303S8500121</t>
  </si>
  <si>
    <t>01303S8500129</t>
  </si>
  <si>
    <t>01301S8500121</t>
  </si>
  <si>
    <t>01301S8500129</t>
  </si>
  <si>
    <t>0130200000121</t>
  </si>
  <si>
    <t>0130200000129</t>
  </si>
  <si>
    <t>01302S8500121</t>
  </si>
  <si>
    <t>01302S8500129</t>
  </si>
  <si>
    <t>01201200Д0244</t>
  </si>
  <si>
    <t>0110300000244</t>
  </si>
  <si>
    <t>0110300000540</t>
  </si>
  <si>
    <t>0130200000247</t>
  </si>
  <si>
    <t>Изменение (+/-)</t>
  </si>
  <si>
    <t>Иные выплаты персоналу, за исключением ФОТ</t>
  </si>
  <si>
    <t>010А101110122</t>
  </si>
  <si>
    <t>200</t>
  </si>
  <si>
    <t>приобретение цветов</t>
  </si>
  <si>
    <t>заправка огнетушителей</t>
  </si>
  <si>
    <t>212</t>
  </si>
  <si>
    <t>99Г0916000880</t>
  </si>
  <si>
    <t>Проведение выборов</t>
  </si>
  <si>
    <t>297</t>
  </si>
  <si>
    <t>Расходы на проведение выборов</t>
  </si>
  <si>
    <t>0120200000244</t>
  </si>
  <si>
    <t>Прочая закупка товаров, работ и услуг</t>
  </si>
  <si>
    <t>Обслуживание пожарной сигнализации</t>
  </si>
  <si>
    <t>10</t>
  </si>
  <si>
    <t>0120300000244</t>
  </si>
  <si>
    <t>343</t>
  </si>
  <si>
    <t>Увеличение материальных запасов</t>
  </si>
  <si>
    <t>Приобретение ГСМ для организации вакцинации</t>
  </si>
  <si>
    <t>Буртовка свалок поселения</t>
  </si>
  <si>
    <t>приобретение спортинвентаря (мячи)</t>
  </si>
  <si>
    <t>346</t>
  </si>
  <si>
    <t>342</t>
  </si>
  <si>
    <t>приобретение спортформы</t>
  </si>
  <si>
    <t>349</t>
  </si>
  <si>
    <t>0130300000244</t>
  </si>
  <si>
    <t xml:space="preserve">Ремонт спортзала </t>
  </si>
  <si>
    <t>Услуги связи (Интернет, стационарная связь) 14000+12000</t>
  </si>
  <si>
    <t>Иные выплаты, за исключением ФОТ, лицам, привлекаемым для выполнения отдельных полномочий</t>
  </si>
  <si>
    <t>0120300000123</t>
  </si>
  <si>
    <t>Поощрение старост</t>
  </si>
  <si>
    <t>990000Ш500244</t>
  </si>
  <si>
    <t>Закупка СИЗов</t>
  </si>
  <si>
    <t>Приложение 1 к распоряжению главы №69 "О внесении изменений в сводную бюджетную роспись МО "Теньгинское сельское поселение" на 2021 год" от 28.09.2021</t>
  </si>
  <si>
    <t>Сводная бюджетная роспись расходов бюджета МО "Теньгинское сельское поселение" на 28.09.2021 год</t>
  </si>
  <si>
    <t>на 04.08.2021</t>
  </si>
  <si>
    <t>Утверждено на 28.09.2021</t>
  </si>
  <si>
    <t>Софинансирование расходов на устройство детской игровой площадки "Город детства"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</si>
</sst>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\.00\.000"/>
    <numFmt numFmtId="181" formatCode="000"/>
    <numFmt numFmtId="182" formatCode="00\.00\.00"/>
    <numFmt numFmtId="183" formatCode="000\.00\.00"/>
    <numFmt numFmtId="184" formatCode="000000"/>
    <numFmt numFmtId="185" formatCode="000\.00\.000\.0"/>
    <numFmt numFmtId="186" formatCode="000000000"/>
    <numFmt numFmtId="187" formatCode="00\.00"/>
    <numFmt numFmtId="188" formatCode="000\.0000"/>
    <numFmt numFmtId="189" formatCode="0.00_ ;[Red]\-0.00\ "/>
    <numFmt numFmtId="190" formatCode="000\.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* _-#,##0&quot;р.&quot;;* \-#,##0&quot;р.&quot;;* _-&quot;-&quot;&quot;р.&quot;;@"/>
    <numFmt numFmtId="206" formatCode="* #,##0;* \-#,##0;* &quot;-&quot;;@"/>
    <numFmt numFmtId="207" formatCode="* _-#,##0.00&quot;р.&quot;;* \-#,##0.00&quot;р.&quot;;* _-&quot;-&quot;??&quot;р.&quot;;@"/>
    <numFmt numFmtId="208" formatCode="* #,##0.00;* \-#,##0.00;* &quot;-&quot;??;@"/>
    <numFmt numFmtId="209" formatCode="\$#,##0_);\(\$#,##0\)"/>
    <numFmt numFmtId="210" formatCode="\$#,##0_);[Red]\(\$#,##0\)"/>
    <numFmt numFmtId="211" formatCode="\$#,##0.00_);\(\$#,##0.00\)"/>
    <numFmt numFmtId="212" formatCode="\$#,##0.00_);[Red]\(\$#,##0.00\)"/>
    <numFmt numFmtId="213" formatCode="0000000"/>
    <numFmt numFmtId="214" formatCode="00"/>
    <numFmt numFmtId="215" formatCode="0000"/>
    <numFmt numFmtId="216" formatCode="#,##0.00;[Red]\-#,##0.00;0.00"/>
    <numFmt numFmtId="217" formatCode="#,##0.0;[Red]\-#,##0.0;0.0"/>
    <numFmt numFmtId="218" formatCode="#,##0;[Red]\-#,##0;0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&quot;р.&quot;"/>
    <numFmt numFmtId="226" formatCode="#,##0.0"/>
    <numFmt numFmtId="227" formatCode="_-* #,##0.00\ _₽_-;\-* #,##0.00\ _₽_-;_-* &quot;-&quot;??\ _₽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0" xfId="53" applyNumberFormat="1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2" fontId="6" fillId="0" borderId="10" xfId="53" applyNumberFormat="1" applyFont="1" applyBorder="1" applyAlignment="1">
      <alignment vertical="center"/>
      <protection/>
    </xf>
    <xf numFmtId="2" fontId="7" fillId="0" borderId="10" xfId="53" applyNumberFormat="1" applyFont="1" applyBorder="1" applyAlignment="1">
      <alignment vertical="center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171" fontId="7" fillId="0" borderId="10" xfId="53" applyNumberFormat="1" applyFont="1" applyBorder="1" applyAlignment="1">
      <alignment vertical="justify" wrapText="1"/>
      <protection/>
    </xf>
    <xf numFmtId="49" fontId="6" fillId="0" borderId="10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1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right" vertical="center"/>
      <protection/>
    </xf>
    <xf numFmtId="2" fontId="6" fillId="0" borderId="10" xfId="53" applyNumberFormat="1" applyFont="1" applyBorder="1" applyAlignment="1">
      <alignment horizontal="right" vertical="center"/>
      <protection/>
    </xf>
    <xf numFmtId="49" fontId="7" fillId="0" borderId="10" xfId="53" applyNumberFormat="1" applyFont="1" applyBorder="1" applyAlignment="1">
      <alignment horizontal="left" vertical="center"/>
      <protection/>
    </xf>
    <xf numFmtId="49" fontId="6" fillId="0" borderId="10" xfId="53" applyNumberFormat="1" applyFont="1" applyBorder="1" applyAlignment="1">
      <alignment horizontal="left" vertical="center"/>
      <protection/>
    </xf>
    <xf numFmtId="2" fontId="4" fillId="0" borderId="0" xfId="53" applyNumberFormat="1" applyFont="1">
      <alignment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2" fontId="6" fillId="0" borderId="11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left" wrapText="1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 wrapText="1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tabSelected="1" zoomScalePageLayoutView="0" workbookViewId="0" topLeftCell="A38">
      <selection activeCell="F165" sqref="F165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5.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0.75390625" style="1" customWidth="1"/>
    <col min="10" max="10" width="15.25390625" style="1" customWidth="1"/>
    <col min="11" max="11" width="9.125" style="1" customWidth="1"/>
    <col min="12" max="12" width="17.375" style="1" customWidth="1"/>
    <col min="13" max="16384" width="9.125" style="1" customWidth="1"/>
  </cols>
  <sheetData>
    <row r="1" spans="1:9" ht="12.75" hidden="1">
      <c r="A1" s="2"/>
      <c r="B1" s="2"/>
      <c r="C1" s="2"/>
      <c r="D1" s="2"/>
      <c r="E1" s="2"/>
      <c r="F1" s="18"/>
      <c r="G1" s="66"/>
      <c r="H1" s="66"/>
      <c r="I1" s="38"/>
    </row>
    <row r="2" spans="1:9" ht="63" customHeight="1" hidden="1">
      <c r="A2" s="2"/>
      <c r="B2" s="2"/>
      <c r="C2" s="2"/>
      <c r="D2" s="2"/>
      <c r="E2" s="2"/>
      <c r="F2" s="18"/>
      <c r="G2" s="66"/>
      <c r="H2" s="66"/>
      <c r="I2" s="38"/>
    </row>
    <row r="3" spans="1:9" ht="37.5" customHeight="1" hidden="1">
      <c r="A3" s="2"/>
      <c r="B3" s="2"/>
      <c r="C3" s="2"/>
      <c r="D3" s="2"/>
      <c r="E3" s="2"/>
      <c r="F3" s="2"/>
      <c r="G3" s="66"/>
      <c r="H3" s="66"/>
      <c r="I3" s="38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10" ht="69" customHeight="1">
      <c r="A5" s="2"/>
      <c r="B5" s="2"/>
      <c r="C5" s="2"/>
      <c r="D5" s="2"/>
      <c r="E5" s="2"/>
      <c r="F5" s="2"/>
      <c r="G5" s="79" t="s">
        <v>186</v>
      </c>
      <c r="H5" s="79"/>
      <c r="I5" s="79"/>
      <c r="J5" s="79"/>
    </row>
    <row r="6" spans="1:10" ht="15" customHeight="1">
      <c r="A6" s="88" t="s">
        <v>187</v>
      </c>
      <c r="B6" s="88"/>
      <c r="C6" s="88"/>
      <c r="D6" s="88"/>
      <c r="E6" s="88"/>
      <c r="F6" s="88"/>
      <c r="G6" s="88"/>
      <c r="H6" s="88"/>
      <c r="I6" s="88"/>
      <c r="J6" s="88"/>
    </row>
    <row r="7" spans="1:9" ht="15" hidden="1">
      <c r="A7" s="2"/>
      <c r="B7" s="2"/>
      <c r="C7" s="2"/>
      <c r="D7" s="2"/>
      <c r="E7" s="2"/>
      <c r="F7" s="22"/>
      <c r="G7" s="2"/>
      <c r="H7" s="2"/>
      <c r="I7" s="2"/>
    </row>
    <row r="8" spans="1:9" ht="15" hidden="1">
      <c r="A8" s="2"/>
      <c r="B8" s="2"/>
      <c r="C8" s="2"/>
      <c r="D8" s="2"/>
      <c r="E8" s="2"/>
      <c r="F8" s="22"/>
      <c r="G8" s="2"/>
      <c r="H8" s="2"/>
      <c r="I8" s="2"/>
    </row>
    <row r="9" spans="1:10" ht="14.25" customHeight="1">
      <c r="A9" s="74" t="s">
        <v>2</v>
      </c>
      <c r="B9" s="75"/>
      <c r="C9" s="75"/>
      <c r="D9" s="75"/>
      <c r="E9" s="76"/>
      <c r="F9" s="70" t="s">
        <v>13</v>
      </c>
      <c r="G9" s="10" t="s">
        <v>3</v>
      </c>
      <c r="H9" s="11" t="s">
        <v>95</v>
      </c>
      <c r="I9" s="89" t="s">
        <v>153</v>
      </c>
      <c r="J9" s="70" t="s">
        <v>189</v>
      </c>
    </row>
    <row r="10" spans="1:10" ht="13.5">
      <c r="A10" s="11" t="s">
        <v>0</v>
      </c>
      <c r="B10" s="11" t="s">
        <v>1</v>
      </c>
      <c r="C10" s="11" t="s">
        <v>104</v>
      </c>
      <c r="D10" s="11" t="s">
        <v>4</v>
      </c>
      <c r="E10" s="11" t="s">
        <v>53</v>
      </c>
      <c r="F10" s="71"/>
      <c r="G10" s="39" t="s">
        <v>94</v>
      </c>
      <c r="H10" s="11" t="s">
        <v>188</v>
      </c>
      <c r="I10" s="90"/>
      <c r="J10" s="71"/>
    </row>
    <row r="11" spans="1:10" ht="16.5" customHeight="1">
      <c r="A11" s="34" t="s">
        <v>11</v>
      </c>
      <c r="B11" s="34" t="s">
        <v>12</v>
      </c>
      <c r="C11" s="35"/>
      <c r="D11" s="34"/>
      <c r="E11" s="34"/>
      <c r="F11" s="4" t="s">
        <v>14</v>
      </c>
      <c r="G11" s="10">
        <v>210</v>
      </c>
      <c r="H11" s="40">
        <f>H12+H13</f>
        <v>490000</v>
      </c>
      <c r="I11" s="40">
        <v>0</v>
      </c>
      <c r="J11" s="49">
        <f>H11</f>
        <v>490000</v>
      </c>
    </row>
    <row r="12" spans="1:10" ht="13.5">
      <c r="A12" s="35"/>
      <c r="B12" s="35"/>
      <c r="C12" s="35" t="s">
        <v>81</v>
      </c>
      <c r="D12" s="35" t="s">
        <v>64</v>
      </c>
      <c r="E12" s="34"/>
      <c r="F12" s="7" t="s">
        <v>6</v>
      </c>
      <c r="G12" s="33">
        <v>211</v>
      </c>
      <c r="H12" s="36">
        <v>376000</v>
      </c>
      <c r="I12" s="36">
        <v>0</v>
      </c>
      <c r="J12" s="48">
        <f aca="true" t="shared" si="0" ref="J12:J87">H12</f>
        <v>376000</v>
      </c>
    </row>
    <row r="13" spans="1:10" ht="13.5">
      <c r="A13" s="35"/>
      <c r="B13" s="35"/>
      <c r="C13" s="35" t="s">
        <v>82</v>
      </c>
      <c r="D13" s="35" t="s">
        <v>80</v>
      </c>
      <c r="E13" s="34"/>
      <c r="F13" s="7" t="s">
        <v>17</v>
      </c>
      <c r="G13" s="33">
        <v>213</v>
      </c>
      <c r="H13" s="36">
        <v>114000</v>
      </c>
      <c r="I13" s="36">
        <v>0</v>
      </c>
      <c r="J13" s="48">
        <f t="shared" si="0"/>
        <v>114000</v>
      </c>
    </row>
    <row r="14" spans="1:10" ht="13.5" hidden="1">
      <c r="A14" s="3" t="s">
        <v>11</v>
      </c>
      <c r="B14" s="3" t="s">
        <v>19</v>
      </c>
      <c r="C14" s="3" t="s">
        <v>78</v>
      </c>
      <c r="D14" s="3"/>
      <c r="E14" s="3"/>
      <c r="F14" s="4" t="s">
        <v>14</v>
      </c>
      <c r="G14" s="3" t="s">
        <v>15</v>
      </c>
      <c r="H14" s="5">
        <f>H15+H16</f>
        <v>731638.8200000001</v>
      </c>
      <c r="I14" s="5"/>
      <c r="J14" s="48">
        <f t="shared" si="0"/>
        <v>731638.8200000001</v>
      </c>
    </row>
    <row r="15" spans="1:10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8">
        <v>662695</v>
      </c>
      <c r="I15" s="8"/>
      <c r="J15" s="48">
        <f t="shared" si="0"/>
        <v>662695</v>
      </c>
    </row>
    <row r="16" spans="1:10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8">
        <v>68943.82</v>
      </c>
      <c r="I16" s="8"/>
      <c r="J16" s="48">
        <f t="shared" si="0"/>
        <v>68943.82</v>
      </c>
    </row>
    <row r="17" spans="1:10" ht="13.5">
      <c r="A17" s="67" t="s">
        <v>23</v>
      </c>
      <c r="B17" s="68"/>
      <c r="C17" s="68"/>
      <c r="D17" s="68"/>
      <c r="E17" s="68"/>
      <c r="F17" s="68"/>
      <c r="G17" s="69"/>
      <c r="H17" s="12">
        <f>H11</f>
        <v>490000</v>
      </c>
      <c r="I17" s="12">
        <v>0</v>
      </c>
      <c r="J17" s="49">
        <f t="shared" si="0"/>
        <v>490000</v>
      </c>
    </row>
    <row r="18" spans="1:12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5">
        <f>H19+H20+H22+H23+H21</f>
        <v>1703000</v>
      </c>
      <c r="I18" s="12">
        <f>I21</f>
        <v>0</v>
      </c>
      <c r="J18" s="49">
        <f>H18+I18</f>
        <v>1703000</v>
      </c>
      <c r="L18" s="21"/>
    </row>
    <row r="19" spans="1:10" ht="13.5">
      <c r="A19" s="6"/>
      <c r="B19" s="6"/>
      <c r="C19" s="6" t="s">
        <v>83</v>
      </c>
      <c r="D19" s="6" t="s">
        <v>64</v>
      </c>
      <c r="E19" s="3"/>
      <c r="F19" s="7" t="s">
        <v>6</v>
      </c>
      <c r="G19" s="6" t="s">
        <v>16</v>
      </c>
      <c r="H19" s="8">
        <v>1219000</v>
      </c>
      <c r="I19" s="16">
        <v>0</v>
      </c>
      <c r="J19" s="48">
        <f t="shared" si="0"/>
        <v>1219000</v>
      </c>
    </row>
    <row r="20" spans="1:10" ht="13.5">
      <c r="A20" s="6"/>
      <c r="B20" s="6"/>
      <c r="C20" s="6" t="s">
        <v>84</v>
      </c>
      <c r="D20" s="6" t="s">
        <v>80</v>
      </c>
      <c r="E20" s="3"/>
      <c r="F20" s="7" t="s">
        <v>17</v>
      </c>
      <c r="G20" s="6" t="s">
        <v>18</v>
      </c>
      <c r="H20" s="8">
        <v>368000</v>
      </c>
      <c r="I20" s="16">
        <v>0</v>
      </c>
      <c r="J20" s="48">
        <f t="shared" si="0"/>
        <v>368000</v>
      </c>
    </row>
    <row r="21" spans="1:10" ht="13.5">
      <c r="A21" s="6"/>
      <c r="B21" s="6"/>
      <c r="C21" s="6" t="s">
        <v>155</v>
      </c>
      <c r="D21" s="6"/>
      <c r="E21" s="3"/>
      <c r="F21" s="7" t="s">
        <v>154</v>
      </c>
      <c r="G21" s="6" t="s">
        <v>159</v>
      </c>
      <c r="H21" s="8">
        <v>10000</v>
      </c>
      <c r="I21" s="16">
        <v>0</v>
      </c>
      <c r="J21" s="48">
        <v>10000</v>
      </c>
    </row>
    <row r="22" spans="1:10" ht="13.5">
      <c r="A22" s="6"/>
      <c r="B22" s="6"/>
      <c r="C22" s="6" t="s">
        <v>97</v>
      </c>
      <c r="D22" s="6" t="s">
        <v>64</v>
      </c>
      <c r="E22" s="3" t="s">
        <v>126</v>
      </c>
      <c r="F22" s="7" t="s">
        <v>6</v>
      </c>
      <c r="G22" s="6" t="s">
        <v>16</v>
      </c>
      <c r="H22" s="8">
        <v>81000</v>
      </c>
      <c r="I22" s="16">
        <v>0</v>
      </c>
      <c r="J22" s="48">
        <f t="shared" si="0"/>
        <v>81000</v>
      </c>
    </row>
    <row r="23" spans="1:10" ht="13.5">
      <c r="A23" s="6"/>
      <c r="B23" s="6"/>
      <c r="C23" s="6" t="s">
        <v>98</v>
      </c>
      <c r="D23" s="6" t="s">
        <v>80</v>
      </c>
      <c r="E23" s="3" t="s">
        <v>126</v>
      </c>
      <c r="F23" s="7" t="s">
        <v>17</v>
      </c>
      <c r="G23" s="6" t="s">
        <v>18</v>
      </c>
      <c r="H23" s="8">
        <v>25000</v>
      </c>
      <c r="I23" s="16">
        <v>0</v>
      </c>
      <c r="J23" s="48">
        <f t="shared" si="0"/>
        <v>25000</v>
      </c>
    </row>
    <row r="24" spans="1:10" ht="13.5">
      <c r="A24" s="6"/>
      <c r="B24" s="6"/>
      <c r="C24" s="6"/>
      <c r="D24" s="6"/>
      <c r="E24" s="6"/>
      <c r="F24" s="4" t="s">
        <v>21</v>
      </c>
      <c r="G24" s="3" t="s">
        <v>20</v>
      </c>
      <c r="H24" s="5">
        <f>H25+H27+H30+H28+H29</f>
        <v>65000</v>
      </c>
      <c r="I24" s="12">
        <f>I25</f>
        <v>0</v>
      </c>
      <c r="J24" s="49">
        <f>H24+I24</f>
        <v>65000</v>
      </c>
    </row>
    <row r="25" spans="1:10" ht="13.5">
      <c r="A25" s="6"/>
      <c r="B25" s="6"/>
      <c r="C25" s="6" t="s">
        <v>85</v>
      </c>
      <c r="D25" s="6"/>
      <c r="E25" s="6"/>
      <c r="F25" s="7" t="s">
        <v>180</v>
      </c>
      <c r="G25" s="6" t="s">
        <v>22</v>
      </c>
      <c r="H25" s="8">
        <v>26000</v>
      </c>
      <c r="I25" s="16">
        <v>0</v>
      </c>
      <c r="J25" s="48">
        <f>H25+I25</f>
        <v>26000</v>
      </c>
    </row>
    <row r="26" spans="1:10" ht="13.5" hidden="1">
      <c r="A26" s="6"/>
      <c r="B26" s="6"/>
      <c r="C26" s="6" t="s">
        <v>85</v>
      </c>
      <c r="D26" s="6" t="s">
        <v>65</v>
      </c>
      <c r="E26" s="6"/>
      <c r="F26" s="7" t="s">
        <v>24</v>
      </c>
      <c r="G26" s="6" t="s">
        <v>25</v>
      </c>
      <c r="H26" s="8">
        <v>43399.23</v>
      </c>
      <c r="I26" s="16">
        <v>0</v>
      </c>
      <c r="J26" s="48">
        <f t="shared" si="0"/>
        <v>43399.23</v>
      </c>
    </row>
    <row r="27" spans="1:10" ht="13.5">
      <c r="A27" s="6"/>
      <c r="B27" s="6"/>
      <c r="C27" s="6" t="s">
        <v>99</v>
      </c>
      <c r="D27" s="6"/>
      <c r="E27" s="6"/>
      <c r="F27" s="7" t="s">
        <v>100</v>
      </c>
      <c r="G27" s="6" t="s">
        <v>33</v>
      </c>
      <c r="H27" s="8">
        <v>30000</v>
      </c>
      <c r="I27" s="16">
        <v>0</v>
      </c>
      <c r="J27" s="48">
        <f t="shared" si="0"/>
        <v>30000</v>
      </c>
    </row>
    <row r="28" spans="1:10" ht="13.5">
      <c r="A28" s="6"/>
      <c r="B28" s="6"/>
      <c r="C28" s="6" t="s">
        <v>99</v>
      </c>
      <c r="D28" s="6"/>
      <c r="E28" s="6"/>
      <c r="F28" s="7" t="s">
        <v>127</v>
      </c>
      <c r="G28" s="6" t="s">
        <v>33</v>
      </c>
      <c r="H28" s="8">
        <v>0</v>
      </c>
      <c r="I28" s="16">
        <v>0</v>
      </c>
      <c r="J28" s="48">
        <f t="shared" si="0"/>
        <v>0</v>
      </c>
    </row>
    <row r="29" spans="1:10" ht="13.5">
      <c r="A29" s="6"/>
      <c r="B29" s="6"/>
      <c r="C29" s="6" t="s">
        <v>99</v>
      </c>
      <c r="D29" s="6"/>
      <c r="E29" s="6"/>
      <c r="F29" s="7" t="s">
        <v>128</v>
      </c>
      <c r="G29" s="6" t="s">
        <v>33</v>
      </c>
      <c r="H29" s="8">
        <v>0</v>
      </c>
      <c r="I29" s="16">
        <v>0</v>
      </c>
      <c r="J29" s="48">
        <f t="shared" si="0"/>
        <v>0</v>
      </c>
    </row>
    <row r="30" spans="1:10" ht="13.5">
      <c r="A30" s="6"/>
      <c r="B30" s="6"/>
      <c r="C30" s="6" t="s">
        <v>99</v>
      </c>
      <c r="D30" s="6" t="s">
        <v>65</v>
      </c>
      <c r="E30" s="6"/>
      <c r="F30" s="7" t="s">
        <v>101</v>
      </c>
      <c r="G30" s="6" t="s">
        <v>33</v>
      </c>
      <c r="H30" s="8">
        <v>9000</v>
      </c>
      <c r="I30" s="16">
        <v>0</v>
      </c>
      <c r="J30" s="48">
        <f t="shared" si="0"/>
        <v>9000</v>
      </c>
    </row>
    <row r="31" spans="1:10" ht="13.5" customHeight="1">
      <c r="A31" s="72" t="s">
        <v>23</v>
      </c>
      <c r="B31" s="73"/>
      <c r="C31" s="73"/>
      <c r="D31" s="73"/>
      <c r="E31" s="73"/>
      <c r="F31" s="73"/>
      <c r="G31" s="73"/>
      <c r="H31" s="51">
        <f>H24+H18</f>
        <v>1768000</v>
      </c>
      <c r="I31" s="12">
        <v>0</v>
      </c>
      <c r="J31" s="49">
        <f t="shared" si="0"/>
        <v>1768000</v>
      </c>
    </row>
    <row r="32" spans="1:10" ht="13.5" customHeight="1">
      <c r="A32" s="50" t="s">
        <v>11</v>
      </c>
      <c r="B32" s="50" t="s">
        <v>48</v>
      </c>
      <c r="C32" s="50"/>
      <c r="D32" s="50"/>
      <c r="E32" s="50"/>
      <c r="F32" s="53" t="s">
        <v>163</v>
      </c>
      <c r="G32" s="50" t="s">
        <v>37</v>
      </c>
      <c r="H32" s="55">
        <v>229000</v>
      </c>
      <c r="I32" s="12">
        <f>I33</f>
        <v>0</v>
      </c>
      <c r="J32" s="58">
        <f>J33</f>
        <v>229000</v>
      </c>
    </row>
    <row r="33" spans="1:10" ht="13.5" customHeight="1">
      <c r="A33" s="50"/>
      <c r="B33" s="50"/>
      <c r="C33" s="52" t="s">
        <v>160</v>
      </c>
      <c r="D33" s="50"/>
      <c r="E33" s="50"/>
      <c r="F33" s="54" t="s">
        <v>161</v>
      </c>
      <c r="G33" s="52" t="s">
        <v>162</v>
      </c>
      <c r="H33" s="57">
        <v>229000</v>
      </c>
      <c r="I33" s="16">
        <v>0</v>
      </c>
      <c r="J33" s="59">
        <f>H33</f>
        <v>229000</v>
      </c>
    </row>
    <row r="34" spans="1:10" ht="13.5" customHeight="1">
      <c r="A34" s="50"/>
      <c r="B34" s="50"/>
      <c r="C34" s="52"/>
      <c r="D34" s="50"/>
      <c r="E34" s="50"/>
      <c r="F34" s="53" t="s">
        <v>10</v>
      </c>
      <c r="G34" s="50" t="s">
        <v>5</v>
      </c>
      <c r="H34" s="56">
        <f>H35</f>
        <v>31670</v>
      </c>
      <c r="I34" s="12">
        <f>I35</f>
        <v>0</v>
      </c>
      <c r="J34" s="58">
        <f>H34</f>
        <v>31670</v>
      </c>
    </row>
    <row r="35" spans="1:10" ht="13.5" customHeight="1">
      <c r="A35" s="50"/>
      <c r="B35" s="50"/>
      <c r="C35" s="52" t="s">
        <v>184</v>
      </c>
      <c r="D35" s="50"/>
      <c r="E35" s="50"/>
      <c r="F35" s="54" t="s">
        <v>185</v>
      </c>
      <c r="G35" s="52" t="s">
        <v>177</v>
      </c>
      <c r="H35" s="65">
        <v>31670</v>
      </c>
      <c r="I35" s="16">
        <v>0</v>
      </c>
      <c r="J35" s="59">
        <f>H35</f>
        <v>31670</v>
      </c>
    </row>
    <row r="36" spans="1:10" ht="13.5" customHeight="1">
      <c r="A36" s="91" t="s">
        <v>23</v>
      </c>
      <c r="B36" s="91"/>
      <c r="C36" s="91"/>
      <c r="D36" s="91"/>
      <c r="E36" s="91"/>
      <c r="F36" s="91"/>
      <c r="G36" s="91"/>
      <c r="H36" s="56">
        <f>H35+H33</f>
        <v>260670</v>
      </c>
      <c r="I36" s="12">
        <f>I34</f>
        <v>0</v>
      </c>
      <c r="J36" s="58">
        <f>J32+J34</f>
        <v>260670</v>
      </c>
    </row>
    <row r="37" spans="1:10" ht="13.5">
      <c r="A37" s="43" t="s">
        <v>11</v>
      </c>
      <c r="B37" s="26" t="s">
        <v>57</v>
      </c>
      <c r="C37" s="27"/>
      <c r="D37" s="27"/>
      <c r="E37" s="27"/>
      <c r="F37" s="44" t="s">
        <v>8</v>
      </c>
      <c r="G37" s="29" t="s">
        <v>37</v>
      </c>
      <c r="H37" s="5">
        <v>1000</v>
      </c>
      <c r="I37" s="16">
        <v>0</v>
      </c>
      <c r="J37" s="49">
        <f t="shared" si="0"/>
        <v>1000</v>
      </c>
    </row>
    <row r="38" spans="1:10" ht="13.5">
      <c r="A38" s="6"/>
      <c r="B38" s="6"/>
      <c r="C38" s="6" t="s">
        <v>102</v>
      </c>
      <c r="D38" s="6" t="s">
        <v>66</v>
      </c>
      <c r="E38" s="6"/>
      <c r="F38" s="7" t="s">
        <v>44</v>
      </c>
      <c r="G38" s="6" t="s">
        <v>103</v>
      </c>
      <c r="H38" s="8">
        <v>1000</v>
      </c>
      <c r="I38" s="16">
        <v>0</v>
      </c>
      <c r="J38" s="48">
        <f t="shared" si="0"/>
        <v>1000</v>
      </c>
    </row>
    <row r="39" spans="1:10" ht="13.5" hidden="1">
      <c r="A39" s="6"/>
      <c r="B39" s="6"/>
      <c r="C39" s="6"/>
      <c r="D39" s="6"/>
      <c r="E39" s="6"/>
      <c r="F39" s="7" t="s">
        <v>55</v>
      </c>
      <c r="G39" s="6" t="s">
        <v>56</v>
      </c>
      <c r="H39" s="8">
        <v>0</v>
      </c>
      <c r="I39" s="12">
        <v>0</v>
      </c>
      <c r="J39" s="48">
        <f t="shared" si="0"/>
        <v>0</v>
      </c>
    </row>
    <row r="40" spans="1:10" ht="13.5" hidden="1">
      <c r="A40" s="6"/>
      <c r="B40" s="6"/>
      <c r="C40" s="6"/>
      <c r="D40" s="6"/>
      <c r="E40" s="6"/>
      <c r="F40" s="4" t="s">
        <v>9</v>
      </c>
      <c r="G40" s="3" t="s">
        <v>39</v>
      </c>
      <c r="H40" s="5" t="e">
        <f>#REF!+#REF!</f>
        <v>#REF!</v>
      </c>
      <c r="I40" s="12">
        <v>0</v>
      </c>
      <c r="J40" s="48" t="e">
        <f t="shared" si="0"/>
        <v>#REF!</v>
      </c>
    </row>
    <row r="41" spans="1:10" ht="13.5">
      <c r="A41" s="67" t="s">
        <v>23</v>
      </c>
      <c r="B41" s="68"/>
      <c r="C41" s="68"/>
      <c r="D41" s="68"/>
      <c r="E41" s="68"/>
      <c r="F41" s="68"/>
      <c r="G41" s="69"/>
      <c r="H41" s="12">
        <f>H38</f>
        <v>1000</v>
      </c>
      <c r="I41" s="12">
        <v>0</v>
      </c>
      <c r="J41" s="48">
        <f t="shared" si="0"/>
        <v>1000</v>
      </c>
    </row>
    <row r="42" spans="1:10" ht="13.5">
      <c r="A42" s="17" t="s">
        <v>12</v>
      </c>
      <c r="B42" s="17" t="s">
        <v>45</v>
      </c>
      <c r="C42" s="14"/>
      <c r="D42" s="17"/>
      <c r="E42" s="77" t="s">
        <v>136</v>
      </c>
      <c r="F42" s="41" t="s">
        <v>14</v>
      </c>
      <c r="G42" s="17" t="s">
        <v>15</v>
      </c>
      <c r="H42" s="12">
        <f>H46+H47</f>
        <v>137700</v>
      </c>
      <c r="I42" s="12">
        <v>0</v>
      </c>
      <c r="J42" s="49">
        <f t="shared" si="0"/>
        <v>137700</v>
      </c>
    </row>
    <row r="43" spans="1:10" ht="13.5" customHeight="1" hidden="1">
      <c r="A43" s="14"/>
      <c r="B43" s="14"/>
      <c r="C43" s="14" t="s">
        <v>86</v>
      </c>
      <c r="D43" s="14" t="s">
        <v>64</v>
      </c>
      <c r="E43" s="78"/>
      <c r="F43" s="15" t="s">
        <v>6</v>
      </c>
      <c r="G43" s="14" t="s">
        <v>16</v>
      </c>
      <c r="H43" s="16">
        <v>47938</v>
      </c>
      <c r="I43" s="12">
        <v>0</v>
      </c>
      <c r="J43" s="48">
        <f t="shared" si="0"/>
        <v>47938</v>
      </c>
    </row>
    <row r="44" spans="1:10" ht="13.5" customHeight="1" hidden="1">
      <c r="A44" s="14"/>
      <c r="B44" s="14"/>
      <c r="C44" s="14" t="s">
        <v>87</v>
      </c>
      <c r="D44" s="14" t="s">
        <v>64</v>
      </c>
      <c r="E44" s="78"/>
      <c r="F44" s="15" t="s">
        <v>17</v>
      </c>
      <c r="G44" s="14" t="s">
        <v>18</v>
      </c>
      <c r="H44" s="16">
        <v>14477</v>
      </c>
      <c r="I44" s="12">
        <v>0</v>
      </c>
      <c r="J44" s="48">
        <f t="shared" si="0"/>
        <v>14477</v>
      </c>
    </row>
    <row r="45" spans="1:10" ht="13.5" customHeight="1" hidden="1">
      <c r="A45" s="14"/>
      <c r="B45" s="14"/>
      <c r="C45" s="14"/>
      <c r="D45" s="14"/>
      <c r="E45" s="78"/>
      <c r="F45" s="15" t="s">
        <v>21</v>
      </c>
      <c r="G45" s="17" t="s">
        <v>20</v>
      </c>
      <c r="H45" s="12">
        <f>H46</f>
        <v>105800</v>
      </c>
      <c r="I45" s="12">
        <v>0</v>
      </c>
      <c r="J45" s="48">
        <f t="shared" si="0"/>
        <v>105800</v>
      </c>
    </row>
    <row r="46" spans="1:10" ht="13.5">
      <c r="A46" s="14"/>
      <c r="B46" s="14"/>
      <c r="C46" s="14" t="s">
        <v>86</v>
      </c>
      <c r="D46" s="14"/>
      <c r="E46" s="78"/>
      <c r="F46" s="15" t="s">
        <v>6</v>
      </c>
      <c r="G46" s="14" t="s">
        <v>16</v>
      </c>
      <c r="H46" s="16">
        <v>105800</v>
      </c>
      <c r="I46" s="16">
        <v>0</v>
      </c>
      <c r="J46" s="48">
        <f t="shared" si="0"/>
        <v>105800</v>
      </c>
    </row>
    <row r="47" spans="1:10" ht="13.5">
      <c r="A47" s="14"/>
      <c r="B47" s="14"/>
      <c r="C47" s="14" t="s">
        <v>87</v>
      </c>
      <c r="D47" s="14"/>
      <c r="E47" s="78"/>
      <c r="F47" s="15" t="s">
        <v>17</v>
      </c>
      <c r="G47" s="14" t="s">
        <v>18</v>
      </c>
      <c r="H47" s="16">
        <v>31900</v>
      </c>
      <c r="I47" s="16">
        <v>0</v>
      </c>
      <c r="J47" s="48">
        <f t="shared" si="0"/>
        <v>31900</v>
      </c>
    </row>
    <row r="48" spans="1:10" ht="13.5" customHeight="1" hidden="1">
      <c r="A48" s="14"/>
      <c r="B48" s="14"/>
      <c r="C48" s="14"/>
      <c r="D48" s="14"/>
      <c r="E48" s="42"/>
      <c r="F48" s="15" t="s">
        <v>43</v>
      </c>
      <c r="G48" s="14" t="s">
        <v>42</v>
      </c>
      <c r="H48" s="16">
        <v>0</v>
      </c>
      <c r="I48" s="12">
        <v>0</v>
      </c>
      <c r="J48" s="48">
        <f t="shared" si="0"/>
        <v>0</v>
      </c>
    </row>
    <row r="49" spans="1:10" ht="13.5" hidden="1">
      <c r="A49" s="67" t="s">
        <v>23</v>
      </c>
      <c r="B49" s="68"/>
      <c r="C49" s="68"/>
      <c r="D49" s="68"/>
      <c r="E49" s="68"/>
      <c r="F49" s="68"/>
      <c r="G49" s="69"/>
      <c r="H49" s="12" t="e">
        <f>H42+#REF!</f>
        <v>#REF!</v>
      </c>
      <c r="I49" s="12">
        <v>0</v>
      </c>
      <c r="J49" s="48" t="e">
        <f t="shared" si="0"/>
        <v>#REF!</v>
      </c>
    </row>
    <row r="50" spans="1:10" ht="15.75" customHeight="1" hidden="1">
      <c r="A50" s="23" t="s">
        <v>19</v>
      </c>
      <c r="B50" s="24" t="s">
        <v>72</v>
      </c>
      <c r="C50" s="24" t="s">
        <v>73</v>
      </c>
      <c r="D50" s="24"/>
      <c r="E50" s="24"/>
      <c r="F50" s="4" t="s">
        <v>21</v>
      </c>
      <c r="G50" s="19" t="s">
        <v>20</v>
      </c>
      <c r="H50" s="12">
        <f>H51+H54</f>
        <v>1692664</v>
      </c>
      <c r="I50" s="12">
        <v>0</v>
      </c>
      <c r="J50" s="48">
        <f t="shared" si="0"/>
        <v>1692664</v>
      </c>
    </row>
    <row r="51" spans="1:10" ht="15.75" customHeight="1" hidden="1">
      <c r="A51" s="23"/>
      <c r="B51" s="24"/>
      <c r="C51" s="24"/>
      <c r="D51" s="24"/>
      <c r="E51" s="24"/>
      <c r="F51" s="4" t="s">
        <v>32</v>
      </c>
      <c r="G51" s="19" t="s">
        <v>30</v>
      </c>
      <c r="H51" s="12">
        <f>H52+H53</f>
        <v>1395664</v>
      </c>
      <c r="I51" s="12">
        <v>0</v>
      </c>
      <c r="J51" s="48">
        <f t="shared" si="0"/>
        <v>1395664</v>
      </c>
    </row>
    <row r="52" spans="1:10" ht="15.75" customHeight="1" hidden="1">
      <c r="A52" s="23"/>
      <c r="B52" s="24"/>
      <c r="C52" s="24"/>
      <c r="D52" s="25" t="s">
        <v>65</v>
      </c>
      <c r="E52" s="24"/>
      <c r="F52" s="31" t="s">
        <v>74</v>
      </c>
      <c r="G52" s="20" t="s">
        <v>31</v>
      </c>
      <c r="H52" s="16"/>
      <c r="I52" s="12">
        <v>0</v>
      </c>
      <c r="J52" s="48">
        <f t="shared" si="0"/>
        <v>0</v>
      </c>
    </row>
    <row r="53" spans="1:10" ht="15.75" customHeight="1" hidden="1">
      <c r="A53" s="23"/>
      <c r="B53" s="24"/>
      <c r="C53" s="24" t="s">
        <v>76</v>
      </c>
      <c r="D53" s="25" t="s">
        <v>70</v>
      </c>
      <c r="E53" s="24"/>
      <c r="F53" s="31" t="s">
        <v>77</v>
      </c>
      <c r="G53" s="20" t="s">
        <v>75</v>
      </c>
      <c r="H53" s="16">
        <v>1395664</v>
      </c>
      <c r="I53" s="12">
        <v>0</v>
      </c>
      <c r="J53" s="48">
        <f t="shared" si="0"/>
        <v>1395664</v>
      </c>
    </row>
    <row r="54" spans="1:10" ht="15.75" customHeight="1" hidden="1">
      <c r="A54" s="23"/>
      <c r="B54" s="24"/>
      <c r="C54" s="24"/>
      <c r="D54" s="25"/>
      <c r="E54" s="24"/>
      <c r="F54" s="32" t="s">
        <v>32</v>
      </c>
      <c r="G54" s="19" t="s">
        <v>33</v>
      </c>
      <c r="H54" s="12">
        <f>H55</f>
        <v>297000</v>
      </c>
      <c r="I54" s="12">
        <v>0</v>
      </c>
      <c r="J54" s="48">
        <f t="shared" si="0"/>
        <v>297000</v>
      </c>
    </row>
    <row r="55" spans="1:10" ht="13.5" hidden="1">
      <c r="A55" s="23"/>
      <c r="B55" s="24"/>
      <c r="C55" s="24"/>
      <c r="D55" s="25" t="s">
        <v>65</v>
      </c>
      <c r="E55" s="24"/>
      <c r="F55" s="31"/>
      <c r="G55" s="20" t="s">
        <v>35</v>
      </c>
      <c r="H55" s="16">
        <f>198000+99000</f>
        <v>297000</v>
      </c>
      <c r="I55" s="12">
        <v>0</v>
      </c>
      <c r="J55" s="48">
        <f t="shared" si="0"/>
        <v>297000</v>
      </c>
    </row>
    <row r="56" spans="1:10" ht="13.5" hidden="1">
      <c r="A56" s="23"/>
      <c r="B56" s="24"/>
      <c r="C56" s="24"/>
      <c r="D56" s="25"/>
      <c r="E56" s="24"/>
      <c r="F56" s="31"/>
      <c r="G56" s="20"/>
      <c r="H56" s="16"/>
      <c r="I56" s="12">
        <v>0</v>
      </c>
      <c r="J56" s="48">
        <f t="shared" si="0"/>
        <v>0</v>
      </c>
    </row>
    <row r="57" spans="1:10" ht="13.5" hidden="1">
      <c r="A57" s="23"/>
      <c r="B57" s="24"/>
      <c r="C57" s="24"/>
      <c r="D57" s="25"/>
      <c r="E57" s="24"/>
      <c r="F57" s="24" t="s">
        <v>67</v>
      </c>
      <c r="G57" s="19"/>
      <c r="H57" s="12">
        <f>H50</f>
        <v>1692664</v>
      </c>
      <c r="I57" s="12">
        <v>0</v>
      </c>
      <c r="J57" s="48">
        <f t="shared" si="0"/>
        <v>1692664</v>
      </c>
    </row>
    <row r="58" spans="1:10" ht="13.5" hidden="1">
      <c r="A58" s="17" t="s">
        <v>46</v>
      </c>
      <c r="B58" s="17" t="s">
        <v>12</v>
      </c>
      <c r="C58" s="17"/>
      <c r="D58" s="17"/>
      <c r="E58" s="17"/>
      <c r="F58" s="15" t="s">
        <v>14</v>
      </c>
      <c r="G58" s="19" t="s">
        <v>15</v>
      </c>
      <c r="H58" s="12">
        <f>H59+H60</f>
        <v>230226.15</v>
      </c>
      <c r="I58" s="12">
        <v>0</v>
      </c>
      <c r="J58" s="48">
        <f t="shared" si="0"/>
        <v>230226.15</v>
      </c>
    </row>
    <row r="59" spans="1:10" ht="13.5" hidden="1">
      <c r="A59" s="17"/>
      <c r="B59" s="17"/>
      <c r="C59" s="17"/>
      <c r="D59" s="14" t="s">
        <v>64</v>
      </c>
      <c r="E59" s="17"/>
      <c r="F59" s="15" t="s">
        <v>6</v>
      </c>
      <c r="G59" s="20" t="s">
        <v>16</v>
      </c>
      <c r="H59" s="16">
        <v>176825</v>
      </c>
      <c r="I59" s="12">
        <v>0</v>
      </c>
      <c r="J59" s="48">
        <f t="shared" si="0"/>
        <v>176825</v>
      </c>
    </row>
    <row r="60" spans="1:10" ht="13.5" hidden="1">
      <c r="A60" s="17"/>
      <c r="B60" s="17"/>
      <c r="C60" s="17"/>
      <c r="D60" s="14" t="s">
        <v>64</v>
      </c>
      <c r="E60" s="17"/>
      <c r="F60" s="15" t="s">
        <v>17</v>
      </c>
      <c r="G60" s="20" t="s">
        <v>18</v>
      </c>
      <c r="H60" s="16">
        <v>53401.15</v>
      </c>
      <c r="I60" s="12">
        <v>0</v>
      </c>
      <c r="J60" s="48">
        <f t="shared" si="0"/>
        <v>53401.15</v>
      </c>
    </row>
    <row r="61" spans="1:10" ht="13.5" hidden="1">
      <c r="A61" s="3"/>
      <c r="B61" s="3"/>
      <c r="C61" s="3"/>
      <c r="D61" s="3"/>
      <c r="E61" s="3"/>
      <c r="F61" s="4" t="s">
        <v>21</v>
      </c>
      <c r="G61" s="3" t="s">
        <v>20</v>
      </c>
      <c r="H61" s="5">
        <f>H62+H64+H66</f>
        <v>129500</v>
      </c>
      <c r="I61" s="12">
        <v>0</v>
      </c>
      <c r="J61" s="48">
        <f t="shared" si="0"/>
        <v>129500</v>
      </c>
    </row>
    <row r="62" spans="1:10" ht="13.5" hidden="1">
      <c r="A62" s="3"/>
      <c r="B62" s="3"/>
      <c r="C62" s="3"/>
      <c r="D62" s="3"/>
      <c r="E62" s="3"/>
      <c r="F62" s="4" t="s">
        <v>7</v>
      </c>
      <c r="G62" s="3" t="s">
        <v>26</v>
      </c>
      <c r="H62" s="5">
        <f>H63</f>
        <v>79000</v>
      </c>
      <c r="I62" s="12">
        <v>0</v>
      </c>
      <c r="J62" s="48">
        <f t="shared" si="0"/>
        <v>79000</v>
      </c>
    </row>
    <row r="63" spans="1:10" ht="13.5" hidden="1">
      <c r="A63" s="3"/>
      <c r="B63" s="3"/>
      <c r="C63" s="3"/>
      <c r="D63" s="6" t="s">
        <v>65</v>
      </c>
      <c r="E63" s="3"/>
      <c r="F63" s="7" t="s">
        <v>27</v>
      </c>
      <c r="G63" s="6" t="s">
        <v>28</v>
      </c>
      <c r="H63" s="8">
        <v>79000</v>
      </c>
      <c r="I63" s="12">
        <v>0</v>
      </c>
      <c r="J63" s="48">
        <f t="shared" si="0"/>
        <v>79000</v>
      </c>
    </row>
    <row r="64" spans="1:10" ht="13.5" hidden="1">
      <c r="A64" s="3"/>
      <c r="B64" s="3"/>
      <c r="C64" s="3"/>
      <c r="D64" s="6"/>
      <c r="E64" s="6"/>
      <c r="F64" s="4" t="s">
        <v>29</v>
      </c>
      <c r="G64" s="3" t="s">
        <v>30</v>
      </c>
      <c r="H64" s="5">
        <f>H65</f>
        <v>0</v>
      </c>
      <c r="I64" s="12">
        <v>0</v>
      </c>
      <c r="J64" s="48">
        <f t="shared" si="0"/>
        <v>0</v>
      </c>
    </row>
    <row r="65" spans="1:10" ht="13.5" hidden="1">
      <c r="A65" s="3"/>
      <c r="B65" s="3"/>
      <c r="C65" s="3"/>
      <c r="D65" s="6" t="s">
        <v>65</v>
      </c>
      <c r="E65" s="6"/>
      <c r="F65" s="7" t="s">
        <v>68</v>
      </c>
      <c r="G65" s="6" t="s">
        <v>31</v>
      </c>
      <c r="H65" s="8">
        <v>0</v>
      </c>
      <c r="I65" s="12">
        <v>0</v>
      </c>
      <c r="J65" s="48">
        <f t="shared" si="0"/>
        <v>0</v>
      </c>
    </row>
    <row r="66" spans="1:10" ht="120" customHeight="1" hidden="1">
      <c r="A66" s="3"/>
      <c r="B66" s="3"/>
      <c r="C66" s="3"/>
      <c r="D66" s="6"/>
      <c r="E66" s="3"/>
      <c r="F66" s="4" t="s">
        <v>32</v>
      </c>
      <c r="G66" s="3" t="s">
        <v>33</v>
      </c>
      <c r="H66" s="5">
        <f>H67+H71+H72</f>
        <v>50500</v>
      </c>
      <c r="I66" s="12">
        <v>0</v>
      </c>
      <c r="J66" s="48">
        <f t="shared" si="0"/>
        <v>50500</v>
      </c>
    </row>
    <row r="67" spans="1:10" ht="14.25" customHeight="1" hidden="1">
      <c r="A67" s="3"/>
      <c r="B67" s="3"/>
      <c r="C67" s="3"/>
      <c r="D67" s="6" t="s">
        <v>65</v>
      </c>
      <c r="E67" s="6"/>
      <c r="F67" s="7" t="s">
        <v>59</v>
      </c>
      <c r="G67" s="6" t="s">
        <v>35</v>
      </c>
      <c r="H67" s="8">
        <v>10500</v>
      </c>
      <c r="I67" s="12">
        <v>0</v>
      </c>
      <c r="J67" s="48">
        <f t="shared" si="0"/>
        <v>10500</v>
      </c>
    </row>
    <row r="68" spans="1:10" ht="13.5" hidden="1">
      <c r="A68" s="6"/>
      <c r="B68" s="6"/>
      <c r="C68" s="6"/>
      <c r="D68" s="6"/>
      <c r="E68" s="6"/>
      <c r="F68" s="4" t="s">
        <v>32</v>
      </c>
      <c r="G68" s="3" t="s">
        <v>33</v>
      </c>
      <c r="H68" s="5">
        <f>H69+H70</f>
        <v>0</v>
      </c>
      <c r="I68" s="12">
        <v>0</v>
      </c>
      <c r="J68" s="48">
        <f t="shared" si="0"/>
        <v>0</v>
      </c>
    </row>
    <row r="69" spans="1:10" ht="27" hidden="1">
      <c r="A69" s="6"/>
      <c r="B69" s="6"/>
      <c r="C69" s="6"/>
      <c r="D69" s="6"/>
      <c r="E69" s="6"/>
      <c r="F69" s="7" t="s">
        <v>34</v>
      </c>
      <c r="G69" s="6" t="s">
        <v>35</v>
      </c>
      <c r="H69" s="8">
        <v>0</v>
      </c>
      <c r="I69" s="12">
        <v>0</v>
      </c>
      <c r="J69" s="48">
        <f t="shared" si="0"/>
        <v>0</v>
      </c>
    </row>
    <row r="70" spans="1:10" ht="13.5" hidden="1">
      <c r="A70" s="6"/>
      <c r="B70" s="6"/>
      <c r="C70" s="6"/>
      <c r="D70" s="6"/>
      <c r="E70" s="6"/>
      <c r="F70" s="7" t="s">
        <v>47</v>
      </c>
      <c r="G70" s="6" t="s">
        <v>36</v>
      </c>
      <c r="H70" s="8">
        <v>0</v>
      </c>
      <c r="I70" s="12">
        <v>0</v>
      </c>
      <c r="J70" s="48">
        <f t="shared" si="0"/>
        <v>0</v>
      </c>
    </row>
    <row r="71" spans="1:10" ht="13.5" hidden="1">
      <c r="A71" s="6"/>
      <c r="B71" s="6"/>
      <c r="C71" s="6"/>
      <c r="D71" s="6" t="s">
        <v>65</v>
      </c>
      <c r="E71" s="6"/>
      <c r="F71" s="7" t="s">
        <v>79</v>
      </c>
      <c r="G71" s="6" t="s">
        <v>36</v>
      </c>
      <c r="H71" s="8">
        <v>40000</v>
      </c>
      <c r="I71" s="12">
        <v>0</v>
      </c>
      <c r="J71" s="48">
        <f t="shared" si="0"/>
        <v>40000</v>
      </c>
    </row>
    <row r="72" spans="1:10" ht="13.5" hidden="1">
      <c r="A72" s="6"/>
      <c r="B72" s="6"/>
      <c r="C72" s="6"/>
      <c r="D72" s="6" t="s">
        <v>65</v>
      </c>
      <c r="E72" s="6"/>
      <c r="F72" s="7"/>
      <c r="G72" s="6"/>
      <c r="H72" s="8">
        <v>0</v>
      </c>
      <c r="I72" s="12">
        <v>0</v>
      </c>
      <c r="J72" s="48">
        <f t="shared" si="0"/>
        <v>0</v>
      </c>
    </row>
    <row r="73" spans="1:10" ht="13.5" hidden="1">
      <c r="A73" s="6"/>
      <c r="B73" s="6"/>
      <c r="C73" s="6"/>
      <c r="D73" s="6"/>
      <c r="E73" s="6"/>
      <c r="F73" s="4" t="s">
        <v>9</v>
      </c>
      <c r="G73" s="3" t="s">
        <v>39</v>
      </c>
      <c r="H73" s="5" t="e">
        <f>H74</f>
        <v>#REF!</v>
      </c>
      <c r="I73" s="12">
        <v>0</v>
      </c>
      <c r="J73" s="48" t="e">
        <f t="shared" si="0"/>
        <v>#REF!</v>
      </c>
    </row>
    <row r="74" spans="1:10" ht="13.5" hidden="1">
      <c r="A74" s="6"/>
      <c r="B74" s="6"/>
      <c r="C74" s="6"/>
      <c r="D74" s="6"/>
      <c r="E74" s="6"/>
      <c r="F74" s="4" t="s">
        <v>10</v>
      </c>
      <c r="G74" s="3" t="s">
        <v>5</v>
      </c>
      <c r="H74" s="5" t="e">
        <f>H75+#REF!</f>
        <v>#REF!</v>
      </c>
      <c r="I74" s="12">
        <v>0</v>
      </c>
      <c r="J74" s="48" t="e">
        <f t="shared" si="0"/>
        <v>#REF!</v>
      </c>
    </row>
    <row r="75" spans="1:10" ht="13.5" hidden="1">
      <c r="A75" s="6"/>
      <c r="B75" s="6"/>
      <c r="C75" s="6"/>
      <c r="D75" s="6" t="s">
        <v>65</v>
      </c>
      <c r="E75" s="6"/>
      <c r="F75" s="7" t="s">
        <v>40</v>
      </c>
      <c r="G75" s="6" t="s">
        <v>41</v>
      </c>
      <c r="H75" s="8"/>
      <c r="I75" s="12">
        <v>0</v>
      </c>
      <c r="J75" s="48">
        <f t="shared" si="0"/>
        <v>0</v>
      </c>
    </row>
    <row r="76" spans="1:10" ht="13.5">
      <c r="A76" s="67" t="s">
        <v>23</v>
      </c>
      <c r="B76" s="68"/>
      <c r="C76" s="68"/>
      <c r="D76" s="68"/>
      <c r="E76" s="68"/>
      <c r="F76" s="68"/>
      <c r="G76" s="69"/>
      <c r="H76" s="12">
        <f>H46+H47</f>
        <v>137700</v>
      </c>
      <c r="I76" s="12">
        <v>0</v>
      </c>
      <c r="J76" s="49">
        <f t="shared" si="0"/>
        <v>137700</v>
      </c>
    </row>
    <row r="77" spans="1:10" ht="13.5">
      <c r="A77" s="17" t="s">
        <v>45</v>
      </c>
      <c r="B77" s="17" t="s">
        <v>72</v>
      </c>
      <c r="C77" s="17"/>
      <c r="D77" s="17"/>
      <c r="E77" s="17"/>
      <c r="F77" s="46" t="s">
        <v>170</v>
      </c>
      <c r="G77" s="17" t="s">
        <v>5</v>
      </c>
      <c r="H77" s="12">
        <v>2000</v>
      </c>
      <c r="I77" s="12">
        <f>I78</f>
        <v>0</v>
      </c>
      <c r="J77" s="49">
        <f>J78</f>
        <v>2000</v>
      </c>
    </row>
    <row r="78" spans="1:10" ht="13.5">
      <c r="A78" s="17"/>
      <c r="B78" s="17"/>
      <c r="C78" s="14" t="s">
        <v>168</v>
      </c>
      <c r="D78" s="17"/>
      <c r="E78" s="17"/>
      <c r="F78" s="47" t="s">
        <v>171</v>
      </c>
      <c r="G78" s="14" t="s">
        <v>169</v>
      </c>
      <c r="H78" s="16">
        <v>2000</v>
      </c>
      <c r="I78" s="16">
        <v>0</v>
      </c>
      <c r="J78" s="48">
        <v>2000</v>
      </c>
    </row>
    <row r="79" spans="1:10" ht="27">
      <c r="A79" s="17"/>
      <c r="B79" s="17"/>
      <c r="C79" s="14"/>
      <c r="D79" s="17"/>
      <c r="E79" s="17"/>
      <c r="F79" s="63" t="s">
        <v>181</v>
      </c>
      <c r="G79" s="17" t="s">
        <v>37</v>
      </c>
      <c r="H79" s="12">
        <v>10000</v>
      </c>
      <c r="I79" s="12">
        <f>I80</f>
        <v>0</v>
      </c>
      <c r="J79" s="49">
        <v>10000</v>
      </c>
    </row>
    <row r="80" spans="1:10" ht="13.5">
      <c r="A80" s="17"/>
      <c r="B80" s="17"/>
      <c r="C80" s="14" t="s">
        <v>182</v>
      </c>
      <c r="D80" s="17"/>
      <c r="E80" s="17"/>
      <c r="F80" s="64" t="s">
        <v>183</v>
      </c>
      <c r="G80" s="14" t="s">
        <v>103</v>
      </c>
      <c r="H80" s="16">
        <v>10000</v>
      </c>
      <c r="I80" s="16">
        <v>0</v>
      </c>
      <c r="J80" s="48">
        <v>10000</v>
      </c>
    </row>
    <row r="81" spans="1:10" ht="13.5">
      <c r="A81" s="67" t="s">
        <v>23</v>
      </c>
      <c r="B81" s="68"/>
      <c r="C81" s="68"/>
      <c r="D81" s="68"/>
      <c r="E81" s="68"/>
      <c r="F81" s="68"/>
      <c r="G81" s="69"/>
      <c r="H81" s="12">
        <v>12000</v>
      </c>
      <c r="I81" s="12">
        <v>0</v>
      </c>
      <c r="J81" s="49">
        <v>12000</v>
      </c>
    </row>
    <row r="82" spans="1:10" ht="13.5">
      <c r="A82" s="17" t="s">
        <v>45</v>
      </c>
      <c r="B82" s="17" t="s">
        <v>167</v>
      </c>
      <c r="C82" s="17"/>
      <c r="D82" s="17"/>
      <c r="E82" s="17"/>
      <c r="F82" s="46" t="s">
        <v>165</v>
      </c>
      <c r="G82" s="17" t="s">
        <v>20</v>
      </c>
      <c r="H82" s="12">
        <v>24000</v>
      </c>
      <c r="I82" s="12">
        <f>I83</f>
        <v>-10000</v>
      </c>
      <c r="J82" s="49">
        <f>J83</f>
        <v>14000</v>
      </c>
    </row>
    <row r="83" spans="1:10" ht="13.5">
      <c r="A83" s="17"/>
      <c r="B83" s="17"/>
      <c r="C83" s="14" t="s">
        <v>164</v>
      </c>
      <c r="D83" s="17"/>
      <c r="E83" s="17"/>
      <c r="F83" s="47" t="s">
        <v>166</v>
      </c>
      <c r="G83" s="14" t="s">
        <v>33</v>
      </c>
      <c r="H83" s="16">
        <v>24000</v>
      </c>
      <c r="I83" s="16">
        <v>-10000</v>
      </c>
      <c r="J83" s="48">
        <v>14000</v>
      </c>
    </row>
    <row r="84" spans="1:10" ht="13.5">
      <c r="A84" s="67" t="s">
        <v>23</v>
      </c>
      <c r="B84" s="68"/>
      <c r="C84" s="68"/>
      <c r="D84" s="68"/>
      <c r="E84" s="68"/>
      <c r="F84" s="68"/>
      <c r="G84" s="69"/>
      <c r="H84" s="12">
        <v>24000</v>
      </c>
      <c r="I84" s="12">
        <f>I83</f>
        <v>-10000</v>
      </c>
      <c r="J84" s="49">
        <f>J82</f>
        <v>14000</v>
      </c>
    </row>
    <row r="85" spans="1:10" ht="13.5">
      <c r="A85" s="17" t="s">
        <v>19</v>
      </c>
      <c r="B85" s="17" t="s">
        <v>72</v>
      </c>
      <c r="C85" s="17"/>
      <c r="D85" s="17"/>
      <c r="E85" s="17"/>
      <c r="F85" s="46" t="s">
        <v>21</v>
      </c>
      <c r="G85" s="17" t="s">
        <v>137</v>
      </c>
      <c r="H85" s="12">
        <f>H86</f>
        <v>258000</v>
      </c>
      <c r="I85" s="12">
        <v>0</v>
      </c>
      <c r="J85" s="49">
        <f t="shared" si="0"/>
        <v>258000</v>
      </c>
    </row>
    <row r="86" spans="1:10" ht="13.5">
      <c r="A86" s="17"/>
      <c r="B86" s="17"/>
      <c r="C86" s="14" t="s">
        <v>149</v>
      </c>
      <c r="D86" s="17"/>
      <c r="E86" s="17"/>
      <c r="F86" s="47" t="s">
        <v>74</v>
      </c>
      <c r="G86" s="14" t="s">
        <v>65</v>
      </c>
      <c r="H86" s="16">
        <v>258000</v>
      </c>
      <c r="I86" s="16">
        <v>0</v>
      </c>
      <c r="J86" s="48">
        <f t="shared" si="0"/>
        <v>258000</v>
      </c>
    </row>
    <row r="87" spans="1:10" ht="13.5">
      <c r="A87" s="67" t="s">
        <v>23</v>
      </c>
      <c r="B87" s="68"/>
      <c r="C87" s="68"/>
      <c r="D87" s="68"/>
      <c r="E87" s="68"/>
      <c r="F87" s="68"/>
      <c r="G87" s="69"/>
      <c r="H87" s="12">
        <f>H85</f>
        <v>258000</v>
      </c>
      <c r="I87" s="12">
        <v>0</v>
      </c>
      <c r="J87" s="48">
        <f t="shared" si="0"/>
        <v>258000</v>
      </c>
    </row>
    <row r="88" spans="1:10" ht="13.5">
      <c r="A88" s="17" t="s">
        <v>19</v>
      </c>
      <c r="B88" s="17" t="s">
        <v>88</v>
      </c>
      <c r="C88" s="14"/>
      <c r="D88" s="17"/>
      <c r="E88" s="17"/>
      <c r="F88" s="45" t="s">
        <v>21</v>
      </c>
      <c r="G88" s="17" t="s">
        <v>156</v>
      </c>
      <c r="H88" s="12">
        <f>H89+H90</f>
        <v>41000</v>
      </c>
      <c r="I88" s="12">
        <f>I89</f>
        <v>0</v>
      </c>
      <c r="J88" s="49">
        <v>41000</v>
      </c>
    </row>
    <row r="89" spans="1:10" ht="13.5">
      <c r="A89" s="14"/>
      <c r="B89" s="14"/>
      <c r="C89" s="14" t="s">
        <v>150</v>
      </c>
      <c r="D89" s="17"/>
      <c r="E89" s="17"/>
      <c r="F89" s="15" t="s">
        <v>129</v>
      </c>
      <c r="G89" s="14" t="s">
        <v>33</v>
      </c>
      <c r="H89" s="16">
        <v>40000</v>
      </c>
      <c r="I89" s="16">
        <v>0</v>
      </c>
      <c r="J89" s="48">
        <f>I89+H89</f>
        <v>40000</v>
      </c>
    </row>
    <row r="90" spans="1:10" ht="13.5">
      <c r="A90" s="14"/>
      <c r="B90" s="14"/>
      <c r="C90" s="14" t="s">
        <v>151</v>
      </c>
      <c r="D90" s="17"/>
      <c r="E90" s="17"/>
      <c r="F90" s="15" t="s">
        <v>105</v>
      </c>
      <c r="G90" s="14" t="s">
        <v>71</v>
      </c>
      <c r="H90" s="16">
        <v>1000</v>
      </c>
      <c r="I90" s="16">
        <v>0</v>
      </c>
      <c r="J90" s="48">
        <f aca="true" t="shared" si="1" ref="J90:J155">H90</f>
        <v>1000</v>
      </c>
    </row>
    <row r="91" spans="1:10" ht="13.5">
      <c r="A91" s="67" t="s">
        <v>23</v>
      </c>
      <c r="B91" s="68"/>
      <c r="C91" s="68"/>
      <c r="D91" s="68"/>
      <c r="E91" s="68"/>
      <c r="F91" s="68"/>
      <c r="G91" s="69"/>
      <c r="H91" s="12">
        <f>H88</f>
        <v>41000</v>
      </c>
      <c r="I91" s="12">
        <f>I88</f>
        <v>0</v>
      </c>
      <c r="J91" s="49">
        <f>J90+J89</f>
        <v>41000</v>
      </c>
    </row>
    <row r="92" spans="1:10" ht="13.5">
      <c r="A92" s="3" t="s">
        <v>46</v>
      </c>
      <c r="B92" s="3" t="s">
        <v>45</v>
      </c>
      <c r="C92" s="6"/>
      <c r="D92" s="6"/>
      <c r="E92" s="6"/>
      <c r="F92" s="4" t="s">
        <v>32</v>
      </c>
      <c r="G92" s="29" t="s">
        <v>20</v>
      </c>
      <c r="H92" s="5">
        <f>H93+H94</f>
        <v>92048.25</v>
      </c>
      <c r="I92" s="12">
        <f>I95</f>
        <v>10000</v>
      </c>
      <c r="J92" s="49">
        <f>J93+J94+I92</f>
        <v>102048.25</v>
      </c>
    </row>
    <row r="93" spans="1:10" ht="13.5">
      <c r="A93" s="6"/>
      <c r="B93" s="6"/>
      <c r="C93" s="6" t="s">
        <v>89</v>
      </c>
      <c r="D93" s="6"/>
      <c r="E93" s="6"/>
      <c r="F93" s="7" t="s">
        <v>125</v>
      </c>
      <c r="G93" s="28" t="s">
        <v>33</v>
      </c>
      <c r="H93" s="8">
        <v>30000</v>
      </c>
      <c r="I93" s="16">
        <v>0</v>
      </c>
      <c r="J93" s="48">
        <f t="shared" si="1"/>
        <v>30000</v>
      </c>
    </row>
    <row r="94" spans="1:10" ht="13.5">
      <c r="A94" s="6"/>
      <c r="B94" s="6"/>
      <c r="C94" s="6" t="s">
        <v>89</v>
      </c>
      <c r="D94" s="6"/>
      <c r="E94" s="6"/>
      <c r="F94" s="7" t="s">
        <v>172</v>
      </c>
      <c r="G94" s="6" t="s">
        <v>33</v>
      </c>
      <c r="H94" s="8">
        <v>62048.25</v>
      </c>
      <c r="I94" s="16">
        <v>0</v>
      </c>
      <c r="J94" s="48">
        <f>H94</f>
        <v>62048.25</v>
      </c>
    </row>
    <row r="95" spans="1:10" ht="27">
      <c r="A95" s="6"/>
      <c r="B95" s="27"/>
      <c r="C95" s="6" t="s">
        <v>89</v>
      </c>
      <c r="D95" s="6"/>
      <c r="E95" s="6"/>
      <c r="F95" s="7" t="s">
        <v>190</v>
      </c>
      <c r="G95" s="6"/>
      <c r="H95" s="8">
        <v>0</v>
      </c>
      <c r="I95" s="16">
        <v>10000</v>
      </c>
      <c r="J95" s="48">
        <v>10000</v>
      </c>
    </row>
    <row r="96" spans="1:10" ht="13.5">
      <c r="A96" s="72" t="s">
        <v>23</v>
      </c>
      <c r="B96" s="73"/>
      <c r="C96" s="73"/>
      <c r="D96" s="73"/>
      <c r="E96" s="73"/>
      <c r="F96" s="73"/>
      <c r="G96" s="92"/>
      <c r="H96" s="5">
        <f>H93+H94</f>
        <v>92048.25</v>
      </c>
      <c r="I96" s="12">
        <f>I95</f>
        <v>10000</v>
      </c>
      <c r="J96" s="49">
        <f>J92</f>
        <v>102048.25</v>
      </c>
    </row>
    <row r="97" spans="1:10" ht="13.5">
      <c r="A97" s="3" t="s">
        <v>48</v>
      </c>
      <c r="B97" s="3" t="s">
        <v>48</v>
      </c>
      <c r="C97" s="6"/>
      <c r="D97" s="26"/>
      <c r="E97" s="27"/>
      <c r="F97" s="4" t="s">
        <v>10</v>
      </c>
      <c r="G97" s="29" t="s">
        <v>5</v>
      </c>
      <c r="H97" s="5">
        <f>H101</f>
        <v>50000</v>
      </c>
      <c r="I97" s="12">
        <f>I98</f>
        <v>0</v>
      </c>
      <c r="J97" s="49">
        <f>J101</f>
        <v>50000</v>
      </c>
    </row>
    <row r="98" spans="1:10" ht="13.5">
      <c r="A98" s="6"/>
      <c r="B98" s="6"/>
      <c r="C98" s="6" t="s">
        <v>92</v>
      </c>
      <c r="D98" s="26"/>
      <c r="E98" s="27"/>
      <c r="F98" s="7" t="s">
        <v>106</v>
      </c>
      <c r="G98" s="28" t="s">
        <v>175</v>
      </c>
      <c r="H98" s="8">
        <v>16630</v>
      </c>
      <c r="I98" s="16">
        <v>0</v>
      </c>
      <c r="J98" s="48">
        <v>16630</v>
      </c>
    </row>
    <row r="99" spans="1:10" ht="13.5">
      <c r="A99" s="6"/>
      <c r="B99" s="6"/>
      <c r="C99" s="6" t="s">
        <v>92</v>
      </c>
      <c r="D99" s="3"/>
      <c r="E99" s="6"/>
      <c r="F99" s="7" t="s">
        <v>173</v>
      </c>
      <c r="G99" s="6" t="s">
        <v>174</v>
      </c>
      <c r="H99" s="8">
        <v>13440</v>
      </c>
      <c r="I99" s="16">
        <v>0</v>
      </c>
      <c r="J99" s="48">
        <v>13440</v>
      </c>
    </row>
    <row r="100" spans="1:10" ht="13.5">
      <c r="A100" s="6"/>
      <c r="B100" s="6"/>
      <c r="C100" s="6" t="s">
        <v>92</v>
      </c>
      <c r="D100" s="3"/>
      <c r="E100" s="6"/>
      <c r="F100" s="7" t="s">
        <v>176</v>
      </c>
      <c r="G100" s="6" t="s">
        <v>174</v>
      </c>
      <c r="H100" s="8">
        <v>19930</v>
      </c>
      <c r="I100" s="16">
        <v>0</v>
      </c>
      <c r="J100" s="48">
        <f>H100</f>
        <v>19930</v>
      </c>
    </row>
    <row r="101" spans="1:10" ht="13.5">
      <c r="A101" s="67" t="s">
        <v>23</v>
      </c>
      <c r="B101" s="68"/>
      <c r="C101" s="68"/>
      <c r="D101" s="68"/>
      <c r="E101" s="68"/>
      <c r="F101" s="68"/>
      <c r="G101" s="69"/>
      <c r="H101" s="12">
        <f>H100+H98+H99</f>
        <v>50000</v>
      </c>
      <c r="I101" s="12">
        <f>I97</f>
        <v>0</v>
      </c>
      <c r="J101" s="49">
        <f>J100+J99+J98</f>
        <v>50000</v>
      </c>
    </row>
    <row r="102" spans="1:10" ht="13.5" hidden="1">
      <c r="A102" s="3" t="s">
        <v>49</v>
      </c>
      <c r="B102" s="3" t="s">
        <v>11</v>
      </c>
      <c r="C102" s="3"/>
      <c r="D102" s="3"/>
      <c r="E102" s="3"/>
      <c r="F102" s="4" t="s">
        <v>8</v>
      </c>
      <c r="G102" s="3" t="s">
        <v>20</v>
      </c>
      <c r="H102" s="5">
        <f>H107+H109</f>
        <v>134000</v>
      </c>
      <c r="I102" s="12">
        <v>0</v>
      </c>
      <c r="J102" s="48">
        <f t="shared" si="1"/>
        <v>134000</v>
      </c>
    </row>
    <row r="103" spans="1:10" ht="13.5" hidden="1">
      <c r="A103" s="6"/>
      <c r="B103" s="6"/>
      <c r="C103" s="6" t="s">
        <v>90</v>
      </c>
      <c r="D103" s="6" t="s">
        <v>64</v>
      </c>
      <c r="E103" s="3"/>
      <c r="F103" s="7"/>
      <c r="G103" s="6" t="s">
        <v>16</v>
      </c>
      <c r="H103" s="8">
        <v>0</v>
      </c>
      <c r="I103" s="12">
        <v>0</v>
      </c>
      <c r="J103" s="48">
        <f t="shared" si="1"/>
        <v>0</v>
      </c>
    </row>
    <row r="104" spans="1:10" ht="13.5" hidden="1">
      <c r="A104" s="6"/>
      <c r="B104" s="6"/>
      <c r="C104" s="6" t="s">
        <v>91</v>
      </c>
      <c r="D104" s="6" t="s">
        <v>64</v>
      </c>
      <c r="E104" s="3"/>
      <c r="F104" s="7"/>
      <c r="G104" s="6" t="s">
        <v>18</v>
      </c>
      <c r="H104" s="8">
        <v>0</v>
      </c>
      <c r="I104" s="12">
        <v>0</v>
      </c>
      <c r="J104" s="48">
        <f t="shared" si="1"/>
        <v>0</v>
      </c>
    </row>
    <row r="105" spans="1:10" ht="13.5" hidden="1">
      <c r="A105" s="6"/>
      <c r="B105" s="6"/>
      <c r="C105" s="6"/>
      <c r="D105" s="6" t="s">
        <v>64</v>
      </c>
      <c r="E105" s="3"/>
      <c r="F105" s="7"/>
      <c r="G105" s="6" t="s">
        <v>18</v>
      </c>
      <c r="H105" s="8">
        <v>10665.09</v>
      </c>
      <c r="I105" s="12">
        <v>0</v>
      </c>
      <c r="J105" s="48">
        <f t="shared" si="1"/>
        <v>10665.09</v>
      </c>
    </row>
    <row r="106" spans="1:10" ht="13.5">
      <c r="A106" s="6"/>
      <c r="B106" s="6"/>
      <c r="C106" s="6"/>
      <c r="D106" s="6"/>
      <c r="E106" s="6"/>
      <c r="F106" s="4" t="s">
        <v>32</v>
      </c>
      <c r="G106" s="3" t="s">
        <v>20</v>
      </c>
      <c r="H106" s="5">
        <f>H107+H108+H109+H110</f>
        <v>144000</v>
      </c>
      <c r="I106" s="12">
        <f>I107</f>
        <v>0</v>
      </c>
      <c r="J106" s="49">
        <f>H106+I106</f>
        <v>144000</v>
      </c>
    </row>
    <row r="107" spans="1:10" ht="13.5">
      <c r="A107" s="3" t="s">
        <v>49</v>
      </c>
      <c r="B107" s="3" t="s">
        <v>11</v>
      </c>
      <c r="C107" s="6" t="s">
        <v>152</v>
      </c>
      <c r="D107" s="6"/>
      <c r="E107" s="6"/>
      <c r="F107" s="7" t="s">
        <v>107</v>
      </c>
      <c r="G107" s="6" t="s">
        <v>26</v>
      </c>
      <c r="H107" s="8">
        <v>130000</v>
      </c>
      <c r="I107" s="16">
        <v>0</v>
      </c>
      <c r="J107" s="48">
        <f>H107+I107</f>
        <v>130000</v>
      </c>
    </row>
    <row r="108" spans="1:10" ht="13.5">
      <c r="A108" s="3"/>
      <c r="B108" s="3"/>
      <c r="C108" s="6" t="s">
        <v>93</v>
      </c>
      <c r="D108" s="6"/>
      <c r="E108" s="6"/>
      <c r="F108" s="7" t="s">
        <v>158</v>
      </c>
      <c r="G108" s="6" t="s">
        <v>30</v>
      </c>
      <c r="H108" s="8">
        <v>0</v>
      </c>
      <c r="I108" s="16">
        <v>0</v>
      </c>
      <c r="J108" s="48">
        <v>0</v>
      </c>
    </row>
    <row r="109" spans="1:10" ht="13.5">
      <c r="A109" s="6"/>
      <c r="B109" s="6"/>
      <c r="C109" s="6" t="s">
        <v>93</v>
      </c>
      <c r="D109" s="6"/>
      <c r="E109" s="6"/>
      <c r="F109" s="7" t="s">
        <v>58</v>
      </c>
      <c r="G109" s="6" t="s">
        <v>33</v>
      </c>
      <c r="H109" s="8">
        <v>4000</v>
      </c>
      <c r="I109" s="16">
        <v>0</v>
      </c>
      <c r="J109" s="48">
        <f t="shared" si="1"/>
        <v>4000</v>
      </c>
    </row>
    <row r="110" spans="1:10" ht="13.5">
      <c r="A110" s="6"/>
      <c r="B110" s="6"/>
      <c r="C110" s="6" t="s">
        <v>93</v>
      </c>
      <c r="D110" s="6"/>
      <c r="E110" s="6"/>
      <c r="F110" s="7" t="s">
        <v>133</v>
      </c>
      <c r="G110" s="6" t="s">
        <v>33</v>
      </c>
      <c r="H110" s="8">
        <v>10000</v>
      </c>
      <c r="I110" s="16">
        <v>0</v>
      </c>
      <c r="J110" s="48">
        <f t="shared" si="1"/>
        <v>10000</v>
      </c>
    </row>
    <row r="111" spans="1:10" ht="12.75" customHeight="1">
      <c r="A111" s="6"/>
      <c r="B111" s="6"/>
      <c r="C111" s="6"/>
      <c r="D111" s="6"/>
      <c r="E111" s="6"/>
      <c r="F111" s="4" t="s">
        <v>10</v>
      </c>
      <c r="G111" s="3" t="s">
        <v>39</v>
      </c>
      <c r="H111" s="5">
        <f>H112+H113+H114+H115+H116+H117+H118+H119+H120</f>
        <v>909004.24</v>
      </c>
      <c r="I111" s="12">
        <f>I116+I118+I112+I113+I115</f>
        <v>0</v>
      </c>
      <c r="J111" s="49">
        <f>H111+I111</f>
        <v>909004.24</v>
      </c>
    </row>
    <row r="112" spans="1:10" ht="13.5">
      <c r="A112" s="6"/>
      <c r="B112" s="6"/>
      <c r="C112" s="6" t="s">
        <v>93</v>
      </c>
      <c r="D112" s="6" t="s">
        <v>65</v>
      </c>
      <c r="E112" s="6"/>
      <c r="F112" s="7" t="s">
        <v>108</v>
      </c>
      <c r="G112" s="6" t="s">
        <v>174</v>
      </c>
      <c r="H112" s="8">
        <v>35000</v>
      </c>
      <c r="I112" s="16">
        <v>0</v>
      </c>
      <c r="J112" s="48">
        <f>H112+I112</f>
        <v>35000</v>
      </c>
    </row>
    <row r="113" spans="1:10" ht="13.5">
      <c r="A113" s="6"/>
      <c r="B113" s="6"/>
      <c r="C113" s="6" t="s">
        <v>93</v>
      </c>
      <c r="D113" s="6"/>
      <c r="E113" s="6"/>
      <c r="F113" s="7" t="s">
        <v>109</v>
      </c>
      <c r="G113" s="6" t="s">
        <v>169</v>
      </c>
      <c r="H113" s="8">
        <v>130000</v>
      </c>
      <c r="I113" s="16">
        <v>0</v>
      </c>
      <c r="J113" s="48">
        <f>H113+I113</f>
        <v>130000</v>
      </c>
    </row>
    <row r="114" spans="1:11" ht="13.5">
      <c r="A114" s="6"/>
      <c r="B114" s="6"/>
      <c r="C114" s="6" t="s">
        <v>93</v>
      </c>
      <c r="D114" s="6"/>
      <c r="E114" s="6"/>
      <c r="F114" s="7" t="s">
        <v>110</v>
      </c>
      <c r="G114" s="6" t="s">
        <v>177</v>
      </c>
      <c r="H114" s="8">
        <v>0</v>
      </c>
      <c r="I114" s="16">
        <v>0</v>
      </c>
      <c r="J114" s="48">
        <f t="shared" si="1"/>
        <v>0</v>
      </c>
      <c r="K114" s="1" t="s">
        <v>135</v>
      </c>
    </row>
    <row r="115" spans="1:10" ht="13.5">
      <c r="A115" s="6"/>
      <c r="B115" s="6"/>
      <c r="C115" s="6" t="s">
        <v>93</v>
      </c>
      <c r="D115" s="6"/>
      <c r="E115" s="6"/>
      <c r="F115" s="7" t="s">
        <v>111</v>
      </c>
      <c r="G115" s="6" t="s">
        <v>169</v>
      </c>
      <c r="H115" s="8">
        <v>150240</v>
      </c>
      <c r="I115" s="16">
        <v>0</v>
      </c>
      <c r="J115" s="48">
        <f>H115+I115</f>
        <v>150240</v>
      </c>
    </row>
    <row r="116" spans="1:10" ht="13.5">
      <c r="A116" s="6"/>
      <c r="B116" s="6"/>
      <c r="C116" s="6" t="s">
        <v>93</v>
      </c>
      <c r="D116" s="6"/>
      <c r="E116" s="6"/>
      <c r="F116" s="7" t="s">
        <v>112</v>
      </c>
      <c r="G116" s="6" t="s">
        <v>169</v>
      </c>
      <c r="H116" s="8">
        <v>153764.24</v>
      </c>
      <c r="I116" s="16">
        <v>0</v>
      </c>
      <c r="J116" s="48">
        <f>H116+I116</f>
        <v>153764.24</v>
      </c>
    </row>
    <row r="117" spans="1:10" ht="13.5">
      <c r="A117" s="6"/>
      <c r="B117" s="6"/>
      <c r="C117" s="6" t="s">
        <v>93</v>
      </c>
      <c r="D117" s="6"/>
      <c r="E117" s="6"/>
      <c r="F117" s="7" t="s">
        <v>132</v>
      </c>
      <c r="G117" s="6" t="s">
        <v>174</v>
      </c>
      <c r="H117" s="8">
        <v>30000</v>
      </c>
      <c r="I117" s="16">
        <v>0</v>
      </c>
      <c r="J117" s="48">
        <f t="shared" si="1"/>
        <v>30000</v>
      </c>
    </row>
    <row r="118" spans="1:10" ht="13.5">
      <c r="A118" s="6"/>
      <c r="B118" s="6"/>
      <c r="C118" s="6" t="s">
        <v>93</v>
      </c>
      <c r="D118" s="6"/>
      <c r="E118" s="6"/>
      <c r="F118" s="7" t="s">
        <v>157</v>
      </c>
      <c r="G118" s="6" t="s">
        <v>177</v>
      </c>
      <c r="H118" s="8">
        <v>10000</v>
      </c>
      <c r="I118" s="16">
        <v>0</v>
      </c>
      <c r="J118" s="48">
        <v>10000</v>
      </c>
    </row>
    <row r="119" spans="1:10" ht="13.5">
      <c r="A119" s="6"/>
      <c r="B119" s="6"/>
      <c r="C119" s="6" t="s">
        <v>93</v>
      </c>
      <c r="D119" s="6"/>
      <c r="E119" s="6"/>
      <c r="F119" s="7" t="s">
        <v>138</v>
      </c>
      <c r="G119" s="6" t="s">
        <v>5</v>
      </c>
      <c r="H119" s="8">
        <v>400000</v>
      </c>
      <c r="I119" s="16">
        <v>0</v>
      </c>
      <c r="J119" s="48">
        <f t="shared" si="1"/>
        <v>400000</v>
      </c>
    </row>
    <row r="120" spans="1:10" ht="13.5">
      <c r="A120" s="6"/>
      <c r="B120" s="6"/>
      <c r="C120" s="6" t="s">
        <v>93</v>
      </c>
      <c r="D120" s="6"/>
      <c r="E120" s="6"/>
      <c r="F120" s="7" t="s">
        <v>134</v>
      </c>
      <c r="G120" s="6" t="s">
        <v>174</v>
      </c>
      <c r="H120" s="8">
        <v>0</v>
      </c>
      <c r="I120" s="16">
        <v>0</v>
      </c>
      <c r="J120" s="48">
        <f t="shared" si="1"/>
        <v>0</v>
      </c>
    </row>
    <row r="121" spans="1:10" ht="13.5">
      <c r="A121" s="6"/>
      <c r="B121" s="6"/>
      <c r="C121" s="6"/>
      <c r="D121" s="6"/>
      <c r="E121" s="6"/>
      <c r="F121" s="4" t="s">
        <v>130</v>
      </c>
      <c r="G121" s="3" t="s">
        <v>116</v>
      </c>
      <c r="H121" s="5">
        <f>H122</f>
        <v>10000</v>
      </c>
      <c r="I121" s="12">
        <v>0</v>
      </c>
      <c r="J121" s="49">
        <f t="shared" si="1"/>
        <v>10000</v>
      </c>
    </row>
    <row r="122" spans="1:10" ht="13.5">
      <c r="A122" s="6"/>
      <c r="B122" s="6"/>
      <c r="C122" s="6" t="s">
        <v>115</v>
      </c>
      <c r="D122" s="6"/>
      <c r="E122" s="6"/>
      <c r="F122" s="7" t="s">
        <v>131</v>
      </c>
      <c r="G122" s="6" t="s">
        <v>71</v>
      </c>
      <c r="H122" s="8">
        <v>10000</v>
      </c>
      <c r="I122" s="16">
        <v>0</v>
      </c>
      <c r="J122" s="48">
        <f t="shared" si="1"/>
        <v>10000</v>
      </c>
    </row>
    <row r="123" spans="1:10" ht="15" customHeight="1">
      <c r="A123" s="6"/>
      <c r="B123" s="6"/>
      <c r="C123" s="6"/>
      <c r="D123" s="6"/>
      <c r="E123" s="6"/>
      <c r="F123" s="4" t="s">
        <v>119</v>
      </c>
      <c r="G123" s="3" t="s">
        <v>37</v>
      </c>
      <c r="H123" s="5">
        <f>H124+H125+H126</f>
        <v>114000</v>
      </c>
      <c r="I123" s="12">
        <f>I124+I125+I126</f>
        <v>0</v>
      </c>
      <c r="J123" s="49">
        <f>J124+J125+J126</f>
        <v>114000</v>
      </c>
    </row>
    <row r="124" spans="1:10" ht="27">
      <c r="A124" s="6"/>
      <c r="B124" s="6"/>
      <c r="C124" s="6" t="s">
        <v>117</v>
      </c>
      <c r="D124" s="6"/>
      <c r="E124" s="6"/>
      <c r="F124" s="7" t="s">
        <v>69</v>
      </c>
      <c r="G124" s="6" t="s">
        <v>118</v>
      </c>
      <c r="H124" s="8">
        <v>84184</v>
      </c>
      <c r="I124" s="16">
        <v>0</v>
      </c>
      <c r="J124" s="48">
        <f>I124+H124</f>
        <v>84184</v>
      </c>
    </row>
    <row r="125" spans="1:10" ht="13.5">
      <c r="A125" s="6"/>
      <c r="B125" s="6"/>
      <c r="C125" s="6" t="s">
        <v>120</v>
      </c>
      <c r="D125" s="6"/>
      <c r="E125" s="6"/>
      <c r="F125" s="7" t="s">
        <v>121</v>
      </c>
      <c r="G125" s="6" t="s">
        <v>122</v>
      </c>
      <c r="H125" s="8">
        <v>15126</v>
      </c>
      <c r="I125" s="16">
        <v>0</v>
      </c>
      <c r="J125" s="48">
        <f>I125+H125</f>
        <v>15126</v>
      </c>
    </row>
    <row r="126" spans="1:10" ht="13.5">
      <c r="A126" s="6"/>
      <c r="B126" s="6"/>
      <c r="C126" s="6" t="s">
        <v>123</v>
      </c>
      <c r="D126" s="6"/>
      <c r="E126" s="6"/>
      <c r="F126" s="7" t="s">
        <v>124</v>
      </c>
      <c r="G126" s="6" t="s">
        <v>103</v>
      </c>
      <c r="H126" s="8">
        <v>14690</v>
      </c>
      <c r="I126" s="16">
        <v>0</v>
      </c>
      <c r="J126" s="48">
        <f>H126+I126</f>
        <v>14690</v>
      </c>
    </row>
    <row r="127" spans="1:10" ht="13.5" hidden="1">
      <c r="A127" s="6"/>
      <c r="B127" s="6"/>
      <c r="C127" s="6"/>
      <c r="D127" s="6"/>
      <c r="E127" s="6"/>
      <c r="F127" s="4" t="s">
        <v>113</v>
      </c>
      <c r="G127" s="3" t="s">
        <v>116</v>
      </c>
      <c r="H127" s="5">
        <f>H134</f>
        <v>10000</v>
      </c>
      <c r="I127" s="12">
        <v>0</v>
      </c>
      <c r="J127" s="48">
        <f t="shared" si="1"/>
        <v>10000</v>
      </c>
    </row>
    <row r="128" spans="1:10" ht="13.5" hidden="1">
      <c r="A128" s="6"/>
      <c r="B128" s="6"/>
      <c r="C128" s="6" t="s">
        <v>92</v>
      </c>
      <c r="D128" s="6"/>
      <c r="E128" s="6"/>
      <c r="F128" s="7"/>
      <c r="G128" s="6" t="s">
        <v>38</v>
      </c>
      <c r="H128" s="8">
        <v>0</v>
      </c>
      <c r="I128" s="12">
        <v>0</v>
      </c>
      <c r="J128" s="48">
        <f t="shared" si="1"/>
        <v>0</v>
      </c>
    </row>
    <row r="129" spans="1:10" ht="13.5" hidden="1">
      <c r="A129" s="6"/>
      <c r="B129" s="6"/>
      <c r="C129" s="6" t="s">
        <v>92</v>
      </c>
      <c r="D129" s="6" t="s">
        <v>65</v>
      </c>
      <c r="E129" s="6"/>
      <c r="F129" s="7"/>
      <c r="G129" s="6" t="s">
        <v>51</v>
      </c>
      <c r="H129" s="8">
        <v>0</v>
      </c>
      <c r="I129" s="12">
        <v>0</v>
      </c>
      <c r="J129" s="48">
        <f t="shared" si="1"/>
        <v>0</v>
      </c>
    </row>
    <row r="130" spans="1:10" ht="13.5" hidden="1">
      <c r="A130" s="6"/>
      <c r="B130" s="6"/>
      <c r="C130" s="6"/>
      <c r="D130" s="6"/>
      <c r="E130" s="6" t="s">
        <v>54</v>
      </c>
      <c r="F130" s="7" t="s">
        <v>50</v>
      </c>
      <c r="G130" s="6" t="s">
        <v>51</v>
      </c>
      <c r="H130" s="8">
        <v>0</v>
      </c>
      <c r="I130" s="12">
        <v>0</v>
      </c>
      <c r="J130" s="48">
        <f t="shared" si="1"/>
        <v>0</v>
      </c>
    </row>
    <row r="131" spans="1:10" ht="13.5" hidden="1">
      <c r="A131" s="6"/>
      <c r="B131" s="6"/>
      <c r="C131" s="6"/>
      <c r="D131" s="6"/>
      <c r="E131" s="6"/>
      <c r="F131" s="4" t="s">
        <v>9</v>
      </c>
      <c r="G131" s="3" t="s">
        <v>39</v>
      </c>
      <c r="H131" s="5" t="e">
        <f>#REF!+H132</f>
        <v>#REF!</v>
      </c>
      <c r="I131" s="12">
        <v>0</v>
      </c>
      <c r="J131" s="48" t="e">
        <f t="shared" si="1"/>
        <v>#REF!</v>
      </c>
    </row>
    <row r="132" spans="1:10" ht="13.5" hidden="1">
      <c r="A132" s="6"/>
      <c r="B132" s="6"/>
      <c r="C132" s="6"/>
      <c r="D132" s="6"/>
      <c r="E132" s="6"/>
      <c r="F132" s="4" t="s">
        <v>61</v>
      </c>
      <c r="G132" s="3" t="s">
        <v>60</v>
      </c>
      <c r="H132" s="5">
        <f>H133</f>
        <v>0</v>
      </c>
      <c r="I132" s="12">
        <v>0</v>
      </c>
      <c r="J132" s="48">
        <f t="shared" si="1"/>
        <v>0</v>
      </c>
    </row>
    <row r="133" spans="1:10" ht="13.5" hidden="1">
      <c r="A133" s="6"/>
      <c r="B133" s="6"/>
      <c r="C133" s="6"/>
      <c r="D133" s="6" t="s">
        <v>65</v>
      </c>
      <c r="E133" s="6"/>
      <c r="F133" s="7" t="s">
        <v>63</v>
      </c>
      <c r="G133" s="6" t="s">
        <v>62</v>
      </c>
      <c r="H133" s="8"/>
      <c r="I133" s="12">
        <v>0</v>
      </c>
      <c r="J133" s="48">
        <f t="shared" si="1"/>
        <v>0</v>
      </c>
    </row>
    <row r="134" spans="1:10" ht="13.5" hidden="1">
      <c r="A134" s="6"/>
      <c r="B134" s="6"/>
      <c r="C134" s="6" t="s">
        <v>115</v>
      </c>
      <c r="D134" s="6" t="s">
        <v>65</v>
      </c>
      <c r="E134" s="6"/>
      <c r="F134" s="7" t="s">
        <v>114</v>
      </c>
      <c r="G134" s="6" t="s">
        <v>71</v>
      </c>
      <c r="H134" s="8">
        <v>10000</v>
      </c>
      <c r="I134" s="12">
        <v>0</v>
      </c>
      <c r="J134" s="48">
        <f t="shared" si="1"/>
        <v>10000</v>
      </c>
    </row>
    <row r="135" spans="1:10" ht="13.5" hidden="1">
      <c r="A135" s="6"/>
      <c r="B135" s="6"/>
      <c r="C135" s="6"/>
      <c r="D135" s="6" t="s">
        <v>65</v>
      </c>
      <c r="E135" s="6"/>
      <c r="F135" s="7" t="s">
        <v>40</v>
      </c>
      <c r="G135" s="6" t="s">
        <v>42</v>
      </c>
      <c r="H135" s="8">
        <v>2000</v>
      </c>
      <c r="I135" s="12">
        <v>0</v>
      </c>
      <c r="J135" s="48">
        <f t="shared" si="1"/>
        <v>2000</v>
      </c>
    </row>
    <row r="136" spans="1:10" ht="13.5" hidden="1">
      <c r="A136" s="67" t="s">
        <v>23</v>
      </c>
      <c r="B136" s="68"/>
      <c r="C136" s="68"/>
      <c r="D136" s="68"/>
      <c r="E136" s="68"/>
      <c r="F136" s="68"/>
      <c r="G136" s="69"/>
      <c r="H136" s="12">
        <f>H102+H127</f>
        <v>144000</v>
      </c>
      <c r="I136" s="12">
        <v>0</v>
      </c>
      <c r="J136" s="48">
        <f t="shared" si="1"/>
        <v>144000</v>
      </c>
    </row>
    <row r="137" spans="1:10" ht="13.5" hidden="1">
      <c r="A137" s="3" t="s">
        <v>49</v>
      </c>
      <c r="B137" s="3" t="s">
        <v>11</v>
      </c>
      <c r="C137" s="3"/>
      <c r="D137" s="3"/>
      <c r="E137" s="3"/>
      <c r="F137" s="4" t="s">
        <v>14</v>
      </c>
      <c r="G137" s="3" t="s">
        <v>15</v>
      </c>
      <c r="H137" s="5"/>
      <c r="I137" s="12">
        <v>0</v>
      </c>
      <c r="J137" s="48">
        <f t="shared" si="1"/>
        <v>0</v>
      </c>
    </row>
    <row r="138" spans="1:10" s="30" customFormat="1" ht="13.5">
      <c r="A138" s="81" t="s">
        <v>23</v>
      </c>
      <c r="B138" s="82"/>
      <c r="C138" s="82"/>
      <c r="D138" s="82"/>
      <c r="E138" s="82"/>
      <c r="F138" s="82"/>
      <c r="G138" s="83"/>
      <c r="H138" s="5">
        <f>H123+H121+H111+H106</f>
        <v>1177004.24</v>
      </c>
      <c r="I138" s="12">
        <f>I123+I111</f>
        <v>0</v>
      </c>
      <c r="J138" s="49">
        <f>J123+J121+J111+J106</f>
        <v>1177004.24</v>
      </c>
    </row>
    <row r="139" spans="1:10" s="30" customFormat="1" ht="13.5">
      <c r="A139" s="3" t="s">
        <v>57</v>
      </c>
      <c r="B139" s="3" t="s">
        <v>11</v>
      </c>
      <c r="C139" s="3"/>
      <c r="D139" s="3"/>
      <c r="E139" s="3"/>
      <c r="F139" s="60" t="s">
        <v>10</v>
      </c>
      <c r="G139" s="3" t="s">
        <v>5</v>
      </c>
      <c r="H139" s="5">
        <f>H140</f>
        <v>35000</v>
      </c>
      <c r="I139" s="12">
        <f>I140</f>
        <v>0</v>
      </c>
      <c r="J139" s="49">
        <f>J140</f>
        <v>35000</v>
      </c>
    </row>
    <row r="140" spans="1:10" s="30" customFormat="1" ht="13.5">
      <c r="A140" s="3"/>
      <c r="B140" s="3"/>
      <c r="C140" s="6" t="s">
        <v>178</v>
      </c>
      <c r="D140" s="6"/>
      <c r="E140" s="6"/>
      <c r="F140" s="61" t="s">
        <v>179</v>
      </c>
      <c r="G140" s="6" t="s">
        <v>174</v>
      </c>
      <c r="H140" s="8">
        <v>35000</v>
      </c>
      <c r="I140" s="16">
        <v>0</v>
      </c>
      <c r="J140" s="48">
        <f>H140</f>
        <v>35000</v>
      </c>
    </row>
    <row r="141" spans="1:10" s="30" customFormat="1" ht="13.5">
      <c r="A141" s="81" t="s">
        <v>23</v>
      </c>
      <c r="B141" s="82"/>
      <c r="C141" s="82"/>
      <c r="D141" s="82"/>
      <c r="E141" s="82"/>
      <c r="F141" s="82"/>
      <c r="G141" s="83"/>
      <c r="H141" s="5">
        <f>H139</f>
        <v>35000</v>
      </c>
      <c r="I141" s="12">
        <f>I139</f>
        <v>0</v>
      </c>
      <c r="J141" s="49">
        <f>J139</f>
        <v>35000</v>
      </c>
    </row>
    <row r="142" spans="1:10" s="30" customFormat="1" ht="13.5">
      <c r="A142" s="17" t="s">
        <v>57</v>
      </c>
      <c r="B142" s="17" t="s">
        <v>46</v>
      </c>
      <c r="C142" s="17"/>
      <c r="D142" s="17"/>
      <c r="E142" s="17"/>
      <c r="F142" s="4" t="s">
        <v>14</v>
      </c>
      <c r="G142" s="3" t="s">
        <v>15</v>
      </c>
      <c r="H142" s="12">
        <f>H151+H152+H153+H154+H143+H144+H145+H146+H147+H148+H149+H150</f>
        <v>3836632</v>
      </c>
      <c r="I142" s="12">
        <f>I149+I150</f>
        <v>0</v>
      </c>
      <c r="J142" s="49">
        <f>J143+J144+J145+J146+J147+J148+J149+J150+J151+J153+J152+J154</f>
        <v>3836632</v>
      </c>
    </row>
    <row r="143" spans="1:10" s="30" customFormat="1" ht="13.5">
      <c r="A143" s="17"/>
      <c r="B143" s="17"/>
      <c r="C143" s="14" t="s">
        <v>90</v>
      </c>
      <c r="D143" s="17"/>
      <c r="E143" s="17"/>
      <c r="F143" s="7" t="str">
        <f>F151</f>
        <v>Заработная плата</v>
      </c>
      <c r="G143" s="6" t="s">
        <v>16</v>
      </c>
      <c r="H143" s="16">
        <v>131200</v>
      </c>
      <c r="I143" s="16">
        <v>0</v>
      </c>
      <c r="J143" s="48">
        <f t="shared" si="1"/>
        <v>131200</v>
      </c>
    </row>
    <row r="144" spans="1:10" s="30" customFormat="1" ht="13.5">
      <c r="A144" s="17"/>
      <c r="B144" s="17"/>
      <c r="C144" s="14" t="s">
        <v>91</v>
      </c>
      <c r="D144" s="14"/>
      <c r="E144" s="14"/>
      <c r="F144" s="7" t="str">
        <f>F152</f>
        <v>Начисления на выплаты по оплате труда</v>
      </c>
      <c r="G144" s="6" t="s">
        <v>18</v>
      </c>
      <c r="H144" s="16">
        <v>39500</v>
      </c>
      <c r="I144" s="16">
        <v>0</v>
      </c>
      <c r="J144" s="48">
        <f t="shared" si="1"/>
        <v>39500</v>
      </c>
    </row>
    <row r="145" spans="1:10" s="30" customFormat="1" ht="13.5">
      <c r="A145" s="17"/>
      <c r="B145" s="17"/>
      <c r="C145" s="14" t="s">
        <v>143</v>
      </c>
      <c r="D145" s="14"/>
      <c r="E145" s="14" t="s">
        <v>126</v>
      </c>
      <c r="F145" s="7" t="str">
        <f>F153</f>
        <v>Заработная плата</v>
      </c>
      <c r="G145" s="6" t="s">
        <v>16</v>
      </c>
      <c r="H145" s="16">
        <v>77000</v>
      </c>
      <c r="I145" s="16">
        <v>0</v>
      </c>
      <c r="J145" s="48">
        <f t="shared" si="1"/>
        <v>77000</v>
      </c>
    </row>
    <row r="146" spans="1:10" s="30" customFormat="1" ht="13.5">
      <c r="A146" s="17"/>
      <c r="B146" s="17"/>
      <c r="C146" s="14" t="s">
        <v>144</v>
      </c>
      <c r="D146" s="14"/>
      <c r="E146" s="14" t="s">
        <v>126</v>
      </c>
      <c r="F146" s="7" t="str">
        <f>F154</f>
        <v>Начисления на выплаты по оплате труда</v>
      </c>
      <c r="G146" s="6" t="s">
        <v>18</v>
      </c>
      <c r="H146" s="16">
        <v>23300</v>
      </c>
      <c r="I146" s="16">
        <v>0</v>
      </c>
      <c r="J146" s="48">
        <f t="shared" si="1"/>
        <v>23300</v>
      </c>
    </row>
    <row r="147" spans="1:10" s="30" customFormat="1" ht="13.5">
      <c r="A147" s="17"/>
      <c r="B147" s="17"/>
      <c r="C147" s="14" t="s">
        <v>145</v>
      </c>
      <c r="D147" s="14"/>
      <c r="E147" s="14"/>
      <c r="F147" s="7" t="str">
        <f>F151</f>
        <v>Заработная плата</v>
      </c>
      <c r="G147" s="6" t="s">
        <v>16</v>
      </c>
      <c r="H147" s="16">
        <v>845810</v>
      </c>
      <c r="I147" s="16">
        <v>0</v>
      </c>
      <c r="J147" s="48">
        <f t="shared" si="1"/>
        <v>845810</v>
      </c>
    </row>
    <row r="148" spans="1:10" s="30" customFormat="1" ht="13.5">
      <c r="A148" s="17"/>
      <c r="B148" s="17"/>
      <c r="C148" s="14" t="s">
        <v>146</v>
      </c>
      <c r="D148" s="14"/>
      <c r="E148" s="14"/>
      <c r="F148" s="7" t="str">
        <f>F152</f>
        <v>Начисления на выплаты по оплате труда</v>
      </c>
      <c r="G148" s="6" t="s">
        <v>18</v>
      </c>
      <c r="H148" s="16">
        <v>235990</v>
      </c>
      <c r="I148" s="16">
        <v>0</v>
      </c>
      <c r="J148" s="48">
        <f t="shared" si="1"/>
        <v>235990</v>
      </c>
    </row>
    <row r="149" spans="1:10" s="30" customFormat="1" ht="13.5">
      <c r="A149" s="17"/>
      <c r="B149" s="17"/>
      <c r="C149" s="14" t="s">
        <v>147</v>
      </c>
      <c r="D149" s="14"/>
      <c r="E149" s="14" t="s">
        <v>126</v>
      </c>
      <c r="F149" s="7" t="str">
        <f>F153</f>
        <v>Заработная плата</v>
      </c>
      <c r="G149" s="6" t="s">
        <v>16</v>
      </c>
      <c r="H149" s="16">
        <v>1462810</v>
      </c>
      <c r="I149" s="16">
        <v>0</v>
      </c>
      <c r="J149" s="48">
        <f>H149+I149</f>
        <v>1462810</v>
      </c>
    </row>
    <row r="150" spans="1:10" s="30" customFormat="1" ht="13.5">
      <c r="A150" s="17"/>
      <c r="B150" s="17"/>
      <c r="C150" s="14" t="s">
        <v>148</v>
      </c>
      <c r="D150" s="14"/>
      <c r="E150" s="14" t="s">
        <v>126</v>
      </c>
      <c r="F150" s="7" t="str">
        <f>F154</f>
        <v>Начисления на выплаты по оплате труда</v>
      </c>
      <c r="G150" s="6" t="s">
        <v>18</v>
      </c>
      <c r="H150" s="16">
        <v>461022</v>
      </c>
      <c r="I150" s="16">
        <v>0</v>
      </c>
      <c r="J150" s="48">
        <f>H150+I150</f>
        <v>461022</v>
      </c>
    </row>
    <row r="151" spans="1:10" s="30" customFormat="1" ht="13.5">
      <c r="A151" s="14"/>
      <c r="B151" s="14"/>
      <c r="C151" s="14" t="s">
        <v>139</v>
      </c>
      <c r="D151" s="14" t="s">
        <v>64</v>
      </c>
      <c r="E151" s="17"/>
      <c r="F151" s="7" t="s">
        <v>6</v>
      </c>
      <c r="G151" s="6" t="s">
        <v>16</v>
      </c>
      <c r="H151" s="16">
        <v>250000</v>
      </c>
      <c r="I151" s="16">
        <v>0</v>
      </c>
      <c r="J151" s="48">
        <f t="shared" si="1"/>
        <v>250000</v>
      </c>
    </row>
    <row r="152" spans="1:10" s="30" customFormat="1" ht="13.5">
      <c r="A152" s="14"/>
      <c r="B152" s="14"/>
      <c r="C152" s="14" t="s">
        <v>140</v>
      </c>
      <c r="D152" s="14" t="s">
        <v>64</v>
      </c>
      <c r="E152" s="17"/>
      <c r="F152" s="7" t="s">
        <v>17</v>
      </c>
      <c r="G152" s="6" t="s">
        <v>18</v>
      </c>
      <c r="H152" s="16">
        <v>75700</v>
      </c>
      <c r="I152" s="16">
        <v>0</v>
      </c>
      <c r="J152" s="48">
        <f t="shared" si="1"/>
        <v>75700</v>
      </c>
    </row>
    <row r="153" spans="1:10" s="30" customFormat="1" ht="13.5">
      <c r="A153" s="14"/>
      <c r="B153" s="14"/>
      <c r="C153" s="14" t="s">
        <v>141</v>
      </c>
      <c r="D153" s="14"/>
      <c r="E153" s="14" t="s">
        <v>126</v>
      </c>
      <c r="F153" s="7" t="s">
        <v>6</v>
      </c>
      <c r="G153" s="6" t="s">
        <v>16</v>
      </c>
      <c r="H153" s="16">
        <v>180000</v>
      </c>
      <c r="I153" s="16">
        <v>0</v>
      </c>
      <c r="J153" s="48">
        <f t="shared" si="1"/>
        <v>180000</v>
      </c>
    </row>
    <row r="154" spans="1:10" s="30" customFormat="1" ht="13.5">
      <c r="A154" s="14"/>
      <c r="B154" s="14"/>
      <c r="C154" s="14" t="s">
        <v>142</v>
      </c>
      <c r="D154" s="14"/>
      <c r="E154" s="14" t="s">
        <v>126</v>
      </c>
      <c r="F154" s="7" t="s">
        <v>17</v>
      </c>
      <c r="G154" s="6" t="s">
        <v>18</v>
      </c>
      <c r="H154" s="16">
        <v>54300</v>
      </c>
      <c r="I154" s="16">
        <v>0</v>
      </c>
      <c r="J154" s="48">
        <f t="shared" si="1"/>
        <v>54300</v>
      </c>
    </row>
    <row r="155" spans="1:12" ht="13.5">
      <c r="A155" s="87" t="s">
        <v>23</v>
      </c>
      <c r="B155" s="87"/>
      <c r="C155" s="87"/>
      <c r="D155" s="87"/>
      <c r="E155" s="87"/>
      <c r="F155" s="87"/>
      <c r="G155" s="87"/>
      <c r="H155" s="12">
        <f>H142</f>
        <v>3836632</v>
      </c>
      <c r="I155" s="12">
        <v>0</v>
      </c>
      <c r="J155" s="49">
        <f t="shared" si="1"/>
        <v>3836632</v>
      </c>
      <c r="K155" s="2"/>
      <c r="L155" s="2"/>
    </row>
    <row r="156" spans="1:12" ht="13.5">
      <c r="A156" s="84" t="s">
        <v>52</v>
      </c>
      <c r="B156" s="85"/>
      <c r="C156" s="85"/>
      <c r="D156" s="85"/>
      <c r="E156" s="85"/>
      <c r="F156" s="85"/>
      <c r="G156" s="86"/>
      <c r="H156" s="13">
        <f>H155+H138+H101+H96+H91+H76+H41+H31+H17+H87+H141+H84+H81+H36</f>
        <v>8183054.49</v>
      </c>
      <c r="I156" s="12">
        <f>I138+I101+I91+I106+I141+I96+I84+I81+I36+I142</f>
        <v>0</v>
      </c>
      <c r="J156" s="49">
        <f>H156+I156</f>
        <v>8183054.49</v>
      </c>
      <c r="K156" s="2"/>
      <c r="L156" s="2"/>
    </row>
    <row r="157" spans="1:12" ht="13.5">
      <c r="A157" s="80" t="s">
        <v>96</v>
      </c>
      <c r="B157" s="80"/>
      <c r="C157" s="80"/>
      <c r="D157" s="80"/>
      <c r="E157" s="80"/>
      <c r="F157" s="80"/>
      <c r="G157" s="80"/>
      <c r="H157" s="9"/>
      <c r="I157" s="9"/>
      <c r="J157" s="2"/>
      <c r="K157" s="2"/>
      <c r="L157" s="2"/>
    </row>
    <row r="158" spans="1:12" ht="13.5">
      <c r="A158" s="9"/>
      <c r="B158" s="9"/>
      <c r="C158" s="9"/>
      <c r="D158" s="9"/>
      <c r="E158" s="9"/>
      <c r="F158" s="9"/>
      <c r="G158" s="9"/>
      <c r="H158" s="9"/>
      <c r="I158" s="9"/>
      <c r="J158" s="62"/>
      <c r="K158" s="2"/>
      <c r="L158" s="2"/>
    </row>
    <row r="159" spans="1:12" ht="13.5">
      <c r="A159" s="80"/>
      <c r="B159" s="80"/>
      <c r="C159" s="80"/>
      <c r="D159" s="80"/>
      <c r="E159" s="80"/>
      <c r="F159" s="80"/>
      <c r="G159" s="80"/>
      <c r="H159" s="80"/>
      <c r="I159" s="37"/>
      <c r="J159" s="2"/>
      <c r="K159" s="2"/>
      <c r="L159" s="2"/>
    </row>
    <row r="160" spans="1:12" ht="13.5">
      <c r="A160" s="9"/>
      <c r="B160" s="9"/>
      <c r="C160" s="9"/>
      <c r="D160" s="9"/>
      <c r="E160" s="9"/>
      <c r="F160" s="9"/>
      <c r="G160" s="9"/>
      <c r="H160" s="9"/>
      <c r="I160" s="9"/>
      <c r="J160" s="2"/>
      <c r="K160" s="2"/>
      <c r="L160" s="2"/>
    </row>
    <row r="161" spans="1:12" ht="13.5">
      <c r="A161" s="80"/>
      <c r="B161" s="80"/>
      <c r="C161" s="80"/>
      <c r="D161" s="80"/>
      <c r="E161" s="80"/>
      <c r="F161" s="80"/>
      <c r="G161" s="80"/>
      <c r="H161" s="80"/>
      <c r="I161" s="37"/>
      <c r="J161" s="2"/>
      <c r="K161" s="2"/>
      <c r="L161" s="2"/>
    </row>
    <row r="162" spans="1:12" ht="13.5">
      <c r="A162" s="9"/>
      <c r="B162" s="9"/>
      <c r="C162" s="9"/>
      <c r="D162" s="9"/>
      <c r="E162" s="9"/>
      <c r="F162" s="9"/>
      <c r="G162" s="9"/>
      <c r="H162" s="9"/>
      <c r="I162" s="9"/>
      <c r="J162" s="2"/>
      <c r="K162" s="2"/>
      <c r="L162" s="2"/>
    </row>
    <row r="163" spans="1:12" ht="13.5">
      <c r="A163" s="9"/>
      <c r="B163" s="9"/>
      <c r="C163" s="9"/>
      <c r="D163" s="9"/>
      <c r="E163" s="9"/>
      <c r="F163" s="9"/>
      <c r="G163" s="9"/>
      <c r="H163" s="9"/>
      <c r="I163" s="9"/>
      <c r="J163" s="2"/>
      <c r="K163" s="2"/>
      <c r="L163" s="2"/>
    </row>
    <row r="164" spans="1:12" ht="13.5">
      <c r="A164" s="9"/>
      <c r="B164" s="9"/>
      <c r="C164" s="9"/>
      <c r="D164" s="9"/>
      <c r="E164" s="9"/>
      <c r="F164" s="9"/>
      <c r="G164" s="9"/>
      <c r="H164" s="9"/>
      <c r="I164" s="9"/>
      <c r="J164" s="2"/>
      <c r="K164" s="2"/>
      <c r="L164" s="2"/>
    </row>
    <row r="165" spans="1:12" ht="13.5">
      <c r="A165" s="9"/>
      <c r="B165" s="9"/>
      <c r="C165" s="9"/>
      <c r="D165" s="9"/>
      <c r="E165" s="9"/>
      <c r="F165" s="9"/>
      <c r="G165" s="9"/>
      <c r="H165" s="9"/>
      <c r="I165" s="9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</sheetData>
  <sheetProtection/>
  <mergeCells count="29">
    <mergeCell ref="A81:G81"/>
    <mergeCell ref="A84:G84"/>
    <mergeCell ref="A141:G141"/>
    <mergeCell ref="A6:J6"/>
    <mergeCell ref="I9:I10"/>
    <mergeCell ref="J9:J10"/>
    <mergeCell ref="A36:G36"/>
    <mergeCell ref="A91:G91"/>
    <mergeCell ref="A96:G96"/>
    <mergeCell ref="A161:H161"/>
    <mergeCell ref="A157:G157"/>
    <mergeCell ref="A159:H159"/>
    <mergeCell ref="A76:G76"/>
    <mergeCell ref="A138:G138"/>
    <mergeCell ref="A87:G87"/>
    <mergeCell ref="A156:G156"/>
    <mergeCell ref="A136:G136"/>
    <mergeCell ref="A101:G101"/>
    <mergeCell ref="A155:G155"/>
    <mergeCell ref="G1:H1"/>
    <mergeCell ref="G2:H3"/>
    <mergeCell ref="A41:G41"/>
    <mergeCell ref="A49:G49"/>
    <mergeCell ref="F9:F10"/>
    <mergeCell ref="A31:G31"/>
    <mergeCell ref="A9:E9"/>
    <mergeCell ref="A17:G17"/>
    <mergeCell ref="E42:E47"/>
    <mergeCell ref="G5:J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2019-01-29T09:50:17Z</cp:lastPrinted>
  <dcterms:created xsi:type="dcterms:W3CDTF">2005-08-10T12:22:56Z</dcterms:created>
  <dcterms:modified xsi:type="dcterms:W3CDTF">2021-09-29T10:43:41Z</dcterms:modified>
  <cp:category/>
  <cp:version/>
  <cp:contentType/>
  <cp:contentStatus/>
</cp:coreProperties>
</file>