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по амортизации" sheetId="1" r:id="rId1"/>
  </sheets>
  <definedNames/>
  <calcPr fullCalcOnLoad="1"/>
</workbook>
</file>

<file path=xl/sharedStrings.xml><?xml version="1.0" encoding="utf-8"?>
<sst xmlns="http://schemas.openxmlformats.org/spreadsheetml/2006/main" count="244" uniqueCount="137">
  <si>
    <t/>
  </si>
  <si>
    <t>Сельская администрация Шашикманского сельского поселения Онгудайского района Республики Алтай</t>
  </si>
  <si>
    <t>Наименование</t>
  </si>
  <si>
    <t>Кол-во</t>
  </si>
  <si>
    <t>Остаточная стоимость</t>
  </si>
  <si>
    <t>1</t>
  </si>
  <si>
    <t>2</t>
  </si>
  <si>
    <t>3</t>
  </si>
  <si>
    <t>4</t>
  </si>
  <si>
    <t xml:space="preserve"> Ноутбук ACER ASPIRE E5-511-P7QQ</t>
  </si>
  <si>
    <t>013.4.0022</t>
  </si>
  <si>
    <t xml:space="preserve"> ноутбук Acer Exstensa2508-P2te pen n3540</t>
  </si>
  <si>
    <t>013.4.0009</t>
  </si>
  <si>
    <t>водогрейный кател марки "Факел 12"</t>
  </si>
  <si>
    <t>013.4.0003</t>
  </si>
  <si>
    <t>ГАЗ 322132</t>
  </si>
  <si>
    <t>013.5.0002</t>
  </si>
  <si>
    <t>Диван ВК серый (овал)</t>
  </si>
  <si>
    <t>013.4.0024</t>
  </si>
  <si>
    <t>Здание Дома культуры 1963 г. 390кв.м</t>
  </si>
  <si>
    <t>011.2.0003</t>
  </si>
  <si>
    <t>Здание котельной 2002г.</t>
  </si>
  <si>
    <t>013.2.0002</t>
  </si>
  <si>
    <t>Здание сельской администрации 95кв.м</t>
  </si>
  <si>
    <t>011.2.0002</t>
  </si>
  <si>
    <t>компьютер в комлекте LG(библиотека)2002г.</t>
  </si>
  <si>
    <t>013.4.0021</t>
  </si>
  <si>
    <t>компьютер в комплекте (Acer) 2006 г.</t>
  </si>
  <si>
    <t>013.4.0020</t>
  </si>
  <si>
    <t>компьютер в комплекте (LG)2006 г.</t>
  </si>
  <si>
    <t>013.4.0019</t>
  </si>
  <si>
    <t xml:space="preserve">костюм национальный </t>
  </si>
  <si>
    <t>013.8.0002</t>
  </si>
  <si>
    <t>нетбук</t>
  </si>
  <si>
    <t>013.4.0005</t>
  </si>
  <si>
    <t>ноутбукACER AspireE-5-511-P23U</t>
  </si>
  <si>
    <t>013.4.0015</t>
  </si>
  <si>
    <t>памятник</t>
  </si>
  <si>
    <t>011.3.0002</t>
  </si>
  <si>
    <t>покрышка для мата</t>
  </si>
  <si>
    <t>013.8.0004</t>
  </si>
  <si>
    <t>принтер canon MF3010</t>
  </si>
  <si>
    <t>013.4.0011</t>
  </si>
  <si>
    <t>принтер hpLaser Jet1320</t>
  </si>
  <si>
    <t>013.4.0007</t>
  </si>
  <si>
    <t>стелаж ученический</t>
  </si>
  <si>
    <t>013.4.0012</t>
  </si>
  <si>
    <t>стол компьютерный</t>
  </si>
  <si>
    <t>013.4.0001</t>
  </si>
  <si>
    <t>013.4.0013</t>
  </si>
  <si>
    <t>013.4.0018</t>
  </si>
  <si>
    <t>23</t>
  </si>
  <si>
    <t>013.4.0029</t>
  </si>
  <si>
    <t>стол письменный</t>
  </si>
  <si>
    <t>013.4.0017</t>
  </si>
  <si>
    <t>стул ISO BL/Черный (С-11)</t>
  </si>
  <si>
    <t>013.4.0014</t>
  </si>
  <si>
    <t>стулья 3-х секционный "ИЗО ТРИО"</t>
  </si>
  <si>
    <t>013.4.0016</t>
  </si>
  <si>
    <t>шкаф офисный в комплекте(закрытый,стеклянные двери) с тумбой (2шт)</t>
  </si>
  <si>
    <t>013.4.0002</t>
  </si>
  <si>
    <t xml:space="preserve">Итого </t>
  </si>
  <si>
    <t>Балансовая стоимость</t>
  </si>
  <si>
    <t>Амортизация</t>
  </si>
  <si>
    <t>2.Движимое имущество</t>
  </si>
  <si>
    <t>2.1. Транспортные средства</t>
  </si>
  <si>
    <t>Автомобиль Тойота Лит Айс Ноах</t>
  </si>
  <si>
    <t>013.5.0001</t>
  </si>
  <si>
    <t>Итого 2 поз. По разделу 2.1-Трансортные средства</t>
  </si>
  <si>
    <t>2.2. Машины и оборудования</t>
  </si>
  <si>
    <t>Здание магазина1976г. Ул. Октьябрьская б/н</t>
  </si>
  <si>
    <t>011.2.0001</t>
  </si>
  <si>
    <t>бесхозный дом (ул.Победы 9А)</t>
  </si>
  <si>
    <t>013.2.0001</t>
  </si>
  <si>
    <t>Земли населенных пунктов(04:06:050103:53)</t>
  </si>
  <si>
    <t>031.1.0001</t>
  </si>
  <si>
    <t>Земли сельскохозяйственного назначения (04:06:051002:138)</t>
  </si>
  <si>
    <t>031.1.0002</t>
  </si>
  <si>
    <t>Земли сельскохозяйственного назначения (04:06:051002:137)</t>
  </si>
  <si>
    <t>031.1.0003</t>
  </si>
  <si>
    <t>Земли сельскохозяйственного назначения (04:06:051001:124)</t>
  </si>
  <si>
    <t>031.1.0004</t>
  </si>
  <si>
    <t>Земли сельскохозяйственного назначения (04:06:051001:125)</t>
  </si>
  <si>
    <t>031.1.0005</t>
  </si>
  <si>
    <t>Выписка из Единого  государственного реестра  недвижимости</t>
  </si>
  <si>
    <t>Кадастровая стоимость</t>
  </si>
  <si>
    <t>нет данных</t>
  </si>
  <si>
    <t>2.2. Инвнстиционная недвижимость</t>
  </si>
  <si>
    <t>Итого 51поз. По разделу 2.2.Инвестиционная недвижимость</t>
  </si>
  <si>
    <t>акт сдачи приемки№10 от 01.03.2009 г.</t>
  </si>
  <si>
    <t>товарная накладная №434 от 13.11.2012</t>
  </si>
  <si>
    <t>товарная накладная №25 от 08.06.2011</t>
  </si>
  <si>
    <t>товарная накладная №1 от 12.12.2012г.</t>
  </si>
  <si>
    <t>товарная накладная №2от 08.08.2011</t>
  </si>
  <si>
    <t>товарная накладная№00055134от10.12.2005г.</t>
  </si>
  <si>
    <t>товарная накладная №1 от 02.11.2005г.</t>
  </si>
  <si>
    <t>товарная накладная №1 от02.11.2005г.</t>
  </si>
  <si>
    <t>акт сдачи приемки №42 от30.09.2015г.</t>
  </si>
  <si>
    <t>акт сдачи приемки №3 от 06.07.2002г.</t>
  </si>
  <si>
    <t>акт сдачи приемки №5 от 11.02.2006г.</t>
  </si>
  <si>
    <t>акт сдачи приемки №6 от 11.02.2006г.</t>
  </si>
  <si>
    <t>инвентарный номер</t>
  </si>
  <si>
    <t>Сведения об установленных в отношении имущества ограничениях(обременениях)документы-основания внесения учетной записи</t>
  </si>
  <si>
    <t xml:space="preserve">Реквизиты документов оснований возникновения (прекращения)права собственности </t>
  </si>
  <si>
    <t>Процент износа</t>
  </si>
  <si>
    <t>№ пп общий</t>
  </si>
  <si>
    <t>№пп Раздел</t>
  </si>
  <si>
    <t>№пп Подраздел</t>
  </si>
  <si>
    <t>2.1</t>
  </si>
  <si>
    <t>акт сдачи приемки №39 от27.11.2014</t>
  </si>
  <si>
    <t>акт сдачи приемки№1 от 05.08.2011</t>
  </si>
  <si>
    <t xml:space="preserve">Реестр муниципального имущества </t>
  </si>
  <si>
    <t>на 01.05.2019г.</t>
  </si>
  <si>
    <t>Утвержден</t>
  </si>
  <si>
    <t>Постановлением Главы</t>
  </si>
  <si>
    <t>Шашикманского сельского поселения</t>
  </si>
  <si>
    <t>1.Недвижимое имущество</t>
  </si>
  <si>
    <t>1.1.Земельные участки</t>
  </si>
  <si>
    <t>1.2 Нежилые помещения</t>
  </si>
  <si>
    <t>2.3.Прочие ОС</t>
  </si>
  <si>
    <t>2.3</t>
  </si>
  <si>
    <t>Итого 2поз. по разделу 2.3Прочие ОС</t>
  </si>
  <si>
    <t>2.2</t>
  </si>
  <si>
    <t>Итого 20 поз. по разделу 2.2 Машины и оборудования</t>
  </si>
  <si>
    <t>1.2</t>
  </si>
  <si>
    <t>Итого 5 поз. по разделу 1.2.Нежилые помещения</t>
  </si>
  <si>
    <t>1.1</t>
  </si>
  <si>
    <t>Итого 5 поз. по разделу 1.1-Земельные участки</t>
  </si>
  <si>
    <t>Балансодержатель(наименование,ИНН/КПП,Адрес)</t>
  </si>
  <si>
    <t>инн0404006583/кпп040401001  Адрес с.Шашикман</t>
  </si>
  <si>
    <t>инн0404006583/кпп040401001  Адрес с.Шашикман ул. Победы 12</t>
  </si>
  <si>
    <t>инн0404006583/кпп040401001  Адрес с.Шашикман ул. Победы7</t>
  </si>
  <si>
    <t>инн0404006583/кпп040401001  Адрес с.Шашикман ул. Победы Октябрьская б/н</t>
  </si>
  <si>
    <t>инн0404006583/кпп040401001  Адрес с.Шашикман ул. Победы 7</t>
  </si>
  <si>
    <t>инн0404006583/кпп040401001  Адрес с.Шашикман ул. Победы12</t>
  </si>
  <si>
    <t>инн0404006583/кпп040401001  Адрес с.Шашикма ул. Победы7</t>
  </si>
  <si>
    <t xml:space="preserve">от 29.05.2019г. №23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</si>
</sst>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b/>
      <sz val="7"/>
      <color indexed="8"/>
      <name val="Tahoma"/>
      <family val="0"/>
    </font>
    <font>
      <b/>
      <i/>
      <sz val="8"/>
      <color indexed="8"/>
      <name val="Tahoma"/>
      <family val="0"/>
    </font>
    <font>
      <i/>
      <sz val="8"/>
      <color indexed="8"/>
      <name val="Tahoma"/>
      <family val="0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vertical="top" wrapText="1"/>
    </xf>
    <xf numFmtId="0" fontId="0" fillId="0" borderId="13" xfId="0" applyNumberFormat="1" applyBorder="1" applyAlignment="1">
      <alignment/>
    </xf>
    <xf numFmtId="0" fontId="9" fillId="0" borderId="13" xfId="0" applyNumberFormat="1" applyFont="1" applyBorder="1" applyAlignment="1">
      <alignment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horizontal="left" vertical="top" wrapText="1"/>
    </xf>
    <xf numFmtId="0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0" fontId="8" fillId="33" borderId="14" xfId="0" applyNumberFormat="1" applyFont="1" applyFill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right" vertical="top" wrapText="1"/>
    </xf>
    <xf numFmtId="4" fontId="6" fillId="33" borderId="16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righ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11" fillId="0" borderId="13" xfId="0" applyNumberFormat="1" applyFont="1" applyBorder="1" applyAlignment="1">
      <alignment vertical="top" wrapText="1"/>
    </xf>
    <xf numFmtId="0" fontId="12" fillId="0" borderId="13" xfId="0" applyNumberFormat="1" applyFont="1" applyBorder="1" applyAlignment="1">
      <alignment vertical="top" wrapText="1"/>
    </xf>
    <xf numFmtId="4" fontId="12" fillId="0" borderId="13" xfId="0" applyNumberFormat="1" applyFont="1" applyBorder="1" applyAlignment="1">
      <alignment vertical="top" wrapText="1"/>
    </xf>
    <xf numFmtId="0" fontId="10" fillId="33" borderId="18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wrapText="1"/>
    </xf>
    <xf numFmtId="0" fontId="0" fillId="0" borderId="20" xfId="0" applyNumberFormat="1" applyBorder="1" applyAlignment="1">
      <alignment horizontal="right"/>
    </xf>
    <xf numFmtId="0" fontId="8" fillId="33" borderId="21" xfId="0" applyNumberFormat="1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0" fontId="8" fillId="33" borderId="22" xfId="0" applyNumberFormat="1" applyFont="1" applyFill="1" applyBorder="1" applyAlignment="1">
      <alignment horizontal="center" vertical="top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4" fontId="7" fillId="33" borderId="15" xfId="0" applyNumberFormat="1" applyFont="1" applyFill="1" applyBorder="1" applyAlignment="1">
      <alignment horizontal="right" vertical="top" wrapText="1"/>
    </xf>
    <xf numFmtId="4" fontId="8" fillId="33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7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7" fillId="33" borderId="23" xfId="0" applyNumberFormat="1" applyFont="1" applyFill="1" applyBorder="1" applyAlignment="1">
      <alignment horizontal="right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4" fontId="8" fillId="33" borderId="24" xfId="0" applyNumberFormat="1" applyFont="1" applyFill="1" applyBorder="1" applyAlignment="1">
      <alignment horizontal="center" vertical="top" wrapText="1"/>
    </xf>
    <xf numFmtId="0" fontId="8" fillId="33" borderId="25" xfId="0" applyNumberFormat="1" applyFont="1" applyFill="1" applyBorder="1" applyAlignment="1">
      <alignment horizontal="center" vertical="top" wrapText="1"/>
    </xf>
    <xf numFmtId="0" fontId="8" fillId="33" borderId="26" xfId="0" applyNumberFormat="1" applyFont="1" applyFill="1" applyBorder="1" applyAlignment="1">
      <alignment horizontal="center" vertical="top" wrapText="1"/>
    </xf>
    <xf numFmtId="0" fontId="8" fillId="33" borderId="26" xfId="0" applyNumberFormat="1" applyFont="1" applyFill="1" applyBorder="1" applyAlignment="1">
      <alignment horizontal="center" vertical="top" wrapText="1"/>
    </xf>
    <xf numFmtId="4" fontId="7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right" vertical="top" wrapText="1"/>
    </xf>
    <xf numFmtId="4" fontId="7" fillId="33" borderId="28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29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21" xfId="0" applyNumberFormat="1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0" fontId="8" fillId="33" borderId="22" xfId="0" applyNumberFormat="1" applyFont="1" applyFill="1" applyBorder="1" applyAlignment="1">
      <alignment horizontal="center" vertical="top"/>
    </xf>
    <xf numFmtId="0" fontId="0" fillId="0" borderId="30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4" fontId="6" fillId="33" borderId="31" xfId="0" applyNumberFormat="1" applyFont="1" applyFill="1" applyBorder="1" applyAlignment="1">
      <alignment horizontal="right" vertical="top" wrapText="1"/>
    </xf>
    <xf numFmtId="4" fontId="6" fillId="33" borderId="31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6" fillId="33" borderId="32" xfId="0" applyNumberFormat="1" applyFont="1" applyFill="1" applyBorder="1" applyAlignment="1">
      <alignment horizontal="center" vertical="top" wrapText="1"/>
    </xf>
    <xf numFmtId="0" fontId="6" fillId="33" borderId="33" xfId="0" applyNumberFormat="1" applyFont="1" applyFill="1" applyBorder="1" applyAlignment="1">
      <alignment horizontal="center" vertical="top" wrapText="1"/>
    </xf>
    <xf numFmtId="0" fontId="6" fillId="33" borderId="3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0" fillId="33" borderId="13" xfId="0" applyNumberFormat="1" applyFont="1" applyFill="1" applyBorder="1" applyAlignment="1">
      <alignment horizontal="left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right" vertical="top" wrapText="1"/>
    </xf>
    <xf numFmtId="4" fontId="7" fillId="33" borderId="13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8" fillId="33" borderId="13" xfId="0" applyNumberFormat="1" applyFont="1" applyFill="1" applyBorder="1" applyAlignment="1">
      <alignment horizontal="center" vertical="top" wrapText="1"/>
    </xf>
    <xf numFmtId="0" fontId="8" fillId="33" borderId="35" xfId="0" applyNumberFormat="1" applyFont="1" applyFill="1" applyBorder="1" applyAlignment="1">
      <alignment horizontal="center" vertical="top" wrapText="1"/>
    </xf>
    <xf numFmtId="4" fontId="8" fillId="33" borderId="36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48">
      <selection activeCell="A59" sqref="A59:IV59"/>
    </sheetView>
  </sheetViews>
  <sheetFormatPr defaultColWidth="9.140625" defaultRowHeight="12.75"/>
  <cols>
    <col min="3" max="3" width="6.7109375" style="1" customWidth="1"/>
    <col min="4" max="4" width="12.7109375" style="1" customWidth="1"/>
    <col min="5" max="5" width="2.7109375" style="1" customWidth="1"/>
    <col min="6" max="6" width="0.13671875" style="1" customWidth="1"/>
    <col min="7" max="7" width="7.7109375" style="1" customWidth="1"/>
    <col min="8" max="8" width="12.7109375" style="1" customWidth="1"/>
    <col min="9" max="11" width="0.13671875" style="1" customWidth="1"/>
    <col min="12" max="12" width="1.7109375" style="1" customWidth="1"/>
    <col min="13" max="13" width="4.7109375" style="1" customWidth="1"/>
    <col min="14" max="14" width="9.7109375" style="1" customWidth="1"/>
    <col min="15" max="15" width="2.7109375" style="1" customWidth="1"/>
    <col min="16" max="16" width="0.13671875" style="1" customWidth="1"/>
    <col min="17" max="17" width="1.7109375" style="1" customWidth="1"/>
    <col min="18" max="18" width="6.7109375" style="1" customWidth="1"/>
    <col min="19" max="19" width="7.7109375" style="1" customWidth="1"/>
    <col min="20" max="20" width="12.00390625" style="1" customWidth="1"/>
    <col min="21" max="21" width="22.57421875" style="0" customWidth="1"/>
    <col min="22" max="22" width="32.140625" style="0" customWidth="1"/>
    <col min="23" max="23" width="21.8515625" style="0" customWidth="1"/>
    <col min="25" max="25" width="16.8515625" style="0" customWidth="1"/>
  </cols>
  <sheetData>
    <row r="1" ht="12.75">
      <c r="Y1" s="36" t="s">
        <v>113</v>
      </c>
    </row>
    <row r="2" spans="24:25" ht="12.75">
      <c r="X2" s="65" t="s">
        <v>114</v>
      </c>
      <c r="Y2" s="65"/>
    </row>
    <row r="3" spans="23:25" ht="12.75">
      <c r="W3" s="66" t="s">
        <v>115</v>
      </c>
      <c r="X3" s="67"/>
      <c r="Y3" s="67"/>
    </row>
    <row r="4" spans="23:25" ht="12.75">
      <c r="W4" s="37"/>
      <c r="X4" s="38"/>
      <c r="Y4" s="37" t="s">
        <v>136</v>
      </c>
    </row>
    <row r="5" spans="1:25" ht="12.75">
      <c r="A5" s="65" t="s">
        <v>111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2.75">
      <c r="A6" s="65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5:21" ht="12.75">
      <c r="O7" s="80" t="s">
        <v>112</v>
      </c>
      <c r="P7" s="81"/>
      <c r="Q7" s="81"/>
      <c r="R7" s="81"/>
      <c r="S7" s="81"/>
      <c r="T7" s="81"/>
      <c r="U7" s="81"/>
    </row>
    <row r="8" spans="1:25" s="1" customFormat="1" ht="64.5" customHeight="1">
      <c r="A8" s="22" t="s">
        <v>105</v>
      </c>
      <c r="B8" s="22" t="s">
        <v>106</v>
      </c>
      <c r="C8" s="24" t="s">
        <v>107</v>
      </c>
      <c r="D8" s="82" t="s">
        <v>2</v>
      </c>
      <c r="E8" s="82"/>
      <c r="F8" s="82"/>
      <c r="G8" s="82"/>
      <c r="H8" s="18" t="s">
        <v>101</v>
      </c>
      <c r="I8" s="83"/>
      <c r="J8" s="83"/>
      <c r="K8" s="84" t="s">
        <v>3</v>
      </c>
      <c r="L8" s="84"/>
      <c r="M8" s="84"/>
      <c r="N8" s="85" t="s">
        <v>62</v>
      </c>
      <c r="O8" s="85"/>
      <c r="P8" s="85"/>
      <c r="Q8" s="85"/>
      <c r="R8" s="85" t="s">
        <v>63</v>
      </c>
      <c r="S8" s="85"/>
      <c r="T8" s="19" t="s">
        <v>4</v>
      </c>
      <c r="U8" s="20" t="s">
        <v>128</v>
      </c>
      <c r="V8" s="21" t="s">
        <v>102</v>
      </c>
      <c r="W8" s="21" t="s">
        <v>103</v>
      </c>
      <c r="X8" s="22" t="s">
        <v>104</v>
      </c>
      <c r="Y8" s="23" t="s">
        <v>85</v>
      </c>
    </row>
    <row r="9" spans="1:25" s="1" customFormat="1" ht="13.5" customHeight="1">
      <c r="A9" s="71">
        <v>1</v>
      </c>
      <c r="B9" s="68" t="s">
        <v>116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0"/>
    </row>
    <row r="10" spans="1:25" s="1" customFormat="1" ht="13.5" customHeight="1">
      <c r="A10" s="72"/>
      <c r="B10" s="5"/>
      <c r="C10" s="50" t="s">
        <v>117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s="1" customFormat="1" ht="31.5" customHeight="1">
      <c r="A11" s="5">
        <v>2</v>
      </c>
      <c r="B11" s="32" t="s">
        <v>126</v>
      </c>
      <c r="C11" s="27" t="s">
        <v>5</v>
      </c>
      <c r="D11" s="40" t="s">
        <v>74</v>
      </c>
      <c r="E11" s="40"/>
      <c r="F11" s="40"/>
      <c r="G11" s="40"/>
      <c r="H11" s="7" t="s">
        <v>75</v>
      </c>
      <c r="I11" s="41"/>
      <c r="J11" s="41"/>
      <c r="K11" s="42" t="s">
        <v>5</v>
      </c>
      <c r="L11" s="42"/>
      <c r="M11" s="42"/>
      <c r="N11" s="39">
        <v>243357.13</v>
      </c>
      <c r="O11" s="39"/>
      <c r="P11" s="39"/>
      <c r="Q11" s="39"/>
      <c r="R11" s="39"/>
      <c r="S11" s="39"/>
      <c r="T11" s="8"/>
      <c r="U11" s="11" t="s">
        <v>129</v>
      </c>
      <c r="V11" s="9" t="s">
        <v>86</v>
      </c>
      <c r="W11" s="6" t="s">
        <v>84</v>
      </c>
      <c r="X11" s="5"/>
      <c r="Y11" s="13">
        <f>N11</f>
        <v>243357.13</v>
      </c>
    </row>
    <row r="12" spans="1:25" s="1" customFormat="1" ht="34.5" customHeight="1">
      <c r="A12" s="5">
        <v>3</v>
      </c>
      <c r="B12" s="32" t="s">
        <v>126</v>
      </c>
      <c r="C12" s="25" t="s">
        <v>6</v>
      </c>
      <c r="D12" s="40" t="s">
        <v>76</v>
      </c>
      <c r="E12" s="40"/>
      <c r="F12" s="40"/>
      <c r="G12" s="40"/>
      <c r="H12" s="7" t="s">
        <v>77</v>
      </c>
      <c r="I12" s="41"/>
      <c r="J12" s="41"/>
      <c r="K12" s="42" t="s">
        <v>5</v>
      </c>
      <c r="L12" s="42"/>
      <c r="M12" s="42"/>
      <c r="N12" s="39">
        <v>234226.64</v>
      </c>
      <c r="O12" s="39"/>
      <c r="P12" s="39"/>
      <c r="Q12" s="39"/>
      <c r="R12" s="39"/>
      <c r="S12" s="39"/>
      <c r="T12" s="8" t="s">
        <v>0</v>
      </c>
      <c r="U12" s="6" t="str">
        <f aca="true" t="shared" si="0" ref="U12:W15">U11</f>
        <v>инн0404006583/кпп040401001  Адрес с.Шашикман</v>
      </c>
      <c r="V12" s="5" t="str">
        <f t="shared" si="0"/>
        <v>нет данных</v>
      </c>
      <c r="W12" s="6" t="str">
        <f t="shared" si="0"/>
        <v>Выписка из Единого  государственного реестра  недвижимости</v>
      </c>
      <c r="X12" s="5"/>
      <c r="Y12" s="13">
        <f>N12</f>
        <v>234226.64</v>
      </c>
    </row>
    <row r="13" spans="1:25" s="1" customFormat="1" ht="34.5" customHeight="1">
      <c r="A13" s="5">
        <v>4</v>
      </c>
      <c r="B13" s="32" t="s">
        <v>126</v>
      </c>
      <c r="C13" s="25">
        <v>3</v>
      </c>
      <c r="D13" s="40" t="s">
        <v>78</v>
      </c>
      <c r="E13" s="40"/>
      <c r="F13" s="40"/>
      <c r="G13" s="40"/>
      <c r="H13" s="7" t="s">
        <v>79</v>
      </c>
      <c r="I13" s="41"/>
      <c r="J13" s="41"/>
      <c r="K13" s="42" t="s">
        <v>5</v>
      </c>
      <c r="L13" s="42"/>
      <c r="M13" s="42"/>
      <c r="N13" s="39">
        <v>28140</v>
      </c>
      <c r="O13" s="39"/>
      <c r="P13" s="39"/>
      <c r="Q13" s="39"/>
      <c r="R13" s="39"/>
      <c r="S13" s="39"/>
      <c r="T13" s="8" t="s">
        <v>0</v>
      </c>
      <c r="U13" s="6" t="str">
        <f t="shared" si="0"/>
        <v>инн0404006583/кпп040401001  Адрес с.Шашикман</v>
      </c>
      <c r="V13" s="5" t="str">
        <f t="shared" si="0"/>
        <v>нет данных</v>
      </c>
      <c r="W13" s="6" t="str">
        <f t="shared" si="0"/>
        <v>Выписка из Единого  государственного реестра  недвижимости</v>
      </c>
      <c r="X13" s="5"/>
      <c r="Y13" s="13">
        <f>N13</f>
        <v>28140</v>
      </c>
    </row>
    <row r="14" spans="1:25" s="1" customFormat="1" ht="34.5" customHeight="1">
      <c r="A14" s="5">
        <v>5</v>
      </c>
      <c r="B14" s="32" t="s">
        <v>126</v>
      </c>
      <c r="C14" s="25">
        <v>4</v>
      </c>
      <c r="D14" s="40" t="s">
        <v>80</v>
      </c>
      <c r="E14" s="40"/>
      <c r="F14" s="40"/>
      <c r="G14" s="40"/>
      <c r="H14" s="7" t="s">
        <v>81</v>
      </c>
      <c r="I14" s="41"/>
      <c r="J14" s="41"/>
      <c r="K14" s="42" t="s">
        <v>5</v>
      </c>
      <c r="L14" s="42"/>
      <c r="M14" s="42"/>
      <c r="N14" s="39">
        <v>38190</v>
      </c>
      <c r="O14" s="39"/>
      <c r="P14" s="39"/>
      <c r="Q14" s="39"/>
      <c r="R14" s="39"/>
      <c r="S14" s="39"/>
      <c r="T14" s="8" t="s">
        <v>0</v>
      </c>
      <c r="U14" s="6" t="str">
        <f t="shared" si="0"/>
        <v>инн0404006583/кпп040401001  Адрес с.Шашикман</v>
      </c>
      <c r="V14" s="5" t="str">
        <f t="shared" si="0"/>
        <v>нет данных</v>
      </c>
      <c r="W14" s="6" t="str">
        <f t="shared" si="0"/>
        <v>Выписка из Единого  государственного реестра  недвижимости</v>
      </c>
      <c r="X14" s="5"/>
      <c r="Y14" s="13">
        <f>N14</f>
        <v>38190</v>
      </c>
    </row>
    <row r="15" spans="1:25" s="1" customFormat="1" ht="34.5" customHeight="1">
      <c r="A15" s="5">
        <v>6</v>
      </c>
      <c r="B15" s="32" t="s">
        <v>126</v>
      </c>
      <c r="C15" s="25">
        <v>5</v>
      </c>
      <c r="D15" s="40" t="s">
        <v>82</v>
      </c>
      <c r="E15" s="40"/>
      <c r="F15" s="40"/>
      <c r="G15" s="40"/>
      <c r="H15" s="7" t="s">
        <v>83</v>
      </c>
      <c r="I15" s="41"/>
      <c r="J15" s="41"/>
      <c r="K15" s="42" t="s">
        <v>5</v>
      </c>
      <c r="L15" s="42"/>
      <c r="M15" s="42"/>
      <c r="N15" s="39">
        <v>24789.33</v>
      </c>
      <c r="O15" s="39"/>
      <c r="P15" s="39"/>
      <c r="Q15" s="39"/>
      <c r="R15" s="39"/>
      <c r="S15" s="39"/>
      <c r="T15" s="8" t="s">
        <v>0</v>
      </c>
      <c r="U15" s="6" t="str">
        <f t="shared" si="0"/>
        <v>инн0404006583/кпп040401001  Адрес с.Шашикман</v>
      </c>
      <c r="V15" s="5" t="str">
        <f t="shared" si="0"/>
        <v>нет данных</v>
      </c>
      <c r="W15" s="6" t="str">
        <f t="shared" si="0"/>
        <v>Выписка из Единого  государственного реестра  недвижимости</v>
      </c>
      <c r="X15" s="5"/>
      <c r="Y15" s="13">
        <f>N15</f>
        <v>24789.33</v>
      </c>
    </row>
    <row r="16" spans="1:25" s="1" customFormat="1" ht="13.5" customHeight="1">
      <c r="A16" s="5">
        <v>7</v>
      </c>
      <c r="B16" s="5"/>
      <c r="C16" s="57" t="s">
        <v>127</v>
      </c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46">
        <f>N11+N12+N13+N14+N15</f>
        <v>568703.1</v>
      </c>
      <c r="O16" s="47"/>
      <c r="P16" s="47"/>
      <c r="Q16" s="47"/>
      <c r="R16" s="48"/>
      <c r="S16" s="49"/>
      <c r="T16" s="14"/>
      <c r="U16" s="5"/>
      <c r="V16" s="5"/>
      <c r="W16" s="5"/>
      <c r="X16" s="5"/>
      <c r="Y16" s="5"/>
    </row>
    <row r="17" spans="1:25" s="1" customFormat="1" ht="13.5" customHeight="1">
      <c r="A17" s="28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 t="s">
        <v>118</v>
      </c>
      <c r="U17" s="30"/>
      <c r="V17" s="30"/>
      <c r="W17" s="30"/>
      <c r="X17" s="30"/>
      <c r="Y17" s="31"/>
    </row>
    <row r="18" spans="1:25" s="1" customFormat="1" ht="39" customHeight="1">
      <c r="A18" s="5">
        <v>10</v>
      </c>
      <c r="B18" s="33" t="s">
        <v>124</v>
      </c>
      <c r="C18" s="3">
        <v>1</v>
      </c>
      <c r="D18" s="53" t="s">
        <v>19</v>
      </c>
      <c r="E18" s="53"/>
      <c r="F18" s="53"/>
      <c r="G18" s="53"/>
      <c r="H18" s="2" t="s">
        <v>20</v>
      </c>
      <c r="I18" s="54"/>
      <c r="J18" s="54"/>
      <c r="K18" s="55" t="s">
        <v>5</v>
      </c>
      <c r="L18" s="55"/>
      <c r="M18" s="55"/>
      <c r="N18" s="56">
        <f>485784.3</f>
        <v>485784.3</v>
      </c>
      <c r="O18" s="56"/>
      <c r="P18" s="56"/>
      <c r="Q18" s="56"/>
      <c r="R18" s="56">
        <f>485784.3</f>
        <v>485784.3</v>
      </c>
      <c r="S18" s="56"/>
      <c r="T18" s="15" t="s">
        <v>0</v>
      </c>
      <c r="U18" s="6" t="s">
        <v>130</v>
      </c>
      <c r="V18" s="5" t="str">
        <f>V15</f>
        <v>нет данных</v>
      </c>
      <c r="W18" s="10" t="s">
        <v>89</v>
      </c>
      <c r="X18" s="5">
        <v>100</v>
      </c>
      <c r="Y18" s="5"/>
    </row>
    <row r="19" spans="1:25" s="1" customFormat="1" ht="35.25" customHeight="1">
      <c r="A19" s="5">
        <v>11</v>
      </c>
      <c r="B19" s="33" t="s">
        <v>124</v>
      </c>
      <c r="C19" s="3">
        <v>2</v>
      </c>
      <c r="D19" s="53" t="s">
        <v>21</v>
      </c>
      <c r="E19" s="53"/>
      <c r="F19" s="53"/>
      <c r="G19" s="53"/>
      <c r="H19" s="2" t="s">
        <v>22</v>
      </c>
      <c r="I19" s="54"/>
      <c r="J19" s="54"/>
      <c r="K19" s="55" t="s">
        <v>5</v>
      </c>
      <c r="L19" s="55"/>
      <c r="M19" s="55"/>
      <c r="N19" s="56">
        <f>99364.3</f>
        <v>99364.3</v>
      </c>
      <c r="O19" s="56"/>
      <c r="P19" s="56"/>
      <c r="Q19" s="56"/>
      <c r="R19" s="56">
        <f>99364.3</f>
        <v>99364.3</v>
      </c>
      <c r="S19" s="56"/>
      <c r="T19" s="15" t="s">
        <v>0</v>
      </c>
      <c r="U19" s="6" t="s">
        <v>130</v>
      </c>
      <c r="V19" s="5" t="str">
        <f>V18</f>
        <v>нет данных</v>
      </c>
      <c r="W19" s="12" t="str">
        <f>W18</f>
        <v>акт сдачи приемки№10 от 01.03.2009 г.</v>
      </c>
      <c r="X19" s="5">
        <v>100</v>
      </c>
      <c r="Y19" s="5"/>
    </row>
    <row r="20" spans="1:25" s="1" customFormat="1" ht="36" customHeight="1">
      <c r="A20" s="5">
        <v>12</v>
      </c>
      <c r="B20" s="33" t="s">
        <v>124</v>
      </c>
      <c r="C20" s="3">
        <v>3</v>
      </c>
      <c r="D20" s="53" t="s">
        <v>23</v>
      </c>
      <c r="E20" s="53"/>
      <c r="F20" s="53"/>
      <c r="G20" s="53"/>
      <c r="H20" s="2" t="s">
        <v>24</v>
      </c>
      <c r="I20" s="54"/>
      <c r="J20" s="54"/>
      <c r="K20" s="55" t="s">
        <v>5</v>
      </c>
      <c r="L20" s="55"/>
      <c r="M20" s="55"/>
      <c r="N20" s="56">
        <f>32554.3</f>
        <v>32554.3</v>
      </c>
      <c r="O20" s="56"/>
      <c r="P20" s="56"/>
      <c r="Q20" s="56"/>
      <c r="R20" s="56">
        <f>32554.3</f>
        <v>32554.3</v>
      </c>
      <c r="S20" s="56"/>
      <c r="T20" s="15" t="s">
        <v>0</v>
      </c>
      <c r="U20" s="6" t="s">
        <v>131</v>
      </c>
      <c r="V20" s="5" t="str">
        <f>V19</f>
        <v>нет данных</v>
      </c>
      <c r="W20" s="12" t="str">
        <f>W18</f>
        <v>акт сдачи приемки№10 от 01.03.2009 г.</v>
      </c>
      <c r="X20" s="5">
        <v>100</v>
      </c>
      <c r="Y20" s="5"/>
    </row>
    <row r="21" spans="1:25" s="1" customFormat="1" ht="34.5" customHeight="1">
      <c r="A21" s="5">
        <v>13</v>
      </c>
      <c r="B21" s="33" t="s">
        <v>124</v>
      </c>
      <c r="C21" s="3">
        <v>4</v>
      </c>
      <c r="D21" s="53" t="s">
        <v>70</v>
      </c>
      <c r="E21" s="53"/>
      <c r="F21" s="53"/>
      <c r="G21" s="53"/>
      <c r="H21" s="2" t="s">
        <v>71</v>
      </c>
      <c r="I21" s="54"/>
      <c r="J21" s="54"/>
      <c r="K21" s="55" t="s">
        <v>5</v>
      </c>
      <c r="L21" s="55"/>
      <c r="M21" s="55"/>
      <c r="N21" s="56">
        <v>3725.9</v>
      </c>
      <c r="O21" s="56"/>
      <c r="P21" s="56"/>
      <c r="Q21" s="56"/>
      <c r="R21" s="56">
        <v>3725.9</v>
      </c>
      <c r="S21" s="56"/>
      <c r="T21" s="15" t="s">
        <v>0</v>
      </c>
      <c r="U21" s="6" t="s">
        <v>132</v>
      </c>
      <c r="V21" s="5" t="str">
        <f>V20</f>
        <v>нет данных</v>
      </c>
      <c r="W21" s="12" t="str">
        <f>W20</f>
        <v>акт сдачи приемки№10 от 01.03.2009 г.</v>
      </c>
      <c r="X21" s="5">
        <v>100</v>
      </c>
      <c r="Y21" s="5"/>
    </row>
    <row r="22" spans="1:25" s="1" customFormat="1" ht="37.5" customHeight="1">
      <c r="A22" s="5">
        <v>14</v>
      </c>
      <c r="B22" s="33" t="s">
        <v>124</v>
      </c>
      <c r="C22" s="3">
        <v>5</v>
      </c>
      <c r="D22" s="53" t="s">
        <v>72</v>
      </c>
      <c r="E22" s="53"/>
      <c r="F22" s="53"/>
      <c r="G22" s="53"/>
      <c r="H22" s="2" t="s">
        <v>73</v>
      </c>
      <c r="I22" s="54"/>
      <c r="J22" s="54"/>
      <c r="K22" s="55" t="s">
        <v>5</v>
      </c>
      <c r="L22" s="55"/>
      <c r="M22" s="55"/>
      <c r="N22" s="56">
        <v>138436</v>
      </c>
      <c r="O22" s="56"/>
      <c r="P22" s="56"/>
      <c r="Q22" s="56"/>
      <c r="R22" s="56">
        <v>138436</v>
      </c>
      <c r="S22" s="56"/>
      <c r="T22" s="15" t="s">
        <v>0</v>
      </c>
      <c r="U22" s="6" t="s">
        <v>129</v>
      </c>
      <c r="V22" s="5" t="str">
        <f>V21</f>
        <v>нет данных</v>
      </c>
      <c r="W22" s="12" t="str">
        <f>W21</f>
        <v>акт сдачи приемки№10 от 01.03.2009 г.</v>
      </c>
      <c r="X22" s="5">
        <v>100</v>
      </c>
      <c r="Y22" s="5"/>
    </row>
    <row r="23" spans="1:25" s="1" customFormat="1" ht="13.5" customHeight="1">
      <c r="A23" s="5">
        <v>15</v>
      </c>
      <c r="B23" s="5"/>
      <c r="C23" s="57" t="s">
        <v>125</v>
      </c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46">
        <f>N18+N19+N20+N21+N22</f>
        <v>759864.8</v>
      </c>
      <c r="O23" s="47"/>
      <c r="P23" s="47"/>
      <c r="Q23" s="47"/>
      <c r="R23" s="48">
        <f>R18+R19+R20+R21+R22</f>
        <v>759864.8</v>
      </c>
      <c r="S23" s="49"/>
      <c r="T23" s="14"/>
      <c r="U23" s="5"/>
      <c r="V23" s="5"/>
      <c r="W23" s="5"/>
      <c r="X23" s="5"/>
      <c r="Y23" s="5"/>
    </row>
    <row r="24" spans="1:25" s="1" customFormat="1" ht="13.5" customHeight="1">
      <c r="A24" s="5">
        <v>16</v>
      </c>
      <c r="B24" s="5"/>
      <c r="C24" s="63" t="s">
        <v>87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5"/>
      <c r="V24" s="5"/>
      <c r="W24" s="5"/>
      <c r="X24" s="5"/>
      <c r="Y24" s="5"/>
    </row>
    <row r="25" spans="1:25" s="1" customFormat="1" ht="36" customHeight="1">
      <c r="A25" s="5">
        <v>17</v>
      </c>
      <c r="B25" s="5">
        <v>2.2</v>
      </c>
      <c r="C25" s="3">
        <v>1</v>
      </c>
      <c r="D25" s="53" t="s">
        <v>37</v>
      </c>
      <c r="E25" s="53"/>
      <c r="F25" s="53"/>
      <c r="G25" s="53"/>
      <c r="H25" s="2" t="s">
        <v>38</v>
      </c>
      <c r="I25" s="54"/>
      <c r="J25" s="54"/>
      <c r="K25" s="55" t="s">
        <v>5</v>
      </c>
      <c r="L25" s="55"/>
      <c r="M25" s="55"/>
      <c r="N25" s="56">
        <f>571801.4</f>
        <v>571801.4</v>
      </c>
      <c r="O25" s="56"/>
      <c r="P25" s="56"/>
      <c r="Q25" s="56"/>
      <c r="R25" s="56">
        <f>571801.4</f>
        <v>571801.4</v>
      </c>
      <c r="S25" s="56"/>
      <c r="T25" s="15" t="s">
        <v>0</v>
      </c>
      <c r="U25" s="6" t="str">
        <f>U22</f>
        <v>инн0404006583/кпп040401001  Адрес с.Шашикман</v>
      </c>
      <c r="V25" s="5" t="str">
        <f>V22</f>
        <v>нет данных</v>
      </c>
      <c r="W25" s="12" t="str">
        <f>W22</f>
        <v>акт сдачи приемки№10 от 01.03.2009 г.</v>
      </c>
      <c r="X25" s="5">
        <v>100</v>
      </c>
      <c r="Y25" s="5"/>
    </row>
    <row r="26" spans="1:25" s="1" customFormat="1" ht="13.5" customHeight="1">
      <c r="A26" s="5">
        <v>18</v>
      </c>
      <c r="B26" s="5"/>
      <c r="C26" s="57" t="s">
        <v>88</v>
      </c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46">
        <f>N25</f>
        <v>571801.4</v>
      </c>
      <c r="O26" s="47"/>
      <c r="P26" s="47"/>
      <c r="Q26" s="47"/>
      <c r="R26" s="48">
        <f>R25</f>
        <v>571801.4</v>
      </c>
      <c r="S26" s="49"/>
      <c r="T26" s="14"/>
      <c r="U26" s="5"/>
      <c r="V26" s="5"/>
      <c r="W26" s="5"/>
      <c r="X26" s="5"/>
      <c r="Y26" s="5"/>
    </row>
    <row r="27" spans="1:25" s="1" customFormat="1" ht="13.5" customHeight="1">
      <c r="A27" s="5">
        <v>19</v>
      </c>
      <c r="B27" s="5"/>
      <c r="C27" s="63" t="s">
        <v>64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"/>
      <c r="V27" s="5"/>
      <c r="W27" s="5"/>
      <c r="X27" s="5"/>
      <c r="Y27" s="5"/>
    </row>
    <row r="28" spans="1:25" s="1" customFormat="1" ht="13.5" customHeight="1">
      <c r="A28" s="5">
        <v>20</v>
      </c>
      <c r="B28" s="5"/>
      <c r="C28" s="63" t="s">
        <v>65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5"/>
      <c r="V28" s="5"/>
      <c r="W28" s="5"/>
      <c r="X28" s="5"/>
      <c r="Y28" s="5"/>
    </row>
    <row r="29" spans="1:25" s="1" customFormat="1" ht="36.75" customHeight="1">
      <c r="A29" s="5">
        <v>21</v>
      </c>
      <c r="B29" s="33" t="s">
        <v>108</v>
      </c>
      <c r="C29" s="3">
        <v>1</v>
      </c>
      <c r="D29" s="53" t="s">
        <v>66</v>
      </c>
      <c r="E29" s="53"/>
      <c r="F29" s="53"/>
      <c r="G29" s="53"/>
      <c r="H29" s="2" t="s">
        <v>67</v>
      </c>
      <c r="I29" s="54"/>
      <c r="J29" s="54"/>
      <c r="K29" s="55" t="s">
        <v>5</v>
      </c>
      <c r="L29" s="55"/>
      <c r="M29" s="55"/>
      <c r="N29" s="56">
        <v>390000</v>
      </c>
      <c r="O29" s="56"/>
      <c r="P29" s="56"/>
      <c r="Q29" s="56"/>
      <c r="R29" s="56">
        <v>390000</v>
      </c>
      <c r="S29" s="56"/>
      <c r="T29" s="15" t="s">
        <v>0</v>
      </c>
      <c r="U29" s="6" t="s">
        <v>133</v>
      </c>
      <c r="V29" s="5" t="str">
        <f>V25</f>
        <v>нет данных</v>
      </c>
      <c r="W29" s="10" t="s">
        <v>110</v>
      </c>
      <c r="X29" s="5">
        <v>100</v>
      </c>
      <c r="Y29" s="5"/>
    </row>
    <row r="30" spans="1:25" s="1" customFormat="1" ht="31.5" customHeight="1">
      <c r="A30" s="5">
        <v>22</v>
      </c>
      <c r="B30" s="33" t="s">
        <v>108</v>
      </c>
      <c r="C30" s="3">
        <v>2</v>
      </c>
      <c r="D30" s="53" t="s">
        <v>15</v>
      </c>
      <c r="E30" s="53"/>
      <c r="F30" s="53"/>
      <c r="G30" s="53"/>
      <c r="H30" s="2" t="s">
        <v>16</v>
      </c>
      <c r="I30" s="54"/>
      <c r="J30" s="54"/>
      <c r="K30" s="55" t="s">
        <v>5</v>
      </c>
      <c r="L30" s="55"/>
      <c r="M30" s="55"/>
      <c r="N30" s="43">
        <f>747667</f>
        <v>747667</v>
      </c>
      <c r="O30" s="43"/>
      <c r="P30" s="43"/>
      <c r="Q30" s="43"/>
      <c r="R30" s="43">
        <f>747667</f>
        <v>747667</v>
      </c>
      <c r="S30" s="43"/>
      <c r="T30" s="15" t="s">
        <v>0</v>
      </c>
      <c r="U30" s="6" t="str">
        <f>U29</f>
        <v>инн0404006583/кпп040401001  Адрес с.Шашикман ул. Победы 7</v>
      </c>
      <c r="V30" s="5" t="str">
        <f>V29</f>
        <v>нет данных</v>
      </c>
      <c r="W30" s="10" t="s">
        <v>109</v>
      </c>
      <c r="X30" s="5">
        <v>100</v>
      </c>
      <c r="Y30" s="5"/>
    </row>
    <row r="31" spans="1:25" s="1" customFormat="1" ht="13.5" customHeight="1">
      <c r="A31" s="5">
        <v>23</v>
      </c>
      <c r="B31" s="5"/>
      <c r="C31" s="63" t="s">
        <v>68</v>
      </c>
      <c r="D31" s="64"/>
      <c r="E31" s="64"/>
      <c r="F31" s="64"/>
      <c r="G31" s="64"/>
      <c r="H31" s="64"/>
      <c r="I31" s="64"/>
      <c r="J31" s="64"/>
      <c r="K31" s="64"/>
      <c r="L31" s="64"/>
      <c r="M31" s="88"/>
      <c r="N31" s="87">
        <f>N29+N30</f>
        <v>1137667</v>
      </c>
      <c r="O31" s="45"/>
      <c r="P31" s="45"/>
      <c r="Q31" s="45"/>
      <c r="R31" s="89">
        <f>R29+R30</f>
        <v>1137667</v>
      </c>
      <c r="S31" s="90"/>
      <c r="T31" s="4"/>
      <c r="U31" s="5"/>
      <c r="V31" s="5"/>
      <c r="W31" s="5"/>
      <c r="X31" s="5"/>
      <c r="Y31" s="5"/>
    </row>
    <row r="32" spans="1:25" s="1" customFormat="1" ht="13.5" customHeight="1">
      <c r="A32" s="5">
        <v>24</v>
      </c>
      <c r="B32" s="5"/>
      <c r="C32" s="63" t="s">
        <v>69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"/>
      <c r="V32" s="5"/>
      <c r="W32" s="5"/>
      <c r="X32" s="5"/>
      <c r="Y32" s="5"/>
    </row>
    <row r="33" spans="1:25" s="1" customFormat="1" ht="47.25" customHeight="1">
      <c r="A33" s="5">
        <v>25</v>
      </c>
      <c r="B33" s="32" t="s">
        <v>122</v>
      </c>
      <c r="C33" s="3" t="s">
        <v>5</v>
      </c>
      <c r="D33" s="53" t="s">
        <v>9</v>
      </c>
      <c r="E33" s="53"/>
      <c r="F33" s="53"/>
      <c r="G33" s="53"/>
      <c r="H33" s="2" t="s">
        <v>10</v>
      </c>
      <c r="I33" s="54"/>
      <c r="J33" s="54"/>
      <c r="K33" s="55" t="s">
        <v>5</v>
      </c>
      <c r="L33" s="55"/>
      <c r="M33" s="55"/>
      <c r="N33" s="56">
        <f>30000</f>
        <v>30000</v>
      </c>
      <c r="O33" s="56"/>
      <c r="P33" s="56"/>
      <c r="Q33" s="56"/>
      <c r="R33" s="56">
        <f>30000</f>
        <v>30000</v>
      </c>
      <c r="S33" s="56"/>
      <c r="T33" s="15"/>
      <c r="U33" s="6" t="str">
        <f>U30</f>
        <v>инн0404006583/кпп040401001  Адрес с.Шашикман ул. Победы 7</v>
      </c>
      <c r="V33" s="5" t="str">
        <f>V30</f>
        <v>нет данных</v>
      </c>
      <c r="W33" s="10" t="s">
        <v>94</v>
      </c>
      <c r="X33" s="5">
        <v>100</v>
      </c>
      <c r="Y33" s="5"/>
    </row>
    <row r="34" spans="1:25" s="1" customFormat="1" ht="39" customHeight="1">
      <c r="A34" s="5">
        <v>26</v>
      </c>
      <c r="B34" s="32" t="s">
        <v>122</v>
      </c>
      <c r="C34" s="3" t="s">
        <v>6</v>
      </c>
      <c r="D34" s="53" t="s">
        <v>11</v>
      </c>
      <c r="E34" s="53"/>
      <c r="F34" s="53"/>
      <c r="G34" s="53"/>
      <c r="H34" s="2" t="s">
        <v>12</v>
      </c>
      <c r="I34" s="54"/>
      <c r="J34" s="54"/>
      <c r="K34" s="55" t="s">
        <v>5</v>
      </c>
      <c r="L34" s="55"/>
      <c r="M34" s="55"/>
      <c r="N34" s="56">
        <f>30000</f>
        <v>30000</v>
      </c>
      <c r="O34" s="56"/>
      <c r="P34" s="56"/>
      <c r="Q34" s="56"/>
      <c r="R34" s="56">
        <f>30000</f>
        <v>30000</v>
      </c>
      <c r="S34" s="56"/>
      <c r="T34" s="15" t="s">
        <v>0</v>
      </c>
      <c r="U34" s="6" t="str">
        <f>U33</f>
        <v>инн0404006583/кпп040401001  Адрес с.Шашикман ул. Победы 7</v>
      </c>
      <c r="V34" s="5" t="str">
        <f>V33</f>
        <v>нет данных</v>
      </c>
      <c r="W34" s="10" t="s">
        <v>95</v>
      </c>
      <c r="X34" s="5">
        <v>100</v>
      </c>
      <c r="Y34" s="5"/>
    </row>
    <row r="35" spans="1:25" s="1" customFormat="1" ht="36" customHeight="1">
      <c r="A35" s="5">
        <v>27</v>
      </c>
      <c r="B35" s="32" t="s">
        <v>122</v>
      </c>
      <c r="C35" s="3" t="s">
        <v>7</v>
      </c>
      <c r="D35" s="53" t="s">
        <v>13</v>
      </c>
      <c r="E35" s="53"/>
      <c r="F35" s="53"/>
      <c r="G35" s="53"/>
      <c r="H35" s="2" t="s">
        <v>14</v>
      </c>
      <c r="I35" s="54"/>
      <c r="J35" s="54"/>
      <c r="K35" s="55" t="s">
        <v>5</v>
      </c>
      <c r="L35" s="55"/>
      <c r="M35" s="55"/>
      <c r="N35" s="56">
        <f>99800</f>
        <v>99800</v>
      </c>
      <c r="O35" s="56"/>
      <c r="P35" s="56"/>
      <c r="Q35" s="56"/>
      <c r="R35" s="56">
        <v>48265.32</v>
      </c>
      <c r="S35" s="56"/>
      <c r="T35" s="34">
        <v>51534.68</v>
      </c>
      <c r="U35" s="6" t="s">
        <v>134</v>
      </c>
      <c r="V35" s="5" t="str">
        <f>V34</f>
        <v>нет данных</v>
      </c>
      <c r="W35" s="10" t="s">
        <v>97</v>
      </c>
      <c r="X35" s="5">
        <v>48</v>
      </c>
      <c r="Y35" s="5"/>
    </row>
    <row r="36" spans="1:25" s="1" customFormat="1" ht="36" customHeight="1">
      <c r="A36" s="5">
        <v>28</v>
      </c>
      <c r="B36" s="32" t="s">
        <v>122</v>
      </c>
      <c r="C36" s="3">
        <v>4</v>
      </c>
      <c r="D36" s="53" t="s">
        <v>17</v>
      </c>
      <c r="E36" s="53"/>
      <c r="F36" s="53"/>
      <c r="G36" s="53"/>
      <c r="H36" s="2" t="s">
        <v>18</v>
      </c>
      <c r="I36" s="54"/>
      <c r="J36" s="54"/>
      <c r="K36" s="55" t="s">
        <v>7</v>
      </c>
      <c r="L36" s="55"/>
      <c r="M36" s="55"/>
      <c r="N36" s="52">
        <f>13200</f>
        <v>13200</v>
      </c>
      <c r="O36" s="52"/>
      <c r="P36" s="52"/>
      <c r="Q36" s="52"/>
      <c r="R36" s="52">
        <f>13200</f>
        <v>13200</v>
      </c>
      <c r="S36" s="52"/>
      <c r="T36" s="15" t="s">
        <v>0</v>
      </c>
      <c r="U36" s="6" t="str">
        <f>U35</f>
        <v>инн0404006583/кпп040401001  Адрес с.Шашикман ул. Победы12</v>
      </c>
      <c r="V36" s="5" t="str">
        <f>V35</f>
        <v>нет данных</v>
      </c>
      <c r="W36" s="10" t="s">
        <v>90</v>
      </c>
      <c r="X36" s="5">
        <v>100</v>
      </c>
      <c r="Y36" s="5"/>
    </row>
    <row r="37" spans="1:25" s="1" customFormat="1" ht="39" customHeight="1">
      <c r="A37" s="5">
        <v>29</v>
      </c>
      <c r="B37" s="32" t="s">
        <v>122</v>
      </c>
      <c r="C37" s="3">
        <v>5</v>
      </c>
      <c r="D37" s="53" t="s">
        <v>25</v>
      </c>
      <c r="E37" s="53"/>
      <c r="F37" s="53"/>
      <c r="G37" s="53"/>
      <c r="H37" s="2" t="s">
        <v>26</v>
      </c>
      <c r="I37" s="54"/>
      <c r="J37" s="54"/>
      <c r="K37" s="55" t="s">
        <v>5</v>
      </c>
      <c r="L37" s="55"/>
      <c r="M37" s="55"/>
      <c r="N37" s="56">
        <f>59646.8</f>
        <v>59646.8</v>
      </c>
      <c r="O37" s="56"/>
      <c r="P37" s="56"/>
      <c r="Q37" s="56"/>
      <c r="R37" s="56">
        <f>59646.8</f>
        <v>59646.8</v>
      </c>
      <c r="S37" s="56"/>
      <c r="T37" s="15" t="s">
        <v>0</v>
      </c>
      <c r="U37" s="6" t="str">
        <f>U36</f>
        <v>инн0404006583/кпп040401001  Адрес с.Шашикман ул. Победы12</v>
      </c>
      <c r="V37" s="5" t="str">
        <f>V36</f>
        <v>нет данных</v>
      </c>
      <c r="W37" s="10" t="s">
        <v>98</v>
      </c>
      <c r="X37" s="5">
        <v>100</v>
      </c>
      <c r="Y37" s="5"/>
    </row>
    <row r="38" spans="1:25" s="1" customFormat="1" ht="42" customHeight="1">
      <c r="A38" s="5">
        <v>30</v>
      </c>
      <c r="B38" s="32" t="s">
        <v>122</v>
      </c>
      <c r="C38" s="3">
        <v>6</v>
      </c>
      <c r="D38" s="53" t="s">
        <v>27</v>
      </c>
      <c r="E38" s="53"/>
      <c r="F38" s="53"/>
      <c r="G38" s="53"/>
      <c r="H38" s="2" t="s">
        <v>28</v>
      </c>
      <c r="I38" s="54"/>
      <c r="J38" s="54"/>
      <c r="K38" s="55" t="s">
        <v>5</v>
      </c>
      <c r="L38" s="55"/>
      <c r="M38" s="55"/>
      <c r="N38" s="56">
        <f>60600</f>
        <v>60600</v>
      </c>
      <c r="O38" s="56"/>
      <c r="P38" s="56"/>
      <c r="Q38" s="56"/>
      <c r="R38" s="56">
        <f>60600</f>
        <v>60600</v>
      </c>
      <c r="S38" s="56"/>
      <c r="T38" s="15" t="s">
        <v>0</v>
      </c>
      <c r="U38" s="6" t="s">
        <v>135</v>
      </c>
      <c r="V38" s="5" t="str">
        <f>V37</f>
        <v>нет данных</v>
      </c>
      <c r="W38" s="10" t="s">
        <v>99</v>
      </c>
      <c r="X38" s="5">
        <v>100</v>
      </c>
      <c r="Y38" s="5"/>
    </row>
    <row r="39" spans="1:25" s="1" customFormat="1" ht="35.25" customHeight="1">
      <c r="A39" s="5">
        <v>31</v>
      </c>
      <c r="B39" s="32" t="s">
        <v>122</v>
      </c>
      <c r="C39" s="3">
        <v>7</v>
      </c>
      <c r="D39" s="53" t="s">
        <v>29</v>
      </c>
      <c r="E39" s="53"/>
      <c r="F39" s="53"/>
      <c r="G39" s="53"/>
      <c r="H39" s="2" t="s">
        <v>30</v>
      </c>
      <c r="I39" s="54"/>
      <c r="J39" s="54"/>
      <c r="K39" s="55" t="s">
        <v>5</v>
      </c>
      <c r="L39" s="55"/>
      <c r="M39" s="55"/>
      <c r="N39" s="56">
        <f>69461.7</f>
        <v>69461.7</v>
      </c>
      <c r="O39" s="56"/>
      <c r="P39" s="56"/>
      <c r="Q39" s="56"/>
      <c r="R39" s="56">
        <f>69461.7</f>
        <v>69461.7</v>
      </c>
      <c r="S39" s="56"/>
      <c r="T39" s="15" t="s">
        <v>0</v>
      </c>
      <c r="U39" s="6" t="str">
        <f>U38</f>
        <v>инн0404006583/кпп040401001  Адрес с.Шашикма ул. Победы7</v>
      </c>
      <c r="V39" s="5" t="str">
        <f>V38</f>
        <v>нет данных</v>
      </c>
      <c r="W39" s="12" t="str">
        <f>W38</f>
        <v>акт сдачи приемки №5 от 11.02.2006г.</v>
      </c>
      <c r="X39" s="5">
        <v>100</v>
      </c>
      <c r="Y39" s="5"/>
    </row>
    <row r="40" spans="1:25" s="1" customFormat="1" ht="42" customHeight="1">
      <c r="A40" s="5">
        <v>32</v>
      </c>
      <c r="B40" s="32" t="s">
        <v>122</v>
      </c>
      <c r="C40" s="3">
        <v>8</v>
      </c>
      <c r="D40" s="53" t="s">
        <v>33</v>
      </c>
      <c r="E40" s="53"/>
      <c r="F40" s="53"/>
      <c r="G40" s="53"/>
      <c r="H40" s="2" t="s">
        <v>34</v>
      </c>
      <c r="I40" s="54"/>
      <c r="J40" s="54"/>
      <c r="K40" s="55" t="s">
        <v>5</v>
      </c>
      <c r="L40" s="55"/>
      <c r="M40" s="55"/>
      <c r="N40" s="56">
        <f>21078.6</f>
        <v>21078.6</v>
      </c>
      <c r="O40" s="56"/>
      <c r="P40" s="56"/>
      <c r="Q40" s="56"/>
      <c r="R40" s="56">
        <f>21078.6</f>
        <v>21078.6</v>
      </c>
      <c r="S40" s="56"/>
      <c r="T40" s="15" t="s">
        <v>0</v>
      </c>
      <c r="U40" s="6" t="s">
        <v>130</v>
      </c>
      <c r="V40" s="5" t="str">
        <f>V38</f>
        <v>нет данных</v>
      </c>
      <c r="W40" s="12" t="str">
        <f>W39</f>
        <v>акт сдачи приемки №5 от 11.02.2006г.</v>
      </c>
      <c r="X40" s="5">
        <v>100</v>
      </c>
      <c r="Y40" s="5"/>
    </row>
    <row r="41" spans="1:25" s="1" customFormat="1" ht="24" customHeight="1">
      <c r="A41" s="5">
        <v>33</v>
      </c>
      <c r="B41" s="32" t="s">
        <v>122</v>
      </c>
      <c r="C41" s="3">
        <v>9</v>
      </c>
      <c r="D41" s="53" t="s">
        <v>35</v>
      </c>
      <c r="E41" s="53"/>
      <c r="F41" s="53"/>
      <c r="G41" s="53"/>
      <c r="H41" s="2" t="s">
        <v>36</v>
      </c>
      <c r="I41" s="54"/>
      <c r="J41" s="54"/>
      <c r="K41" s="55" t="s">
        <v>5</v>
      </c>
      <c r="L41" s="55"/>
      <c r="M41" s="55"/>
      <c r="N41" s="56">
        <f>30000</f>
        <v>30000</v>
      </c>
      <c r="O41" s="56"/>
      <c r="P41" s="56"/>
      <c r="Q41" s="56"/>
      <c r="R41" s="56">
        <f>30000</f>
        <v>30000</v>
      </c>
      <c r="S41" s="56"/>
      <c r="T41" s="15" t="s">
        <v>0</v>
      </c>
      <c r="U41" s="6" t="s">
        <v>133</v>
      </c>
      <c r="V41" s="5" t="str">
        <f aca="true" t="shared" si="1" ref="V41:V52">V40</f>
        <v>нет данных</v>
      </c>
      <c r="W41" s="10" t="s">
        <v>96</v>
      </c>
      <c r="X41" s="5">
        <v>100</v>
      </c>
      <c r="Y41" s="5"/>
    </row>
    <row r="42" spans="1:25" s="1" customFormat="1" ht="33" customHeight="1">
      <c r="A42" s="5">
        <v>34</v>
      </c>
      <c r="B42" s="32" t="s">
        <v>122</v>
      </c>
      <c r="C42" s="3">
        <v>10</v>
      </c>
      <c r="D42" s="53" t="s">
        <v>41</v>
      </c>
      <c r="E42" s="53"/>
      <c r="F42" s="53"/>
      <c r="G42" s="53"/>
      <c r="H42" s="2" t="s">
        <v>42</v>
      </c>
      <c r="I42" s="54"/>
      <c r="J42" s="54"/>
      <c r="K42" s="55" t="s">
        <v>5</v>
      </c>
      <c r="L42" s="55"/>
      <c r="M42" s="55"/>
      <c r="N42" s="56">
        <f>3356</f>
        <v>3356</v>
      </c>
      <c r="O42" s="56"/>
      <c r="P42" s="56"/>
      <c r="Q42" s="56"/>
      <c r="R42" s="56">
        <f>3356</f>
        <v>3356</v>
      </c>
      <c r="S42" s="56"/>
      <c r="T42" s="15" t="s">
        <v>0</v>
      </c>
      <c r="U42" s="6" t="str">
        <f aca="true" t="shared" si="2" ref="U42:U50">U41</f>
        <v>инн0404006583/кпп040401001  Адрес с.Шашикман ул. Победы 7</v>
      </c>
      <c r="V42" s="5" t="str">
        <f t="shared" si="1"/>
        <v>нет данных</v>
      </c>
      <c r="W42" s="12" t="str">
        <f>W39</f>
        <v>акт сдачи приемки №5 от 11.02.2006г.</v>
      </c>
      <c r="X42" s="5">
        <v>100</v>
      </c>
      <c r="Y42" s="5"/>
    </row>
    <row r="43" spans="1:25" s="1" customFormat="1" ht="32.25" customHeight="1">
      <c r="A43" s="5">
        <v>35</v>
      </c>
      <c r="B43" s="32" t="s">
        <v>122</v>
      </c>
      <c r="C43" s="3">
        <v>11</v>
      </c>
      <c r="D43" s="53" t="s">
        <v>43</v>
      </c>
      <c r="E43" s="53"/>
      <c r="F43" s="53"/>
      <c r="G43" s="53"/>
      <c r="H43" s="2" t="s">
        <v>44</v>
      </c>
      <c r="I43" s="54"/>
      <c r="J43" s="54"/>
      <c r="K43" s="55" t="s">
        <v>5</v>
      </c>
      <c r="L43" s="55"/>
      <c r="M43" s="55"/>
      <c r="N43" s="56">
        <f>5733</f>
        <v>5733</v>
      </c>
      <c r="O43" s="56"/>
      <c r="P43" s="56"/>
      <c r="Q43" s="56"/>
      <c r="R43" s="56">
        <f>5733</f>
        <v>5733</v>
      </c>
      <c r="S43" s="56"/>
      <c r="T43" s="15" t="s">
        <v>0</v>
      </c>
      <c r="U43" s="6" t="str">
        <f t="shared" si="2"/>
        <v>инн0404006583/кпп040401001  Адрес с.Шашикман ул. Победы 7</v>
      </c>
      <c r="V43" s="5" t="str">
        <f t="shared" si="1"/>
        <v>нет данных</v>
      </c>
      <c r="W43" s="12" t="str">
        <f>W39</f>
        <v>акт сдачи приемки №5 от 11.02.2006г.</v>
      </c>
      <c r="X43" s="5">
        <v>100</v>
      </c>
      <c r="Y43" s="5"/>
    </row>
    <row r="44" spans="1:25" s="1" customFormat="1" ht="33" customHeight="1">
      <c r="A44" s="5">
        <v>36</v>
      </c>
      <c r="B44" s="32" t="s">
        <v>122</v>
      </c>
      <c r="C44" s="3">
        <v>12</v>
      </c>
      <c r="D44" s="53" t="s">
        <v>45</v>
      </c>
      <c r="E44" s="53"/>
      <c r="F44" s="53"/>
      <c r="G44" s="53"/>
      <c r="H44" s="2" t="s">
        <v>46</v>
      </c>
      <c r="I44" s="54"/>
      <c r="J44" s="54"/>
      <c r="K44" s="55" t="s">
        <v>5</v>
      </c>
      <c r="L44" s="55"/>
      <c r="M44" s="55"/>
      <c r="N44" s="56">
        <f>4360</f>
        <v>4360</v>
      </c>
      <c r="O44" s="56"/>
      <c r="P44" s="56"/>
      <c r="Q44" s="56"/>
      <c r="R44" s="56">
        <f>4360</f>
        <v>4360</v>
      </c>
      <c r="S44" s="56"/>
      <c r="T44" s="15" t="s">
        <v>0</v>
      </c>
      <c r="U44" s="6" t="str">
        <f t="shared" si="2"/>
        <v>инн0404006583/кпп040401001  Адрес с.Шашикман ул. Победы 7</v>
      </c>
      <c r="V44" s="5" t="str">
        <f t="shared" si="1"/>
        <v>нет данных</v>
      </c>
      <c r="W44" s="12" t="str">
        <f>W45</f>
        <v>акт сдачи приемки №6 от 11.02.2006г.</v>
      </c>
      <c r="X44" s="5">
        <v>100</v>
      </c>
      <c r="Y44" s="5"/>
    </row>
    <row r="45" spans="1:25" s="1" customFormat="1" ht="31.5" customHeight="1">
      <c r="A45" s="5">
        <v>37</v>
      </c>
      <c r="B45" s="32" t="s">
        <v>122</v>
      </c>
      <c r="C45" s="3">
        <v>13</v>
      </c>
      <c r="D45" s="53" t="s">
        <v>47</v>
      </c>
      <c r="E45" s="53"/>
      <c r="F45" s="53"/>
      <c r="G45" s="53"/>
      <c r="H45" s="2" t="s">
        <v>48</v>
      </c>
      <c r="I45" s="54"/>
      <c r="J45" s="54"/>
      <c r="K45" s="55" t="s">
        <v>5</v>
      </c>
      <c r="L45" s="55"/>
      <c r="M45" s="55"/>
      <c r="N45" s="56">
        <f>7000</f>
        <v>7000</v>
      </c>
      <c r="O45" s="56"/>
      <c r="P45" s="56"/>
      <c r="Q45" s="56"/>
      <c r="R45" s="56">
        <f>7000</f>
        <v>7000</v>
      </c>
      <c r="S45" s="56"/>
      <c r="T45" s="15" t="s">
        <v>0</v>
      </c>
      <c r="U45" s="6" t="str">
        <f t="shared" si="2"/>
        <v>инн0404006583/кпп040401001  Адрес с.Шашикман ул. Победы 7</v>
      </c>
      <c r="V45" s="5" t="str">
        <f t="shared" si="1"/>
        <v>нет данных</v>
      </c>
      <c r="W45" s="12" t="str">
        <f>W46</f>
        <v>акт сдачи приемки №6 от 11.02.2006г.</v>
      </c>
      <c r="X45" s="5">
        <v>100</v>
      </c>
      <c r="Y45" s="5"/>
    </row>
    <row r="46" spans="1:25" s="1" customFormat="1" ht="34.5" customHeight="1">
      <c r="A46" s="5">
        <v>38</v>
      </c>
      <c r="B46" s="32" t="s">
        <v>122</v>
      </c>
      <c r="C46" s="3">
        <v>14</v>
      </c>
      <c r="D46" s="53" t="s">
        <v>47</v>
      </c>
      <c r="E46" s="53"/>
      <c r="F46" s="53"/>
      <c r="G46" s="53"/>
      <c r="H46" s="2" t="s">
        <v>49</v>
      </c>
      <c r="I46" s="54"/>
      <c r="J46" s="54"/>
      <c r="K46" s="55" t="s">
        <v>5</v>
      </c>
      <c r="L46" s="55"/>
      <c r="M46" s="55"/>
      <c r="N46" s="56">
        <f>3817.8</f>
        <v>3817.8</v>
      </c>
      <c r="O46" s="56"/>
      <c r="P46" s="56"/>
      <c r="Q46" s="56"/>
      <c r="R46" s="56">
        <f>3817.8</f>
        <v>3817.8</v>
      </c>
      <c r="S46" s="56"/>
      <c r="T46" s="15" t="s">
        <v>0</v>
      </c>
      <c r="U46" s="6" t="str">
        <f t="shared" si="2"/>
        <v>инн0404006583/кпп040401001  Адрес с.Шашикман ул. Победы 7</v>
      </c>
      <c r="V46" s="5" t="str">
        <f t="shared" si="1"/>
        <v>нет данных</v>
      </c>
      <c r="W46" s="10" t="s">
        <v>100</v>
      </c>
      <c r="X46" s="5">
        <v>100</v>
      </c>
      <c r="Y46" s="5"/>
    </row>
    <row r="47" spans="1:25" s="1" customFormat="1" ht="33.75" customHeight="1">
      <c r="A47" s="5">
        <v>39</v>
      </c>
      <c r="B47" s="32" t="s">
        <v>122</v>
      </c>
      <c r="C47" s="3">
        <v>15</v>
      </c>
      <c r="D47" s="53" t="s">
        <v>47</v>
      </c>
      <c r="E47" s="53"/>
      <c r="F47" s="53"/>
      <c r="G47" s="53"/>
      <c r="H47" s="2" t="s">
        <v>50</v>
      </c>
      <c r="I47" s="54"/>
      <c r="J47" s="54"/>
      <c r="K47" s="55" t="s">
        <v>5</v>
      </c>
      <c r="L47" s="55"/>
      <c r="M47" s="55"/>
      <c r="N47" s="56">
        <f>5029.8</f>
        <v>5029.8</v>
      </c>
      <c r="O47" s="56"/>
      <c r="P47" s="56"/>
      <c r="Q47" s="56"/>
      <c r="R47" s="56">
        <f>5029.8</f>
        <v>5029.8</v>
      </c>
      <c r="S47" s="56"/>
      <c r="T47" s="15" t="s">
        <v>0</v>
      </c>
      <c r="U47" s="6" t="str">
        <f t="shared" si="2"/>
        <v>инн0404006583/кпп040401001  Адрес с.Шашикман ул. Победы 7</v>
      </c>
      <c r="V47" s="5" t="str">
        <f t="shared" si="1"/>
        <v>нет данных</v>
      </c>
      <c r="W47" s="12" t="str">
        <f>W46</f>
        <v>акт сдачи приемки №6 от 11.02.2006г.</v>
      </c>
      <c r="X47" s="5">
        <v>100</v>
      </c>
      <c r="Y47" s="5"/>
    </row>
    <row r="48" spans="1:25" s="1" customFormat="1" ht="36" customHeight="1">
      <c r="A48" s="5">
        <v>40</v>
      </c>
      <c r="B48" s="32" t="s">
        <v>122</v>
      </c>
      <c r="C48" s="3">
        <v>16</v>
      </c>
      <c r="D48" s="53" t="s">
        <v>47</v>
      </c>
      <c r="E48" s="53"/>
      <c r="F48" s="53"/>
      <c r="G48" s="53"/>
      <c r="H48" s="2" t="s">
        <v>52</v>
      </c>
      <c r="I48" s="54"/>
      <c r="J48" s="54"/>
      <c r="K48" s="55" t="s">
        <v>5</v>
      </c>
      <c r="L48" s="55"/>
      <c r="M48" s="55"/>
      <c r="N48" s="56">
        <f>5858</f>
        <v>5858</v>
      </c>
      <c r="O48" s="56"/>
      <c r="P48" s="56"/>
      <c r="Q48" s="56"/>
      <c r="R48" s="56">
        <f>5858</f>
        <v>5858</v>
      </c>
      <c r="S48" s="56"/>
      <c r="T48" s="15" t="s">
        <v>0</v>
      </c>
      <c r="U48" s="6" t="str">
        <f t="shared" si="2"/>
        <v>инн0404006583/кпп040401001  Адрес с.Шашикман ул. Победы 7</v>
      </c>
      <c r="V48" s="5" t="str">
        <f t="shared" si="1"/>
        <v>нет данных</v>
      </c>
      <c r="W48" s="12" t="str">
        <f>W47</f>
        <v>акт сдачи приемки №6 от 11.02.2006г.</v>
      </c>
      <c r="X48" s="5">
        <v>100</v>
      </c>
      <c r="Y48" s="5"/>
    </row>
    <row r="49" spans="1:25" s="1" customFormat="1" ht="36.75" customHeight="1">
      <c r="A49" s="5">
        <v>41</v>
      </c>
      <c r="B49" s="32" t="s">
        <v>122</v>
      </c>
      <c r="C49" s="3">
        <v>17</v>
      </c>
      <c r="D49" s="53" t="s">
        <v>53</v>
      </c>
      <c r="E49" s="53"/>
      <c r="F49" s="53"/>
      <c r="G49" s="53"/>
      <c r="H49" s="2" t="s">
        <v>54</v>
      </c>
      <c r="I49" s="54"/>
      <c r="J49" s="54"/>
      <c r="K49" s="55" t="s">
        <v>5</v>
      </c>
      <c r="L49" s="55"/>
      <c r="M49" s="55"/>
      <c r="N49" s="56">
        <f>11126.7</f>
        <v>11126.7</v>
      </c>
      <c r="O49" s="56"/>
      <c r="P49" s="56"/>
      <c r="Q49" s="56"/>
      <c r="R49" s="56">
        <f>11126.7</f>
        <v>11126.7</v>
      </c>
      <c r="S49" s="56"/>
      <c r="T49" s="15" t="s">
        <v>0</v>
      </c>
      <c r="U49" s="6" t="str">
        <f t="shared" si="2"/>
        <v>инн0404006583/кпп040401001  Адрес с.Шашикман ул. Победы 7</v>
      </c>
      <c r="V49" s="5" t="str">
        <f t="shared" si="1"/>
        <v>нет данных</v>
      </c>
      <c r="W49" s="12" t="str">
        <f>W48</f>
        <v>акт сдачи приемки №6 от 11.02.2006г.</v>
      </c>
      <c r="X49" s="5">
        <v>100</v>
      </c>
      <c r="Y49" s="5"/>
    </row>
    <row r="50" spans="1:25" s="1" customFormat="1" ht="33.75" customHeight="1">
      <c r="A50" s="5">
        <v>42</v>
      </c>
      <c r="B50" s="32" t="s">
        <v>122</v>
      </c>
      <c r="C50" s="3">
        <v>18</v>
      </c>
      <c r="D50" s="53" t="s">
        <v>55</v>
      </c>
      <c r="E50" s="53"/>
      <c r="F50" s="53"/>
      <c r="G50" s="53"/>
      <c r="H50" s="2" t="s">
        <v>56</v>
      </c>
      <c r="I50" s="54"/>
      <c r="J50" s="54"/>
      <c r="K50" s="55" t="s">
        <v>8</v>
      </c>
      <c r="L50" s="55"/>
      <c r="M50" s="55"/>
      <c r="N50" s="56">
        <f>3800</f>
        <v>3800</v>
      </c>
      <c r="O50" s="56"/>
      <c r="P50" s="56"/>
      <c r="Q50" s="56"/>
      <c r="R50" s="56">
        <f>3800</f>
        <v>3800</v>
      </c>
      <c r="S50" s="56"/>
      <c r="T50" s="15" t="s">
        <v>0</v>
      </c>
      <c r="U50" s="6" t="str">
        <f t="shared" si="2"/>
        <v>инн0404006583/кпп040401001  Адрес с.Шашикман ул. Победы 7</v>
      </c>
      <c r="V50" s="5" t="str">
        <f t="shared" si="1"/>
        <v>нет данных</v>
      </c>
      <c r="W50" s="10" t="s">
        <v>90</v>
      </c>
      <c r="X50" s="5">
        <v>100</v>
      </c>
      <c r="Y50" s="5"/>
    </row>
    <row r="51" spans="1:25" s="1" customFormat="1" ht="32.25" customHeight="1">
      <c r="A51" s="5">
        <v>43</v>
      </c>
      <c r="B51" s="32" t="s">
        <v>122</v>
      </c>
      <c r="C51" s="3">
        <v>19</v>
      </c>
      <c r="D51" s="53" t="s">
        <v>57</v>
      </c>
      <c r="E51" s="53"/>
      <c r="F51" s="53"/>
      <c r="G51" s="53"/>
      <c r="H51" s="2" t="s">
        <v>58</v>
      </c>
      <c r="I51" s="54"/>
      <c r="J51" s="54"/>
      <c r="K51" s="55" t="s">
        <v>51</v>
      </c>
      <c r="L51" s="55"/>
      <c r="M51" s="55"/>
      <c r="N51" s="56">
        <f>64354</f>
        <v>64354</v>
      </c>
      <c r="O51" s="56"/>
      <c r="P51" s="56"/>
      <c r="Q51" s="56"/>
      <c r="R51" s="56">
        <f>64354</f>
        <v>64354</v>
      </c>
      <c r="S51" s="56"/>
      <c r="T51" s="15" t="s">
        <v>0</v>
      </c>
      <c r="U51" s="6" t="s">
        <v>134</v>
      </c>
      <c r="V51" s="5" t="str">
        <f t="shared" si="1"/>
        <v>нет данных</v>
      </c>
      <c r="W51" s="10" t="s">
        <v>90</v>
      </c>
      <c r="X51" s="5">
        <v>100</v>
      </c>
      <c r="Y51" s="5"/>
    </row>
    <row r="52" spans="1:25" s="1" customFormat="1" ht="37.5" customHeight="1">
      <c r="A52" s="5">
        <v>44</v>
      </c>
      <c r="B52" s="32" t="s">
        <v>122</v>
      </c>
      <c r="C52" s="3">
        <v>20</v>
      </c>
      <c r="D52" s="53" t="s">
        <v>59</v>
      </c>
      <c r="E52" s="53"/>
      <c r="F52" s="53"/>
      <c r="G52" s="53"/>
      <c r="H52" s="2" t="s">
        <v>60</v>
      </c>
      <c r="I52" s="54"/>
      <c r="J52" s="54"/>
      <c r="K52" s="55" t="s">
        <v>5</v>
      </c>
      <c r="L52" s="55"/>
      <c r="M52" s="55"/>
      <c r="N52" s="56">
        <f>25391.2</f>
        <v>25391.2</v>
      </c>
      <c r="O52" s="56"/>
      <c r="P52" s="56"/>
      <c r="Q52" s="56"/>
      <c r="R52" s="56">
        <f>25391.2</f>
        <v>25391.2</v>
      </c>
      <c r="S52" s="56"/>
      <c r="T52" s="15" t="s">
        <v>0</v>
      </c>
      <c r="U52" s="6" t="str">
        <f>U50</f>
        <v>инн0404006583/кпп040401001  Адрес с.Шашикман ул. Победы 7</v>
      </c>
      <c r="V52" s="5" t="str">
        <f t="shared" si="1"/>
        <v>нет данных</v>
      </c>
      <c r="W52" s="10" t="s">
        <v>91</v>
      </c>
      <c r="X52" s="5">
        <v>100</v>
      </c>
      <c r="Y52" s="5"/>
    </row>
    <row r="53" spans="1:25" s="1" customFormat="1" ht="13.5" customHeight="1">
      <c r="A53" s="5">
        <v>45</v>
      </c>
      <c r="B53" s="5"/>
      <c r="C53" s="57" t="s">
        <v>123</v>
      </c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46">
        <f>N33+N34+N35+N36+N37+N38+N39+N40+N41+N42+N43+N44+N45+N46+N47+N48+N49+N50+N51+N52</f>
        <v>553613.5999999999</v>
      </c>
      <c r="O53" s="47"/>
      <c r="P53" s="47"/>
      <c r="Q53" s="47"/>
      <c r="R53" s="48">
        <f>R33+R34+R35+R36+R37+R38+R39+R40+R41+R42+R43+R44+R45+R46+R47+R48+R49+R50+R51+R52</f>
        <v>502078.92</v>
      </c>
      <c r="S53" s="49"/>
      <c r="T53" s="35">
        <f>T35</f>
        <v>51534.68</v>
      </c>
      <c r="U53" s="5"/>
      <c r="V53" s="5"/>
      <c r="W53" s="5"/>
      <c r="X53" s="5"/>
      <c r="Y53" s="5"/>
    </row>
    <row r="54" spans="1:25" s="1" customFormat="1" ht="13.5" customHeight="1">
      <c r="A54" s="5">
        <v>46</v>
      </c>
      <c r="B54" s="5"/>
      <c r="C54" s="63" t="s">
        <v>119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5"/>
      <c r="V54" s="5"/>
      <c r="W54" s="5"/>
      <c r="X54" s="5"/>
      <c r="Y54" s="5"/>
    </row>
    <row r="55" spans="1:25" s="1" customFormat="1" ht="37.5" customHeight="1">
      <c r="A55" s="5">
        <v>47</v>
      </c>
      <c r="B55" s="32" t="s">
        <v>120</v>
      </c>
      <c r="C55" s="3">
        <v>1</v>
      </c>
      <c r="D55" s="53" t="s">
        <v>39</v>
      </c>
      <c r="E55" s="53"/>
      <c r="F55" s="53"/>
      <c r="G55" s="53"/>
      <c r="H55" s="2" t="s">
        <v>40</v>
      </c>
      <c r="I55" s="54"/>
      <c r="J55" s="54"/>
      <c r="K55" s="55" t="s">
        <v>5</v>
      </c>
      <c r="L55" s="55"/>
      <c r="M55" s="55"/>
      <c r="N55" s="56">
        <f>9000</f>
        <v>9000</v>
      </c>
      <c r="O55" s="56"/>
      <c r="P55" s="56"/>
      <c r="Q55" s="56"/>
      <c r="R55" s="56">
        <f>9000</f>
        <v>9000</v>
      </c>
      <c r="S55" s="56"/>
      <c r="T55" s="15" t="s">
        <v>0</v>
      </c>
      <c r="U55" s="6" t="str">
        <f>U51</f>
        <v>инн0404006583/кпп040401001  Адрес с.Шашикман ул. Победы12</v>
      </c>
      <c r="V55" s="5" t="str">
        <f>V52</f>
        <v>нет данных</v>
      </c>
      <c r="W55" s="10" t="s">
        <v>93</v>
      </c>
      <c r="X55" s="5">
        <v>100</v>
      </c>
      <c r="Y55" s="5"/>
    </row>
    <row r="56" spans="1:25" s="1" customFormat="1" ht="38.25" customHeight="1">
      <c r="A56" s="5">
        <v>48</v>
      </c>
      <c r="B56" s="32" t="s">
        <v>120</v>
      </c>
      <c r="C56" s="26">
        <v>2</v>
      </c>
      <c r="D56" s="60" t="s">
        <v>31</v>
      </c>
      <c r="E56" s="60"/>
      <c r="F56" s="60"/>
      <c r="G56" s="60"/>
      <c r="H56" s="17" t="s">
        <v>32</v>
      </c>
      <c r="I56" s="61"/>
      <c r="J56" s="61"/>
      <c r="K56" s="62" t="s">
        <v>8</v>
      </c>
      <c r="L56" s="62"/>
      <c r="M56" s="62"/>
      <c r="N56" s="56">
        <f>13846</f>
        <v>13846</v>
      </c>
      <c r="O56" s="56"/>
      <c r="P56" s="56"/>
      <c r="Q56" s="56"/>
      <c r="R56" s="56">
        <f>13846</f>
        <v>13846</v>
      </c>
      <c r="S56" s="56"/>
      <c r="T56" s="15" t="s">
        <v>0</v>
      </c>
      <c r="U56" s="6" t="str">
        <f>U51</f>
        <v>инн0404006583/кпп040401001  Адрес с.Шашикман ул. Победы12</v>
      </c>
      <c r="V56" s="5" t="str">
        <f>V52</f>
        <v>нет данных</v>
      </c>
      <c r="W56" s="10" t="s">
        <v>92</v>
      </c>
      <c r="X56" s="5">
        <v>100</v>
      </c>
      <c r="Y56" s="5"/>
    </row>
    <row r="57" spans="1:25" s="1" customFormat="1" ht="13.5" customHeight="1" thickBot="1">
      <c r="A57" s="5">
        <v>49</v>
      </c>
      <c r="B57" s="5"/>
      <c r="C57" s="44" t="s">
        <v>121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>
        <f>N55+N56</f>
        <v>22846</v>
      </c>
      <c r="O57" s="47"/>
      <c r="P57" s="47"/>
      <c r="Q57" s="47"/>
      <c r="R57" s="48">
        <f>R55+R56</f>
        <v>22846</v>
      </c>
      <c r="S57" s="49"/>
      <c r="T57" s="14"/>
      <c r="U57" s="5"/>
      <c r="V57" s="5"/>
      <c r="W57" s="5"/>
      <c r="X57" s="5"/>
      <c r="Y57" s="5"/>
    </row>
    <row r="58" spans="1:25" s="1" customFormat="1" ht="13.5" customHeight="1" thickBot="1">
      <c r="A58" s="5">
        <v>50</v>
      </c>
      <c r="B58" s="5"/>
      <c r="C58" s="76" t="s">
        <v>61</v>
      </c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73">
        <f>N16+N23+N26+N31+N53+N57</f>
        <v>3614495.8999999994</v>
      </c>
      <c r="O58" s="74"/>
      <c r="P58" s="74"/>
      <c r="Q58" s="74"/>
      <c r="R58" s="74">
        <f>R23+R26+R31+R53+R57</f>
        <v>2994258.12</v>
      </c>
      <c r="S58" s="74"/>
      <c r="T58" s="16">
        <f>T53</f>
        <v>51534.68</v>
      </c>
      <c r="U58" s="5"/>
      <c r="V58" s="5"/>
      <c r="W58" s="5"/>
      <c r="X58" s="5"/>
      <c r="Y58" s="5"/>
    </row>
    <row r="59" spans="3:20" s="1" customFormat="1" ht="13.5" customHeight="1">
      <c r="C59" s="86" t="s">
        <v>0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3:20" s="1" customFormat="1" ht="3" customHeight="1">
      <c r="C60" s="75" t="s">
        <v>0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</sheetData>
  <sheetProtection/>
  <mergeCells count="216">
    <mergeCell ref="C59:T59"/>
    <mergeCell ref="C60:T60"/>
    <mergeCell ref="N31:Q31"/>
    <mergeCell ref="C31:M31"/>
    <mergeCell ref="R31:S31"/>
    <mergeCell ref="C32:T32"/>
    <mergeCell ref="D33:G33"/>
    <mergeCell ref="I33:J33"/>
    <mergeCell ref="K33:M33"/>
    <mergeCell ref="N33:Q33"/>
    <mergeCell ref="D8:G8"/>
    <mergeCell ref="I8:J8"/>
    <mergeCell ref="K8:M8"/>
    <mergeCell ref="N8:Q8"/>
    <mergeCell ref="R8:S8"/>
    <mergeCell ref="C58:M58"/>
    <mergeCell ref="A5:Y5"/>
    <mergeCell ref="A6:Y6"/>
    <mergeCell ref="O7:U7"/>
    <mergeCell ref="N18:Q18"/>
    <mergeCell ref="R18:S18"/>
    <mergeCell ref="X2:Y2"/>
    <mergeCell ref="W3:Y3"/>
    <mergeCell ref="B9:Y9"/>
    <mergeCell ref="A9:A10"/>
    <mergeCell ref="R52:S52"/>
    <mergeCell ref="N58:Q58"/>
    <mergeCell ref="R58:S58"/>
    <mergeCell ref="D18:G18"/>
    <mergeCell ref="I18:J18"/>
    <mergeCell ref="K18:M18"/>
    <mergeCell ref="D52:G52"/>
    <mergeCell ref="I52:J52"/>
    <mergeCell ref="K52:M52"/>
    <mergeCell ref="N52:Q52"/>
    <mergeCell ref="C27:T27"/>
    <mergeCell ref="C28:T28"/>
    <mergeCell ref="D29:G29"/>
    <mergeCell ref="I29:J29"/>
    <mergeCell ref="K29:M29"/>
    <mergeCell ref="N29:Q29"/>
    <mergeCell ref="R50:S50"/>
    <mergeCell ref="D51:G51"/>
    <mergeCell ref="I51:J51"/>
    <mergeCell ref="K51:M51"/>
    <mergeCell ref="N51:Q51"/>
    <mergeCell ref="R51:S51"/>
    <mergeCell ref="D50:G50"/>
    <mergeCell ref="I50:J50"/>
    <mergeCell ref="K50:M50"/>
    <mergeCell ref="N50:Q50"/>
    <mergeCell ref="R29:S29"/>
    <mergeCell ref="D19:G19"/>
    <mergeCell ref="I19:J19"/>
    <mergeCell ref="K19:M19"/>
    <mergeCell ref="N19:Q19"/>
    <mergeCell ref="R19:S19"/>
    <mergeCell ref="C24:T24"/>
    <mergeCell ref="R21:S21"/>
    <mergeCell ref="D22:G22"/>
    <mergeCell ref="I22:J22"/>
    <mergeCell ref="R48:S48"/>
    <mergeCell ref="D49:G49"/>
    <mergeCell ref="I49:J49"/>
    <mergeCell ref="K49:M49"/>
    <mergeCell ref="N49:Q49"/>
    <mergeCell ref="R49:S49"/>
    <mergeCell ref="D48:G48"/>
    <mergeCell ref="I48:J48"/>
    <mergeCell ref="K48:M48"/>
    <mergeCell ref="N48:Q48"/>
    <mergeCell ref="R33:S33"/>
    <mergeCell ref="D34:G34"/>
    <mergeCell ref="I34:J34"/>
    <mergeCell ref="C26:M26"/>
    <mergeCell ref="N26:Q26"/>
    <mergeCell ref="R46:S46"/>
    <mergeCell ref="K34:M34"/>
    <mergeCell ref="N34:Q34"/>
    <mergeCell ref="D35:G35"/>
    <mergeCell ref="I35:J35"/>
    <mergeCell ref="D47:G47"/>
    <mergeCell ref="I47:J47"/>
    <mergeCell ref="K47:M47"/>
    <mergeCell ref="N47:Q47"/>
    <mergeCell ref="R47:S47"/>
    <mergeCell ref="D46:G46"/>
    <mergeCell ref="I46:J46"/>
    <mergeCell ref="K46:M46"/>
    <mergeCell ref="N46:Q46"/>
    <mergeCell ref="R44:S44"/>
    <mergeCell ref="D45:G45"/>
    <mergeCell ref="I45:J45"/>
    <mergeCell ref="K45:M45"/>
    <mergeCell ref="N45:Q45"/>
    <mergeCell ref="R45:S45"/>
    <mergeCell ref="D44:G44"/>
    <mergeCell ref="I44:J44"/>
    <mergeCell ref="R35:S35"/>
    <mergeCell ref="R42:S42"/>
    <mergeCell ref="D43:G43"/>
    <mergeCell ref="I43:J43"/>
    <mergeCell ref="K43:M43"/>
    <mergeCell ref="N43:Q43"/>
    <mergeCell ref="R43:S43"/>
    <mergeCell ref="K35:M35"/>
    <mergeCell ref="N35:Q35"/>
    <mergeCell ref="N42:Q42"/>
    <mergeCell ref="C54:T54"/>
    <mergeCell ref="D21:G21"/>
    <mergeCell ref="I21:J21"/>
    <mergeCell ref="K21:M21"/>
    <mergeCell ref="N21:Q21"/>
    <mergeCell ref="R25:S25"/>
    <mergeCell ref="K44:M44"/>
    <mergeCell ref="N44:Q44"/>
    <mergeCell ref="R34:S34"/>
    <mergeCell ref="K22:M22"/>
    <mergeCell ref="N22:Q22"/>
    <mergeCell ref="R22:S22"/>
    <mergeCell ref="C23:M23"/>
    <mergeCell ref="N23:Q23"/>
    <mergeCell ref="R23:S23"/>
    <mergeCell ref="N25:Q25"/>
    <mergeCell ref="D55:G55"/>
    <mergeCell ref="I55:J55"/>
    <mergeCell ref="K55:M55"/>
    <mergeCell ref="N55:Q55"/>
    <mergeCell ref="C53:M53"/>
    <mergeCell ref="N53:Q53"/>
    <mergeCell ref="D42:G42"/>
    <mergeCell ref="I42:J42"/>
    <mergeCell ref="K42:M42"/>
    <mergeCell ref="R40:S40"/>
    <mergeCell ref="D41:G41"/>
    <mergeCell ref="I41:J41"/>
    <mergeCell ref="K41:M41"/>
    <mergeCell ref="N41:Q41"/>
    <mergeCell ref="R41:S41"/>
    <mergeCell ref="D40:G40"/>
    <mergeCell ref="I40:J40"/>
    <mergeCell ref="K40:M40"/>
    <mergeCell ref="N40:Q40"/>
    <mergeCell ref="R55:S55"/>
    <mergeCell ref="D56:G56"/>
    <mergeCell ref="I56:J56"/>
    <mergeCell ref="K56:M56"/>
    <mergeCell ref="N56:Q56"/>
    <mergeCell ref="R56:S56"/>
    <mergeCell ref="R39:S39"/>
    <mergeCell ref="D14:G14"/>
    <mergeCell ref="I14:J14"/>
    <mergeCell ref="K14:M14"/>
    <mergeCell ref="N14:Q14"/>
    <mergeCell ref="R14:S14"/>
    <mergeCell ref="D15:G15"/>
    <mergeCell ref="I15:J15"/>
    <mergeCell ref="K15:M15"/>
    <mergeCell ref="N15:Q15"/>
    <mergeCell ref="D39:G39"/>
    <mergeCell ref="I39:J39"/>
    <mergeCell ref="K39:M39"/>
    <mergeCell ref="N39:Q39"/>
    <mergeCell ref="R15:S15"/>
    <mergeCell ref="C16:M16"/>
    <mergeCell ref="N16:Q16"/>
    <mergeCell ref="R16:S16"/>
    <mergeCell ref="R37:S37"/>
    <mergeCell ref="D38:G38"/>
    <mergeCell ref="K38:M38"/>
    <mergeCell ref="N38:Q38"/>
    <mergeCell ref="R38:S38"/>
    <mergeCell ref="D37:G37"/>
    <mergeCell ref="I37:J37"/>
    <mergeCell ref="K37:M37"/>
    <mergeCell ref="N37:Q37"/>
    <mergeCell ref="R53:S53"/>
    <mergeCell ref="D20:G20"/>
    <mergeCell ref="I20:J20"/>
    <mergeCell ref="K20:M20"/>
    <mergeCell ref="N20:Q20"/>
    <mergeCell ref="R20:S20"/>
    <mergeCell ref="D30:G30"/>
    <mergeCell ref="I30:J30"/>
    <mergeCell ref="K30:M30"/>
    <mergeCell ref="I38:J38"/>
    <mergeCell ref="C57:M57"/>
    <mergeCell ref="N57:Q57"/>
    <mergeCell ref="R57:S57"/>
    <mergeCell ref="C10:Y10"/>
    <mergeCell ref="R36:S36"/>
    <mergeCell ref="D36:G36"/>
    <mergeCell ref="I36:J36"/>
    <mergeCell ref="K36:M36"/>
    <mergeCell ref="N36:Q36"/>
    <mergeCell ref="R13:S13"/>
    <mergeCell ref="N30:Q30"/>
    <mergeCell ref="R30:S30"/>
    <mergeCell ref="D13:G13"/>
    <mergeCell ref="I13:J13"/>
    <mergeCell ref="K13:M13"/>
    <mergeCell ref="N13:Q13"/>
    <mergeCell ref="R26:S26"/>
    <mergeCell ref="D25:G25"/>
    <mergeCell ref="I25:J25"/>
    <mergeCell ref="K25:M25"/>
    <mergeCell ref="R11:S11"/>
    <mergeCell ref="D12:G12"/>
    <mergeCell ref="I12:J12"/>
    <mergeCell ref="K12:M12"/>
    <mergeCell ref="N12:Q12"/>
    <mergeCell ref="R12:S12"/>
    <mergeCell ref="D11:G11"/>
    <mergeCell ref="I11:J11"/>
    <mergeCell ref="K11:M11"/>
    <mergeCell ref="N11:Q11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2019-05-29T08:02:27Z</dcterms:created>
  <dcterms:modified xsi:type="dcterms:W3CDTF">2019-05-29T08:11:08Z</dcterms:modified>
  <cp:category/>
  <cp:version/>
  <cp:contentType/>
  <cp:contentStatus/>
</cp:coreProperties>
</file>