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<sst xmlns="http://schemas.openxmlformats.org/spreadsheetml/2006/main" count="298" uniqueCount="135">
  <si>
    <t>ОТЧЕТ ОБ ИСПОЛНЕНИИ БЮДЖЕТА</t>
  </si>
  <si>
    <t>КОДЫ</t>
  </si>
  <si>
    <t xml:space="preserve">Форма по ОКУД </t>
  </si>
  <si>
    <t>0503117</t>
  </si>
  <si>
    <t>на 1 апреля 2017 г.</t>
  </si>
  <si>
    <t xml:space="preserve">Дата </t>
  </si>
  <si>
    <t>Наименование финансового органа</t>
  </si>
  <si>
    <t>Сельская администрация Онгудайского сельского поселения Онгудайского района Республики Алтай</t>
  </si>
  <si>
    <t xml:space="preserve">по ОКПО </t>
  </si>
  <si>
    <t xml:space="preserve">Глава по БК </t>
  </si>
  <si>
    <t>7700</t>
  </si>
  <si>
    <t/>
  </si>
  <si>
    <t>Наименование публично-правового образования</t>
  </si>
  <si>
    <t>Онгудайское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</si>
  <si>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</si>
  <si>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</si>
  <si>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</si>
  <si>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</si>
  <si>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</si>
  <si>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</si>
  <si>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</si>
  <si>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</si>
  <si>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</si>
  <si>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</si>
  <si>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</si>
  <si>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</si>
  <si>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</si>
  <si>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</si>
  <si>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</si>
  <si>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</si>
  <si>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</si>
  <si>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</si>
  <si>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</si>
  <si>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</si>
  <si>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</si>
  <si>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</si>
  <si>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</si>
  <si>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</si>
  <si>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</si>
  <si>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</si>
  <si>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</si>
  <si>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</si>
  <si>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</si>
  <si>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</si>
  <si>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</si>
  <si>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</si>
  <si>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</si>
  <si>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</si>
  <si>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</si>
  <si>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</si>
  <si>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</si>
  <si>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</si>
  <si>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</si>
  <si>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</si>
  <si>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</t>
  </si>
  <si>
    <t>801 20215001 10 0000 151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</si>
  <si>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</si>
  <si>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801 20805000 10 0000 180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</si>
  <si>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</si>
  <si>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</si>
  <si>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</si>
  <si>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</si>
  <si>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</si>
  <si>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801 0102 990А001100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</si>
  <si>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</si>
  <si>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990А001100 129</t>
  </si>
  <si>
    <t>801 0104 010А101110 121</t>
  </si>
  <si>
    <t>801 0104 010А101110 129</t>
  </si>
  <si>
    <t>Иные выплаты персоналу государственных (муниципальных) органов, за исключением фонда оплаты труда</t>
  </si>
  <si>
    <t>801 0104 010А101190 122</t>
  </si>
  <si>
    <t>Закупка товаров, работ, услуг в сфере информационно-коммуникационных технологий</t>
  </si>
  <si>
    <t>801 0104 010А101190 242</t>
  </si>
  <si>
    <t>Прочая закупка товаров, работ и услуг для обеспечения государственных (муниципальных) нужд</t>
  </si>
  <si>
    <t>801 0104 010А101190 244</t>
  </si>
  <si>
    <t>Уплата налога на имущество организаций и земельного налога</t>
  </si>
  <si>
    <t>801 0104 010А101190 851</t>
  </si>
  <si>
    <t>Уплата прочих налогов, сборов</t>
  </si>
  <si>
    <t>801 0104 010А101190 852</t>
  </si>
  <si>
    <t>801 0107 99Г0916000 244</t>
  </si>
  <si>
    <t>Резервные средства</t>
  </si>
  <si>
    <t>801 0111 990000Ш600 870</t>
  </si>
  <si>
    <t>801 0309 0120400000 244</t>
  </si>
  <si>
    <t>801 0310 0120200000 244</t>
  </si>
  <si>
    <t>801 0314 0120500000 244</t>
  </si>
  <si>
    <t>801 0412 0140200000 121</t>
  </si>
  <si>
    <t>801 0412 0140200000 129</t>
  </si>
  <si>
    <t>801 0503 0120100000 121</t>
  </si>
  <si>
    <t>801 0503 0120100000 129</t>
  </si>
  <si>
    <t>801 0503 0120100000 244</t>
  </si>
  <si>
    <t>801 0503 0120100000 851</t>
  </si>
  <si>
    <t>801 0505 0120100000 121</t>
  </si>
  <si>
    <t>801 0505 0120100000 129</t>
  </si>
  <si>
    <t>801 0707 0130300000 121</t>
  </si>
  <si>
    <t>801 0707 0130300000 129</t>
  </si>
  <si>
    <t>801 0707 0130300000 244</t>
  </si>
  <si>
    <t>801 0707 0130300000 851</t>
  </si>
  <si>
    <t>801 0707 0130300000 852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</si>
  <si>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</si>
  <si>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801 0801 0130100000 611</t>
  </si>
  <si>
    <t>801 1105 0130200000 611</t>
  </si>
  <si>
    <t>801 1105 0130300000 121</t>
  </si>
  <si>
    <t>801 1105 0130300000 129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</si>
  <si>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</si>
  <si>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</si>
  <si>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</si>
  <si>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</si>
  <si>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</si>
  <si>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</si>
  <si>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</si>
  <si>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</si>
  <si>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</si>
  <si>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</si>
  <si>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</si>
  <si>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</si>
  <si>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</si>
  <si>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</si>
  <si>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</si>
  <si>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</si>
  <si>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</si>
  <si>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</si>
  <si>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</si>
  <si>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</si>
  <si>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Глава</t>
  </si>
  <si>
    <t>Тепуков Э. А.</t>
  </si>
  <si>
    <t>(подпись)</t>
  </si>
  <si>
    <t>(расшифровка подписи)</t>
  </si>
  <si>
    <t>Главный бухгалтер</t>
  </si>
  <si>
    <t>Типикина Л. А.</t>
  </si>
  <si>
    <t>Исполнитель:</t>
  </si>
  <si>
    <t>Ведущий специалист по бюджету, финансист</t>
  </si>
  <si>
    <t>Чичинова Н. В.</t>
  </si>
  <si>
    <t>(должность)</t>
  </si>
  <si>
    <t xml:space="preserve">   27 июня 2017 г.   </t>
  </si>
  <si>
    <t>Форма 0503117 с.1</t>
  </si>
  <si>
    <t>Приложение №1 к Постановлению от 29.05.2017 №121/2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</si>
</sst>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  <xf numFmtId="0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view="pageBreakPreview" zoomScale="60" workbookViewId="0" topLeftCell="A1">
      <selection activeCell="P23" sqref="P23:R2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5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0.574218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8:24" ht="12.75">
      <c r="R1" s="56" t="s">
        <v>134</v>
      </c>
      <c r="S1" s="56"/>
      <c r="T1" s="56"/>
      <c r="U1" s="56"/>
      <c r="V1" s="56"/>
      <c r="W1" s="56"/>
      <c r="X1" s="56"/>
    </row>
    <row r="2" spans="1:24" s="1" customFormat="1" ht="13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 t="s">
        <v>1</v>
      </c>
    </row>
    <row r="3" spans="1:24" s="1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 t="s">
        <v>3</v>
      </c>
    </row>
    <row r="4" spans="1:24" s="1" customFormat="1" ht="13.5" customHeight="1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 t="s">
        <v>5</v>
      </c>
      <c r="W4" s="4"/>
      <c r="X4" s="6">
        <v>42826</v>
      </c>
    </row>
    <row r="5" spans="1:24" s="1" customFormat="1" ht="13.5" customHeight="1">
      <c r="A5" s="7" t="s">
        <v>6</v>
      </c>
      <c r="B5" s="7"/>
      <c r="C5" s="7"/>
      <c r="D5" s="7"/>
      <c r="E5" s="7"/>
      <c r="F5" s="8" t="s">
        <v>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8</v>
      </c>
      <c r="V5" s="4"/>
      <c r="W5" s="4"/>
      <c r="X5" s="9" t="s">
        <v>10</v>
      </c>
    </row>
    <row r="6" spans="1:24" s="1" customFormat="1" ht="13.5" customHeight="1">
      <c r="A6" s="7"/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9</v>
      </c>
      <c r="V6" s="4"/>
      <c r="W6" s="4"/>
      <c r="X6" s="9" t="s">
        <v>11</v>
      </c>
    </row>
    <row r="7" spans="1:24" s="1" customFormat="1" ht="13.5" customHeight="1">
      <c r="A7" s="7" t="s">
        <v>12</v>
      </c>
      <c r="B7" s="7"/>
      <c r="C7" s="7"/>
      <c r="D7" s="7"/>
      <c r="E7" s="7"/>
      <c r="F7" s="7"/>
      <c r="G7" s="8" t="s">
        <v>13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4" t="s">
        <v>14</v>
      </c>
      <c r="V7" s="4"/>
      <c r="W7" s="4"/>
      <c r="X7" s="9" t="s">
        <v>11</v>
      </c>
    </row>
    <row r="8" spans="1:24" s="1" customFormat="1" ht="13.5" customHeight="1">
      <c r="A8" s="10" t="s">
        <v>15</v>
      </c>
      <c r="B8" s="7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9" t="s">
        <v>11</v>
      </c>
    </row>
    <row r="9" spans="1:24" s="1" customFormat="1" ht="13.5" customHeight="1">
      <c r="A9" s="7" t="s">
        <v>17</v>
      </c>
      <c r="B9" s="7"/>
      <c r="C9" s="7"/>
      <c r="D9" s="7"/>
      <c r="E9" s="7" t="s">
        <v>18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4" t="s">
        <v>19</v>
      </c>
      <c r="U9" s="4"/>
      <c r="V9" s="4"/>
      <c r="W9" s="4"/>
      <c r="X9" s="11" t="s">
        <v>20</v>
      </c>
    </row>
    <row r="10" spans="1:24" s="1" customFormat="1" ht="13.5" customHeight="1">
      <c r="A10" s="12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34.5" customHeight="1">
      <c r="A11" s="13" t="s">
        <v>22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 t="s">
        <v>23</v>
      </c>
      <c r="M11" s="13"/>
      <c r="N11" s="13" t="s">
        <v>24</v>
      </c>
      <c r="O11" s="13"/>
      <c r="P11" s="14" t="s">
        <v>25</v>
      </c>
      <c r="Q11" s="14"/>
      <c r="R11" s="14"/>
      <c r="S11" s="14" t="s">
        <v>26</v>
      </c>
      <c r="T11" s="14"/>
      <c r="U11" s="14"/>
      <c r="V11" s="14"/>
      <c r="W11" s="15" t="s">
        <v>27</v>
      </c>
      <c r="X11" s="15"/>
    </row>
    <row r="12" spans="1:24" s="1" customFormat="1" ht="12.75" customHeight="1">
      <c r="A12" s="16" t="s">
        <v>28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 t="s">
        <v>29</v>
      </c>
      <c r="M12" s="16"/>
      <c r="N12" s="16" t="s">
        <v>30</v>
      </c>
      <c r="O12" s="16"/>
      <c r="P12" s="17" t="s">
        <v>31</v>
      </c>
      <c r="Q12" s="17"/>
      <c r="R12" s="17"/>
      <c r="S12" s="17" t="s">
        <v>32</v>
      </c>
      <c r="T12" s="17"/>
      <c r="U12" s="17"/>
      <c r="V12" s="17"/>
      <c r="W12" s="18" t="s">
        <v>33</v>
      </c>
      <c r="X12" s="18"/>
    </row>
    <row r="13" spans="1:24" s="1" customFormat="1" ht="13.5" customHeight="1">
      <c r="A13" s="19" t="s">
        <v>34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 t="s">
        <v>35</v>
      </c>
      <c r="M13" s="20"/>
      <c r="N13" s="20" t="s">
        <v>36</v>
      </c>
      <c r="O13" s="20"/>
      <c r="P13" s="21">
        <f>7458670</f>
        <v>7458670</v>
      </c>
      <c r="Q13" s="21"/>
      <c r="R13" s="21"/>
      <c r="S13" s="21">
        <f>2957134.82</f>
        <v>2957134.82</v>
      </c>
      <c r="T13" s="21"/>
      <c r="U13" s="21"/>
      <c r="V13" s="21"/>
      <c r="W13" s="22">
        <f>4501535.18</f>
        <v>4501535.18</v>
      </c>
      <c r="X13" s="22"/>
    </row>
    <row r="14" spans="1:24" s="1" customFormat="1" ht="45" customHeight="1">
      <c r="A14" s="23" t="s">
        <v>37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38</v>
      </c>
      <c r="O14" s="24"/>
      <c r="P14" s="25">
        <f>1065300</f>
        <v>1065300</v>
      </c>
      <c r="Q14" s="25"/>
      <c r="R14" s="25"/>
      <c r="S14" s="25">
        <f>223073.6</f>
        <v>223073.6</v>
      </c>
      <c r="T14" s="25"/>
      <c r="U14" s="25"/>
      <c r="V14" s="25"/>
      <c r="W14" s="26">
        <f>842226.4</f>
        <v>842226.4</v>
      </c>
      <c r="X14" s="26"/>
    </row>
    <row r="15" spans="1:24" s="1" customFormat="1" ht="66" customHeight="1">
      <c r="A15" s="23" t="s">
        <v>39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40</v>
      </c>
      <c r="O15" s="24"/>
      <c r="P15" s="25">
        <f>4500</f>
        <v>4500</v>
      </c>
      <c r="Q15" s="25"/>
      <c r="R15" s="25"/>
      <c r="S15" s="25">
        <f>200</f>
        <v>200</v>
      </c>
      <c r="T15" s="25"/>
      <c r="U15" s="25"/>
      <c r="V15" s="25"/>
      <c r="W15" s="26">
        <f>4300</f>
        <v>4300</v>
      </c>
      <c r="X15" s="26"/>
    </row>
    <row r="16" spans="1:24" s="1" customFormat="1" ht="24" customHeight="1">
      <c r="A16" s="23" t="s">
        <v>41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42</v>
      </c>
      <c r="O16" s="24"/>
      <c r="P16" s="25">
        <f>1000</f>
        <v>1000</v>
      </c>
      <c r="Q16" s="25"/>
      <c r="R16" s="25"/>
      <c r="S16" s="25">
        <f>2540.84</f>
        <v>2540.84</v>
      </c>
      <c r="T16" s="25"/>
      <c r="U16" s="25"/>
      <c r="V16" s="25"/>
      <c r="W16" s="26">
        <f>-1540.84</f>
        <v>-1540.84</v>
      </c>
      <c r="X16" s="26"/>
    </row>
    <row r="17" spans="1:24" s="1" customFormat="1" ht="13.5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44</v>
      </c>
      <c r="O17" s="24"/>
      <c r="P17" s="25">
        <f>68000</f>
        <v>68000</v>
      </c>
      <c r="Q17" s="25"/>
      <c r="R17" s="25"/>
      <c r="S17" s="25">
        <f>3699.07</f>
        <v>3699.07</v>
      </c>
      <c r="T17" s="25"/>
      <c r="U17" s="25"/>
      <c r="V17" s="25"/>
      <c r="W17" s="26">
        <f>64300.93</f>
        <v>64300.93</v>
      </c>
      <c r="X17" s="26"/>
    </row>
    <row r="18" spans="1:24" s="1" customFormat="1" ht="24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46</v>
      </c>
      <c r="O18" s="24"/>
      <c r="P18" s="27" t="s">
        <v>47</v>
      </c>
      <c r="Q18" s="27"/>
      <c r="R18" s="27"/>
      <c r="S18" s="25">
        <f>180</f>
        <v>180</v>
      </c>
      <c r="T18" s="25"/>
      <c r="U18" s="25"/>
      <c r="V18" s="25"/>
      <c r="W18" s="26">
        <f>0</f>
        <v>0</v>
      </c>
      <c r="X18" s="26"/>
    </row>
    <row r="19" spans="1:24" s="1" customFormat="1" ht="24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49</v>
      </c>
      <c r="O19" s="24"/>
      <c r="P19" s="25">
        <f>960000</f>
        <v>960000</v>
      </c>
      <c r="Q19" s="25"/>
      <c r="R19" s="25"/>
      <c r="S19" s="25">
        <f>57462.19</f>
        <v>57462.19</v>
      </c>
      <c r="T19" s="25"/>
      <c r="U19" s="25"/>
      <c r="V19" s="25"/>
      <c r="W19" s="26">
        <f>902537.81</f>
        <v>902537.81</v>
      </c>
      <c r="X19" s="26"/>
    </row>
    <row r="20" spans="1:24" s="1" customFormat="1" ht="24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51</v>
      </c>
      <c r="O20" s="24"/>
      <c r="P20" s="25">
        <f>2347310</f>
        <v>2347310</v>
      </c>
      <c r="Q20" s="25"/>
      <c r="R20" s="25"/>
      <c r="S20" s="25">
        <f>1840082.4</f>
        <v>1840082.4</v>
      </c>
      <c r="T20" s="25"/>
      <c r="U20" s="25"/>
      <c r="V20" s="25"/>
      <c r="W20" s="26">
        <f>507227.6</f>
        <v>507227.6</v>
      </c>
      <c r="X20" s="26"/>
    </row>
    <row r="21" spans="1:24" s="1" customFormat="1" ht="24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53</v>
      </c>
      <c r="O21" s="24"/>
      <c r="P21" s="25">
        <f>660560</f>
        <v>660560</v>
      </c>
      <c r="Q21" s="25"/>
      <c r="R21" s="25"/>
      <c r="S21" s="25">
        <f>45896.72</f>
        <v>45896.72</v>
      </c>
      <c r="T21" s="25"/>
      <c r="U21" s="25"/>
      <c r="V21" s="25"/>
      <c r="W21" s="26">
        <f>614663.28</f>
        <v>614663.28</v>
      </c>
      <c r="X21" s="26"/>
    </row>
    <row r="22" spans="1:24" s="1" customFormat="1" ht="24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55</v>
      </c>
      <c r="O22" s="24"/>
      <c r="P22" s="25">
        <f>2352000</f>
        <v>2352000</v>
      </c>
      <c r="Q22" s="25"/>
      <c r="R22" s="25"/>
      <c r="S22" s="25">
        <f>784000</f>
        <v>784000</v>
      </c>
      <c r="T22" s="25"/>
      <c r="U22" s="25"/>
      <c r="V22" s="25"/>
      <c r="W22" s="26">
        <f>1568000</f>
        <v>1568000</v>
      </c>
      <c r="X22" s="26"/>
    </row>
    <row r="23" spans="1:24" s="1" customFormat="1" ht="54.75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57</v>
      </c>
      <c r="O23" s="24"/>
      <c r="P23" s="27" t="s">
        <v>47</v>
      </c>
      <c r="Q23" s="27"/>
      <c r="R23" s="27"/>
      <c r="S23" s="25">
        <f>0</f>
        <v>0</v>
      </c>
      <c r="T23" s="25"/>
      <c r="U23" s="25"/>
      <c r="V23" s="25"/>
      <c r="W23" s="26">
        <f>0</f>
        <v>0</v>
      </c>
      <c r="X23" s="26"/>
    </row>
    <row r="24" spans="1:24" s="1" customFormat="1" ht="13.5" customHeight="1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s="1" customFormat="1" ht="13.5" customHeight="1">
      <c r="A25" s="12" t="s">
        <v>58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" customFormat="1" ht="34.5" customHeight="1">
      <c r="A26" s="13" t="s">
        <v>22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 t="s">
        <v>23</v>
      </c>
      <c r="M26" s="13"/>
      <c r="N26" s="13" t="s">
        <v>59</v>
      </c>
      <c r="O26" s="13"/>
      <c r="P26" s="14" t="s">
        <v>25</v>
      </c>
      <c r="Q26" s="14"/>
      <c r="R26" s="14"/>
      <c r="S26" s="14" t="s">
        <v>26</v>
      </c>
      <c r="T26" s="14"/>
      <c r="U26" s="14"/>
      <c r="V26" s="14"/>
      <c r="W26" s="15" t="s">
        <v>27</v>
      </c>
      <c r="X26" s="15"/>
    </row>
    <row r="27" spans="1:24" s="1" customFormat="1" ht="13.5" customHeight="1">
      <c r="A27" s="16" t="s">
        <v>28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 t="s">
        <v>29</v>
      </c>
      <c r="M27" s="16"/>
      <c r="N27" s="16" t="s">
        <v>30</v>
      </c>
      <c r="O27" s="16"/>
      <c r="P27" s="17" t="s">
        <v>31</v>
      </c>
      <c r="Q27" s="17"/>
      <c r="R27" s="17"/>
      <c r="S27" s="17" t="s">
        <v>32</v>
      </c>
      <c r="T27" s="17"/>
      <c r="U27" s="17"/>
      <c r="V27" s="17"/>
      <c r="W27" s="18" t="s">
        <v>33</v>
      </c>
      <c r="X27" s="18"/>
    </row>
    <row r="28" spans="1:24" s="1" customFormat="1" ht="13.5" customHeight="1">
      <c r="A28" s="19" t="s">
        <v>60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 t="s">
        <v>61</v>
      </c>
      <c r="M28" s="20"/>
      <c r="N28" s="20" t="s">
        <v>36</v>
      </c>
      <c r="O28" s="20"/>
      <c r="P28" s="21">
        <f>7458670</f>
        <v>7458670</v>
      </c>
      <c r="Q28" s="21"/>
      <c r="R28" s="21"/>
      <c r="S28" s="21">
        <f>1678461.36</f>
        <v>1678461.36</v>
      </c>
      <c r="T28" s="21"/>
      <c r="U28" s="21"/>
      <c r="V28" s="21"/>
      <c r="W28" s="22">
        <f>5780208.64</f>
        <v>5780208.64</v>
      </c>
      <c r="X28" s="22"/>
    </row>
    <row r="29" spans="1:24" s="1" customFormat="1" ht="13.5" customHeight="1">
      <c r="A29" s="29" t="s">
        <v>62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 t="s">
        <v>61</v>
      </c>
      <c r="M29" s="30"/>
      <c r="N29" s="30" t="s">
        <v>63</v>
      </c>
      <c r="O29" s="30"/>
      <c r="P29" s="31">
        <f>416190</f>
        <v>416190</v>
      </c>
      <c r="Q29" s="31"/>
      <c r="R29" s="31"/>
      <c r="S29" s="31">
        <f>110894.08</f>
        <v>110894.08</v>
      </c>
      <c r="T29" s="31"/>
      <c r="U29" s="31"/>
      <c r="V29" s="31"/>
      <c r="W29" s="32">
        <f>305295.92</f>
        <v>305295.92</v>
      </c>
      <c r="X29" s="32"/>
    </row>
    <row r="30" spans="1:24" s="1" customFormat="1" ht="33.75" customHeight="1">
      <c r="A30" s="29" t="s">
        <v>64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 t="s">
        <v>61</v>
      </c>
      <c r="M30" s="30"/>
      <c r="N30" s="30" t="s">
        <v>65</v>
      </c>
      <c r="O30" s="30"/>
      <c r="P30" s="31">
        <f>125690</f>
        <v>125690</v>
      </c>
      <c r="Q30" s="31"/>
      <c r="R30" s="31"/>
      <c r="S30" s="31">
        <f>27544.09</f>
        <v>27544.09</v>
      </c>
      <c r="T30" s="31"/>
      <c r="U30" s="31"/>
      <c r="V30" s="31"/>
      <c r="W30" s="32">
        <f>98145.91</f>
        <v>98145.91</v>
      </c>
      <c r="X30" s="32"/>
    </row>
    <row r="31" spans="1:24" s="1" customFormat="1" ht="13.5" customHeight="1">
      <c r="A31" s="29" t="s">
        <v>62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 t="s">
        <v>61</v>
      </c>
      <c r="M31" s="30"/>
      <c r="N31" s="30" t="s">
        <v>66</v>
      </c>
      <c r="O31" s="30"/>
      <c r="P31" s="31">
        <f>1460770</f>
        <v>1460770</v>
      </c>
      <c r="Q31" s="31"/>
      <c r="R31" s="31"/>
      <c r="S31" s="31">
        <f>256848.98</f>
        <v>256848.98</v>
      </c>
      <c r="T31" s="31"/>
      <c r="U31" s="31"/>
      <c r="V31" s="31"/>
      <c r="W31" s="32">
        <f>1203921.02</f>
        <v>1203921.02</v>
      </c>
      <c r="X31" s="32"/>
    </row>
    <row r="32" spans="1:24" s="1" customFormat="1" ht="33.75" customHeight="1">
      <c r="A32" s="29" t="s">
        <v>64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 t="s">
        <v>61</v>
      </c>
      <c r="M32" s="30"/>
      <c r="N32" s="30" t="s">
        <v>67</v>
      </c>
      <c r="O32" s="30"/>
      <c r="P32" s="31">
        <f>441160</f>
        <v>441160</v>
      </c>
      <c r="Q32" s="31"/>
      <c r="R32" s="31"/>
      <c r="S32" s="31">
        <f>64460.64</f>
        <v>64460.64</v>
      </c>
      <c r="T32" s="31"/>
      <c r="U32" s="31"/>
      <c r="V32" s="31"/>
      <c r="W32" s="32">
        <f>376699.36</f>
        <v>376699.36</v>
      </c>
      <c r="X32" s="32"/>
    </row>
    <row r="33" spans="1:24" s="1" customFormat="1" ht="24" customHeight="1">
      <c r="A33" s="29" t="s">
        <v>68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 t="s">
        <v>61</v>
      </c>
      <c r="M33" s="30"/>
      <c r="N33" s="30" t="s">
        <v>69</v>
      </c>
      <c r="O33" s="30"/>
      <c r="P33" s="31">
        <f>4700</f>
        <v>4700</v>
      </c>
      <c r="Q33" s="31"/>
      <c r="R33" s="31"/>
      <c r="S33" s="33" t="s">
        <v>47</v>
      </c>
      <c r="T33" s="33"/>
      <c r="U33" s="33"/>
      <c r="V33" s="33"/>
      <c r="W33" s="32">
        <f>4700</f>
        <v>4700</v>
      </c>
      <c r="X33" s="32"/>
    </row>
    <row r="34" spans="1:24" s="1" customFormat="1" ht="24" customHeight="1">
      <c r="A34" s="29" t="s">
        <v>70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 t="s">
        <v>61</v>
      </c>
      <c r="M34" s="30"/>
      <c r="N34" s="30" t="s">
        <v>71</v>
      </c>
      <c r="O34" s="30"/>
      <c r="P34" s="31">
        <f>178860</f>
        <v>178860</v>
      </c>
      <c r="Q34" s="31"/>
      <c r="R34" s="31"/>
      <c r="S34" s="31">
        <f>25606.34</f>
        <v>25606.34</v>
      </c>
      <c r="T34" s="31"/>
      <c r="U34" s="31"/>
      <c r="V34" s="31"/>
      <c r="W34" s="32">
        <f>153253.66</f>
        <v>153253.66</v>
      </c>
      <c r="X34" s="32"/>
    </row>
    <row r="35" spans="1:24" s="1" customFormat="1" ht="24" customHeight="1">
      <c r="A35" s="29" t="s">
        <v>72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 t="s">
        <v>61</v>
      </c>
      <c r="M35" s="30"/>
      <c r="N35" s="30" t="s">
        <v>73</v>
      </c>
      <c r="O35" s="30"/>
      <c r="P35" s="31">
        <f>352190</f>
        <v>352190</v>
      </c>
      <c r="Q35" s="31"/>
      <c r="R35" s="31"/>
      <c r="S35" s="31">
        <f>82547.45</f>
        <v>82547.45</v>
      </c>
      <c r="T35" s="31"/>
      <c r="U35" s="31"/>
      <c r="V35" s="31"/>
      <c r="W35" s="32">
        <f>269642.55</f>
        <v>269642.55</v>
      </c>
      <c r="X35" s="32"/>
    </row>
    <row r="36" spans="1:24" s="1" customFormat="1" ht="13.5" customHeight="1">
      <c r="A36" s="29" t="s">
        <v>74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61</v>
      </c>
      <c r="M36" s="30"/>
      <c r="N36" s="30" t="s">
        <v>75</v>
      </c>
      <c r="O36" s="30"/>
      <c r="P36" s="31">
        <f>16610</f>
        <v>16610</v>
      </c>
      <c r="Q36" s="31"/>
      <c r="R36" s="31"/>
      <c r="S36" s="33" t="s">
        <v>47</v>
      </c>
      <c r="T36" s="33"/>
      <c r="U36" s="33"/>
      <c r="V36" s="33"/>
      <c r="W36" s="32">
        <f>16610</f>
        <v>16610</v>
      </c>
      <c r="X36" s="32"/>
    </row>
    <row r="37" spans="1:24" s="1" customFormat="1" ht="13.5" customHeight="1">
      <c r="A37" s="29" t="s">
        <v>76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61</v>
      </c>
      <c r="M37" s="30"/>
      <c r="N37" s="30" t="s">
        <v>77</v>
      </c>
      <c r="O37" s="30"/>
      <c r="P37" s="31">
        <f>15000</f>
        <v>15000</v>
      </c>
      <c r="Q37" s="31"/>
      <c r="R37" s="31"/>
      <c r="S37" s="31">
        <f>2208</f>
        <v>2208</v>
      </c>
      <c r="T37" s="31"/>
      <c r="U37" s="31"/>
      <c r="V37" s="31"/>
      <c r="W37" s="32">
        <f>12792</f>
        <v>12792</v>
      </c>
      <c r="X37" s="32"/>
    </row>
    <row r="38" spans="1:24" s="1" customFormat="1" ht="24" customHeight="1">
      <c r="A38" s="29" t="s">
        <v>72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61</v>
      </c>
      <c r="M38" s="30"/>
      <c r="N38" s="30" t="s">
        <v>78</v>
      </c>
      <c r="O38" s="30"/>
      <c r="P38" s="31">
        <f>251240</f>
        <v>251240</v>
      </c>
      <c r="Q38" s="31"/>
      <c r="R38" s="31"/>
      <c r="S38" s="33" t="s">
        <v>47</v>
      </c>
      <c r="T38" s="33"/>
      <c r="U38" s="33"/>
      <c r="V38" s="33"/>
      <c r="W38" s="32">
        <f>251240</f>
        <v>251240</v>
      </c>
      <c r="X38" s="32"/>
    </row>
    <row r="39" spans="1:24" s="1" customFormat="1" ht="13.5" customHeight="1">
      <c r="A39" s="29" t="s">
        <v>79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61</v>
      </c>
      <c r="M39" s="30"/>
      <c r="N39" s="30" t="s">
        <v>80</v>
      </c>
      <c r="O39" s="30"/>
      <c r="P39" s="31">
        <f>15000</f>
        <v>15000</v>
      </c>
      <c r="Q39" s="31"/>
      <c r="R39" s="31"/>
      <c r="S39" s="33" t="s">
        <v>47</v>
      </c>
      <c r="T39" s="33"/>
      <c r="U39" s="33"/>
      <c r="V39" s="33"/>
      <c r="W39" s="32">
        <f>15000</f>
        <v>15000</v>
      </c>
      <c r="X39" s="32"/>
    </row>
    <row r="40" spans="1:24" s="1" customFormat="1" ht="24" customHeight="1">
      <c r="A40" s="29" t="s">
        <v>72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61</v>
      </c>
      <c r="M40" s="30"/>
      <c r="N40" s="30" t="s">
        <v>81</v>
      </c>
      <c r="O40" s="30"/>
      <c r="P40" s="31">
        <f>7300</f>
        <v>7300</v>
      </c>
      <c r="Q40" s="31"/>
      <c r="R40" s="31"/>
      <c r="S40" s="33" t="s">
        <v>47</v>
      </c>
      <c r="T40" s="33"/>
      <c r="U40" s="33"/>
      <c r="V40" s="33"/>
      <c r="W40" s="32">
        <f>7300</f>
        <v>7300</v>
      </c>
      <c r="X40" s="32"/>
    </row>
    <row r="41" spans="1:24" s="1" customFormat="1" ht="24" customHeight="1">
      <c r="A41" s="29" t="s">
        <v>72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61</v>
      </c>
      <c r="M41" s="30"/>
      <c r="N41" s="30" t="s">
        <v>82</v>
      </c>
      <c r="O41" s="30"/>
      <c r="P41" s="31">
        <f>11500</f>
        <v>11500</v>
      </c>
      <c r="Q41" s="31"/>
      <c r="R41" s="31"/>
      <c r="S41" s="33" t="s">
        <v>47</v>
      </c>
      <c r="T41" s="33"/>
      <c r="U41" s="33"/>
      <c r="V41" s="33"/>
      <c r="W41" s="32">
        <f>11500</f>
        <v>11500</v>
      </c>
      <c r="X41" s="32"/>
    </row>
    <row r="42" spans="1:24" s="1" customFormat="1" ht="24" customHeight="1">
      <c r="A42" s="29" t="s">
        <v>72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61</v>
      </c>
      <c r="M42" s="30"/>
      <c r="N42" s="30" t="s">
        <v>83</v>
      </c>
      <c r="O42" s="30"/>
      <c r="P42" s="31">
        <f>1000</f>
        <v>1000</v>
      </c>
      <c r="Q42" s="31"/>
      <c r="R42" s="31"/>
      <c r="S42" s="33" t="s">
        <v>47</v>
      </c>
      <c r="T42" s="33"/>
      <c r="U42" s="33"/>
      <c r="V42" s="33"/>
      <c r="W42" s="32">
        <f>1000</f>
        <v>1000</v>
      </c>
      <c r="X42" s="32"/>
    </row>
    <row r="43" spans="1:24" s="1" customFormat="1" ht="13.5" customHeight="1">
      <c r="A43" s="29" t="s">
        <v>62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61</v>
      </c>
      <c r="M43" s="30"/>
      <c r="N43" s="30" t="s">
        <v>84</v>
      </c>
      <c r="O43" s="30"/>
      <c r="P43" s="31">
        <f>171630</f>
        <v>171630</v>
      </c>
      <c r="Q43" s="31"/>
      <c r="R43" s="31"/>
      <c r="S43" s="31">
        <f>39706.68</f>
        <v>39706.68</v>
      </c>
      <c r="T43" s="31"/>
      <c r="U43" s="31"/>
      <c r="V43" s="31"/>
      <c r="W43" s="32">
        <f>131923.32</f>
        <v>131923.32</v>
      </c>
      <c r="X43" s="32"/>
    </row>
    <row r="44" spans="1:24" s="1" customFormat="1" ht="33.75" customHeight="1">
      <c r="A44" s="29" t="s">
        <v>64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61</v>
      </c>
      <c r="M44" s="30"/>
      <c r="N44" s="30" t="s">
        <v>85</v>
      </c>
      <c r="O44" s="30"/>
      <c r="P44" s="31">
        <f>51830</f>
        <v>51830</v>
      </c>
      <c r="Q44" s="31"/>
      <c r="R44" s="31"/>
      <c r="S44" s="31">
        <f>6578.43</f>
        <v>6578.43</v>
      </c>
      <c r="T44" s="31"/>
      <c r="U44" s="31"/>
      <c r="V44" s="31"/>
      <c r="W44" s="32">
        <f>45251.57</f>
        <v>45251.57</v>
      </c>
      <c r="X44" s="32"/>
    </row>
    <row r="45" spans="1:24" s="1" customFormat="1" ht="13.5" customHeight="1">
      <c r="A45" s="29" t="s">
        <v>62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61</v>
      </c>
      <c r="M45" s="30"/>
      <c r="N45" s="30" t="s">
        <v>86</v>
      </c>
      <c r="O45" s="30"/>
      <c r="P45" s="31">
        <f>0</f>
        <v>0</v>
      </c>
      <c r="Q45" s="31"/>
      <c r="R45" s="31"/>
      <c r="S45" s="31">
        <f>0</f>
        <v>0</v>
      </c>
      <c r="T45" s="31"/>
      <c r="U45" s="31"/>
      <c r="V45" s="31"/>
      <c r="W45" s="32">
        <f>0</f>
        <v>0</v>
      </c>
      <c r="X45" s="32"/>
    </row>
    <row r="46" spans="1:24" s="1" customFormat="1" ht="33.75" customHeight="1">
      <c r="A46" s="29" t="s">
        <v>64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61</v>
      </c>
      <c r="M46" s="30"/>
      <c r="N46" s="30" t="s">
        <v>87</v>
      </c>
      <c r="O46" s="30"/>
      <c r="P46" s="31">
        <f>0</f>
        <v>0</v>
      </c>
      <c r="Q46" s="31"/>
      <c r="R46" s="31"/>
      <c r="S46" s="31">
        <f>0</f>
        <v>0</v>
      </c>
      <c r="T46" s="31"/>
      <c r="U46" s="31"/>
      <c r="V46" s="31"/>
      <c r="W46" s="32">
        <f>0</f>
        <v>0</v>
      </c>
      <c r="X46" s="32"/>
    </row>
    <row r="47" spans="1:24" s="1" customFormat="1" ht="24" customHeight="1">
      <c r="A47" s="29" t="s">
        <v>72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61</v>
      </c>
      <c r="M47" s="30"/>
      <c r="N47" s="30" t="s">
        <v>88</v>
      </c>
      <c r="O47" s="30"/>
      <c r="P47" s="31">
        <f>597900</f>
        <v>597900</v>
      </c>
      <c r="Q47" s="31"/>
      <c r="R47" s="31"/>
      <c r="S47" s="31">
        <f>140220.14</f>
        <v>140220.14</v>
      </c>
      <c r="T47" s="31"/>
      <c r="U47" s="31"/>
      <c r="V47" s="31"/>
      <c r="W47" s="32">
        <f>457679.86</f>
        <v>457679.86</v>
      </c>
      <c r="X47" s="32"/>
    </row>
    <row r="48" spans="1:24" s="1" customFormat="1" ht="13.5" customHeight="1">
      <c r="A48" s="29" t="s">
        <v>74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61</v>
      </c>
      <c r="M48" s="30"/>
      <c r="N48" s="30" t="s">
        <v>89</v>
      </c>
      <c r="O48" s="30"/>
      <c r="P48" s="31">
        <f>205150</f>
        <v>205150</v>
      </c>
      <c r="Q48" s="31"/>
      <c r="R48" s="31"/>
      <c r="S48" s="31">
        <f>152817</f>
        <v>152817</v>
      </c>
      <c r="T48" s="31"/>
      <c r="U48" s="31"/>
      <c r="V48" s="31"/>
      <c r="W48" s="32">
        <f>52333</f>
        <v>52333</v>
      </c>
      <c r="X48" s="32"/>
    </row>
    <row r="49" spans="1:24" s="1" customFormat="1" ht="13.5" customHeight="1">
      <c r="A49" s="29" t="s">
        <v>62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61</v>
      </c>
      <c r="M49" s="30"/>
      <c r="N49" s="30" t="s">
        <v>90</v>
      </c>
      <c r="O49" s="30"/>
      <c r="P49" s="31">
        <f>132690</f>
        <v>132690</v>
      </c>
      <c r="Q49" s="31"/>
      <c r="R49" s="31"/>
      <c r="S49" s="31">
        <f>17964.15</f>
        <v>17964.15</v>
      </c>
      <c r="T49" s="31"/>
      <c r="U49" s="31"/>
      <c r="V49" s="31"/>
      <c r="W49" s="32">
        <f>114725.85</f>
        <v>114725.85</v>
      </c>
      <c r="X49" s="32"/>
    </row>
    <row r="50" spans="1:24" s="1" customFormat="1" ht="33.75" customHeight="1">
      <c r="A50" s="29" t="s">
        <v>64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61</v>
      </c>
      <c r="M50" s="30"/>
      <c r="N50" s="30" t="s">
        <v>91</v>
      </c>
      <c r="O50" s="30"/>
      <c r="P50" s="31">
        <f>40070</f>
        <v>40070</v>
      </c>
      <c r="Q50" s="31"/>
      <c r="R50" s="31"/>
      <c r="S50" s="31">
        <f>5780.58</f>
        <v>5780.58</v>
      </c>
      <c r="T50" s="31"/>
      <c r="U50" s="31"/>
      <c r="V50" s="31"/>
      <c r="W50" s="32">
        <f>34289.42</f>
        <v>34289.42</v>
      </c>
      <c r="X50" s="32"/>
    </row>
    <row r="51" spans="1:24" s="1" customFormat="1" ht="13.5" customHeight="1">
      <c r="A51" s="29" t="s">
        <v>62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61</v>
      </c>
      <c r="M51" s="30"/>
      <c r="N51" s="30" t="s">
        <v>92</v>
      </c>
      <c r="O51" s="30"/>
      <c r="P51" s="31">
        <f>0</f>
        <v>0</v>
      </c>
      <c r="Q51" s="31"/>
      <c r="R51" s="31"/>
      <c r="S51" s="31">
        <f>0</f>
        <v>0</v>
      </c>
      <c r="T51" s="31"/>
      <c r="U51" s="31"/>
      <c r="V51" s="31"/>
      <c r="W51" s="32">
        <f>0</f>
        <v>0</v>
      </c>
      <c r="X51" s="32"/>
    </row>
    <row r="52" spans="1:24" s="1" customFormat="1" ht="33.75" customHeight="1">
      <c r="A52" s="29" t="s">
        <v>64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61</v>
      </c>
      <c r="M52" s="30"/>
      <c r="N52" s="30" t="s">
        <v>93</v>
      </c>
      <c r="O52" s="30"/>
      <c r="P52" s="31">
        <f>0</f>
        <v>0</v>
      </c>
      <c r="Q52" s="31"/>
      <c r="R52" s="31"/>
      <c r="S52" s="31">
        <f>0</f>
        <v>0</v>
      </c>
      <c r="T52" s="31"/>
      <c r="U52" s="31"/>
      <c r="V52" s="31"/>
      <c r="W52" s="32">
        <f>0</f>
        <v>0</v>
      </c>
      <c r="X52" s="32"/>
    </row>
    <row r="53" spans="1:24" s="1" customFormat="1" ht="24" customHeight="1">
      <c r="A53" s="29" t="s">
        <v>72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61</v>
      </c>
      <c r="M53" s="30"/>
      <c r="N53" s="30" t="s">
        <v>94</v>
      </c>
      <c r="O53" s="30"/>
      <c r="P53" s="31">
        <f>86000</f>
        <v>86000</v>
      </c>
      <c r="Q53" s="31"/>
      <c r="R53" s="31"/>
      <c r="S53" s="31">
        <f>3200</f>
        <v>3200</v>
      </c>
      <c r="T53" s="31"/>
      <c r="U53" s="31"/>
      <c r="V53" s="31"/>
      <c r="W53" s="32">
        <f>82800</f>
        <v>82800</v>
      </c>
      <c r="X53" s="32"/>
    </row>
    <row r="54" spans="1:24" s="1" customFormat="1" ht="13.5" customHeight="1">
      <c r="A54" s="29" t="s">
        <v>74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61</v>
      </c>
      <c r="M54" s="30"/>
      <c r="N54" s="30" t="s">
        <v>95</v>
      </c>
      <c r="O54" s="30"/>
      <c r="P54" s="31">
        <f>261200</f>
        <v>261200</v>
      </c>
      <c r="Q54" s="31"/>
      <c r="R54" s="31"/>
      <c r="S54" s="31">
        <f>261200</f>
        <v>261200</v>
      </c>
      <c r="T54" s="31"/>
      <c r="U54" s="31"/>
      <c r="V54" s="31"/>
      <c r="W54" s="32">
        <f>0</f>
        <v>0</v>
      </c>
      <c r="X54" s="32"/>
    </row>
    <row r="55" spans="1:24" s="1" customFormat="1" ht="13.5" customHeight="1">
      <c r="A55" s="29" t="s">
        <v>76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61</v>
      </c>
      <c r="M55" s="30"/>
      <c r="N55" s="30" t="s">
        <v>96</v>
      </c>
      <c r="O55" s="30"/>
      <c r="P55" s="31">
        <f>7200</f>
        <v>7200</v>
      </c>
      <c r="Q55" s="31"/>
      <c r="R55" s="31"/>
      <c r="S55" s="33" t="s">
        <v>47</v>
      </c>
      <c r="T55" s="33"/>
      <c r="U55" s="33"/>
      <c r="V55" s="33"/>
      <c r="W55" s="32">
        <f>7200</f>
        <v>7200</v>
      </c>
      <c r="X55" s="32"/>
    </row>
    <row r="56" spans="1:24" s="1" customFormat="1" ht="33.75" customHeight="1">
      <c r="A56" s="29" t="s">
        <v>97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61</v>
      </c>
      <c r="M56" s="30"/>
      <c r="N56" s="30" t="s">
        <v>98</v>
      </c>
      <c r="O56" s="30"/>
      <c r="P56" s="31">
        <f>2429870</f>
        <v>2429870</v>
      </c>
      <c r="Q56" s="31"/>
      <c r="R56" s="31"/>
      <c r="S56" s="31">
        <f>446677.74</f>
        <v>446677.74</v>
      </c>
      <c r="T56" s="31"/>
      <c r="U56" s="31"/>
      <c r="V56" s="31"/>
      <c r="W56" s="32">
        <f>1983192.26</f>
        <v>1983192.26</v>
      </c>
      <c r="X56" s="32"/>
    </row>
    <row r="57" spans="1:24" s="1" customFormat="1" ht="33.75" customHeight="1">
      <c r="A57" s="29" t="s">
        <v>97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61</v>
      </c>
      <c r="M57" s="30"/>
      <c r="N57" s="30" t="s">
        <v>99</v>
      </c>
      <c r="O57" s="30"/>
      <c r="P57" s="31">
        <f>0</f>
        <v>0</v>
      </c>
      <c r="Q57" s="31"/>
      <c r="R57" s="31"/>
      <c r="S57" s="31">
        <f>0</f>
        <v>0</v>
      </c>
      <c r="T57" s="31"/>
      <c r="U57" s="31"/>
      <c r="V57" s="31"/>
      <c r="W57" s="32">
        <f>0</f>
        <v>0</v>
      </c>
      <c r="X57" s="32"/>
    </row>
    <row r="58" spans="1:24" s="1" customFormat="1" ht="13.5" customHeight="1">
      <c r="A58" s="29" t="s">
        <v>62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61</v>
      </c>
      <c r="M58" s="30"/>
      <c r="N58" s="30" t="s">
        <v>100</v>
      </c>
      <c r="O58" s="30"/>
      <c r="P58" s="31">
        <f>136650</f>
        <v>136650</v>
      </c>
      <c r="Q58" s="31"/>
      <c r="R58" s="31"/>
      <c r="S58" s="31">
        <f>27345.99</f>
        <v>27345.99</v>
      </c>
      <c r="T58" s="31"/>
      <c r="U58" s="31"/>
      <c r="V58" s="31"/>
      <c r="W58" s="32">
        <f>109304.01</f>
        <v>109304.01</v>
      </c>
      <c r="X58" s="32"/>
    </row>
    <row r="59" spans="1:24" s="1" customFormat="1" ht="33.75" customHeight="1">
      <c r="A59" s="29" t="s">
        <v>64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61</v>
      </c>
      <c r="M59" s="30"/>
      <c r="N59" s="30" t="s">
        <v>101</v>
      </c>
      <c r="O59" s="30"/>
      <c r="P59" s="31">
        <f>41270</f>
        <v>41270</v>
      </c>
      <c r="Q59" s="31"/>
      <c r="R59" s="31"/>
      <c r="S59" s="31">
        <f>6861.07</f>
        <v>6861.07</v>
      </c>
      <c r="T59" s="31"/>
      <c r="U59" s="31"/>
      <c r="V59" s="31"/>
      <c r="W59" s="32">
        <f>34408.93</f>
        <v>34408.93</v>
      </c>
      <c r="X59" s="32"/>
    </row>
    <row r="60" spans="1:24" s="1" customFormat="1" ht="15" customHeight="1">
      <c r="A60" s="34" t="s">
        <v>102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5" t="s">
        <v>103</v>
      </c>
      <c r="M60" s="35"/>
      <c r="N60" s="35" t="s">
        <v>36</v>
      </c>
      <c r="O60" s="35"/>
      <c r="P60" s="36">
        <f>0</f>
        <v>0</v>
      </c>
      <c r="Q60" s="36"/>
      <c r="R60" s="36"/>
      <c r="S60" s="36">
        <f>1278673.46</f>
        <v>1278673.46</v>
      </c>
      <c r="T60" s="36"/>
      <c r="U60" s="36"/>
      <c r="V60" s="36"/>
      <c r="W60" s="37" t="s">
        <v>36</v>
      </c>
      <c r="X60" s="37"/>
    </row>
    <row r="61" spans="1:24" s="1" customFormat="1" ht="13.5" customHeight="1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s="1" customFormat="1" ht="13.5" customHeight="1">
      <c r="A62" s="12" t="s">
        <v>104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s="1" customFormat="1" ht="45.75" customHeight="1">
      <c r="A63" s="13" t="s">
        <v>22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 t="s">
        <v>23</v>
      </c>
      <c r="M63" s="13"/>
      <c r="N63" s="13" t="s">
        <v>105</v>
      </c>
      <c r="O63" s="13"/>
      <c r="P63" s="14" t="s">
        <v>25</v>
      </c>
      <c r="Q63" s="14"/>
      <c r="R63" s="14"/>
      <c r="S63" s="14" t="s">
        <v>26</v>
      </c>
      <c r="T63" s="14"/>
      <c r="U63" s="14"/>
      <c r="V63" s="14"/>
      <c r="W63" s="15" t="s">
        <v>27</v>
      </c>
      <c r="X63" s="15"/>
    </row>
    <row r="64" spans="1:24" s="1" customFormat="1" ht="12.75" customHeight="1">
      <c r="A64" s="16" t="s">
        <v>28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 t="s">
        <v>29</v>
      </c>
      <c r="M64" s="16"/>
      <c r="N64" s="16" t="s">
        <v>30</v>
      </c>
      <c r="O64" s="16"/>
      <c r="P64" s="17" t="s">
        <v>31</v>
      </c>
      <c r="Q64" s="17"/>
      <c r="R64" s="17"/>
      <c r="S64" s="17" t="s">
        <v>32</v>
      </c>
      <c r="T64" s="17"/>
      <c r="U64" s="17"/>
      <c r="V64" s="17"/>
      <c r="W64" s="18" t="s">
        <v>33</v>
      </c>
      <c r="X64" s="18"/>
    </row>
    <row r="65" spans="1:24" s="1" customFormat="1" ht="13.5" customHeight="1">
      <c r="A65" s="19" t="s">
        <v>106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0" t="s">
        <v>107</v>
      </c>
      <c r="M65" s="20"/>
      <c r="N65" s="20" t="s">
        <v>36</v>
      </c>
      <c r="O65" s="20"/>
      <c r="P65" s="38">
        <f>0</f>
        <v>0</v>
      </c>
      <c r="Q65" s="38"/>
      <c r="R65" s="38"/>
      <c r="S65" s="21">
        <f>-1278673.46</f>
        <v>-1278673.46</v>
      </c>
      <c r="T65" s="21"/>
      <c r="U65" s="21"/>
      <c r="V65" s="21"/>
      <c r="W65" s="39" t="s">
        <v>36</v>
      </c>
      <c r="X65" s="39"/>
    </row>
    <row r="66" spans="1:24" s="1" customFormat="1" ht="13.5" customHeight="1">
      <c r="A66" s="40" t="s">
        <v>108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1" t="s">
        <v>11</v>
      </c>
      <c r="M66" s="41"/>
      <c r="N66" s="41" t="s">
        <v>11</v>
      </c>
      <c r="O66" s="41"/>
      <c r="P66" s="42" t="s">
        <v>11</v>
      </c>
      <c r="Q66" s="42"/>
      <c r="R66" s="42"/>
      <c r="S66" s="43" t="s">
        <v>11</v>
      </c>
      <c r="T66" s="43"/>
      <c r="U66" s="43"/>
      <c r="V66" s="43"/>
      <c r="W66" s="44" t="s">
        <v>11</v>
      </c>
      <c r="X66" s="44"/>
    </row>
    <row r="67" spans="1:24" s="1" customFormat="1" ht="13.5" customHeight="1">
      <c r="A67" s="23" t="s">
        <v>109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45" t="s">
        <v>110</v>
      </c>
      <c r="M67" s="45"/>
      <c r="N67" s="24" t="s">
        <v>36</v>
      </c>
      <c r="O67" s="24"/>
      <c r="P67" s="46" t="s">
        <v>47</v>
      </c>
      <c r="Q67" s="46"/>
      <c r="R67" s="46"/>
      <c r="S67" s="27" t="s">
        <v>47</v>
      </c>
      <c r="T67" s="27"/>
      <c r="U67" s="27"/>
      <c r="V67" s="27"/>
      <c r="W67" s="47" t="s">
        <v>47</v>
      </c>
      <c r="X67" s="47"/>
    </row>
    <row r="68" spans="1:24" s="1" customFormat="1" ht="13.5" customHeight="1">
      <c r="A68" s="29" t="s">
        <v>11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110</v>
      </c>
      <c r="M68" s="30"/>
      <c r="N68" s="30" t="s">
        <v>11</v>
      </c>
      <c r="O68" s="30"/>
      <c r="P68" s="48" t="s">
        <v>47</v>
      </c>
      <c r="Q68" s="48"/>
      <c r="R68" s="48"/>
      <c r="S68" s="33" t="s">
        <v>47</v>
      </c>
      <c r="T68" s="33"/>
      <c r="U68" s="33"/>
      <c r="V68" s="33"/>
      <c r="W68" s="49" t="s">
        <v>47</v>
      </c>
      <c r="X68" s="49"/>
    </row>
    <row r="69" spans="1:24" s="1" customFormat="1" ht="13.5" customHeight="1">
      <c r="A69" s="29" t="s">
        <v>111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41" t="s">
        <v>112</v>
      </c>
      <c r="M69" s="41"/>
      <c r="N69" s="41" t="s">
        <v>36</v>
      </c>
      <c r="O69" s="41"/>
      <c r="P69" s="42" t="s">
        <v>47</v>
      </c>
      <c r="Q69" s="42"/>
      <c r="R69" s="42"/>
      <c r="S69" s="33" t="s">
        <v>47</v>
      </c>
      <c r="T69" s="33"/>
      <c r="U69" s="33"/>
      <c r="V69" s="33"/>
      <c r="W69" s="44" t="s">
        <v>47</v>
      </c>
      <c r="X69" s="44"/>
    </row>
    <row r="70" spans="1:24" s="1" customFormat="1" ht="13.5" customHeight="1">
      <c r="A70" s="29" t="s">
        <v>11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112</v>
      </c>
      <c r="M70" s="30"/>
      <c r="N70" s="30" t="s">
        <v>11</v>
      </c>
      <c r="O70" s="30"/>
      <c r="P70" s="48" t="s">
        <v>47</v>
      </c>
      <c r="Q70" s="48"/>
      <c r="R70" s="48"/>
      <c r="S70" s="33" t="s">
        <v>47</v>
      </c>
      <c r="T70" s="33"/>
      <c r="U70" s="33"/>
      <c r="V70" s="33"/>
      <c r="W70" s="49" t="s">
        <v>47</v>
      </c>
      <c r="X70" s="49"/>
    </row>
    <row r="71" spans="1:24" s="1" customFormat="1" ht="13.5" customHeight="1">
      <c r="A71" s="29" t="s">
        <v>113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114</v>
      </c>
      <c r="M71" s="30"/>
      <c r="N71" s="30" t="s">
        <v>115</v>
      </c>
      <c r="O71" s="30"/>
      <c r="P71" s="50">
        <f>0</f>
        <v>0</v>
      </c>
      <c r="Q71" s="50"/>
      <c r="R71" s="50"/>
      <c r="S71" s="31">
        <f>-1278673.46</f>
        <v>-1278673.46</v>
      </c>
      <c r="T71" s="31"/>
      <c r="U71" s="31"/>
      <c r="V71" s="31"/>
      <c r="W71" s="49" t="s">
        <v>47</v>
      </c>
      <c r="X71" s="49"/>
    </row>
    <row r="72" spans="1:24" s="1" customFormat="1" ht="13.5" customHeight="1">
      <c r="A72" s="29" t="s">
        <v>116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117</v>
      </c>
      <c r="M72" s="30"/>
      <c r="N72" s="30" t="s">
        <v>118</v>
      </c>
      <c r="O72" s="30"/>
      <c r="P72" s="50">
        <f>-7458670</f>
        <v>-7458670</v>
      </c>
      <c r="Q72" s="50"/>
      <c r="R72" s="50"/>
      <c r="S72" s="31">
        <f>-3578968.38</f>
        <v>-3578968.38</v>
      </c>
      <c r="T72" s="31"/>
      <c r="U72" s="31"/>
      <c r="V72" s="31"/>
      <c r="W72" s="51" t="s">
        <v>36</v>
      </c>
      <c r="X72" s="51"/>
    </row>
    <row r="73" spans="1:24" s="1" customFormat="1" ht="13.5" customHeight="1">
      <c r="A73" s="29" t="s">
        <v>119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120</v>
      </c>
      <c r="M73" s="30"/>
      <c r="N73" s="30" t="s">
        <v>121</v>
      </c>
      <c r="O73" s="30"/>
      <c r="P73" s="50">
        <f>7458670</f>
        <v>7458670</v>
      </c>
      <c r="Q73" s="50"/>
      <c r="R73" s="50"/>
      <c r="S73" s="31">
        <f>2300294.92</f>
        <v>2300294.92</v>
      </c>
      <c r="T73" s="31"/>
      <c r="U73" s="31"/>
      <c r="V73" s="31"/>
      <c r="W73" s="51" t="s">
        <v>36</v>
      </c>
      <c r="X73" s="51"/>
    </row>
    <row r="74" spans="1:24" s="1" customFormat="1" ht="13.5" customHeight="1">
      <c r="A74" s="53" t="s">
        <v>11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</row>
    <row r="75" spans="1:24" s="1" customFormat="1" ht="13.5" customHeight="1">
      <c r="A75" s="7" t="s">
        <v>122</v>
      </c>
      <c r="B75" s="7"/>
      <c r="C75" s="7"/>
      <c r="D75" s="7"/>
      <c r="E75" s="7"/>
      <c r="F75" s="7"/>
      <c r="G75" s="7"/>
      <c r="H75" s="7"/>
      <c r="I75" s="52" t="s">
        <v>11</v>
      </c>
      <c r="J75" s="52"/>
      <c r="K75" s="52"/>
      <c r="L75" s="52"/>
      <c r="M75" s="52"/>
      <c r="N75" s="52" t="s">
        <v>123</v>
      </c>
      <c r="O75" s="52"/>
      <c r="P75" s="52"/>
      <c r="Q75" s="52"/>
      <c r="R75" s="7" t="s">
        <v>11</v>
      </c>
      <c r="S75" s="7"/>
      <c r="T75" s="7"/>
      <c r="U75" s="7"/>
      <c r="V75" s="7"/>
      <c r="W75" s="7"/>
      <c r="X75" s="7"/>
    </row>
    <row r="76" spans="1:24" s="1" customFormat="1" ht="13.5" customHeight="1">
      <c r="A76" s="7" t="s">
        <v>11</v>
      </c>
      <c r="B76" s="7"/>
      <c r="C76" s="7"/>
      <c r="D76" s="7"/>
      <c r="E76" s="7"/>
      <c r="F76" s="7"/>
      <c r="G76" s="7"/>
      <c r="H76" s="7"/>
      <c r="I76" s="10" t="s">
        <v>11</v>
      </c>
      <c r="J76" s="54" t="s">
        <v>124</v>
      </c>
      <c r="K76" s="54"/>
      <c r="L76" s="54"/>
      <c r="M76" s="10" t="s">
        <v>11</v>
      </c>
      <c r="N76" s="10" t="s">
        <v>11</v>
      </c>
      <c r="O76" s="54" t="s">
        <v>125</v>
      </c>
      <c r="P76" s="54"/>
      <c r="Q76" s="7" t="s">
        <v>11</v>
      </c>
      <c r="R76" s="7"/>
      <c r="S76" s="7"/>
      <c r="T76" s="7"/>
      <c r="U76" s="7"/>
      <c r="V76" s="7"/>
      <c r="W76" s="7"/>
      <c r="X76" s="7"/>
    </row>
    <row r="77" spans="1:24" s="1" customFormat="1" ht="7.5" customHeight="1">
      <c r="A77" s="7" t="s">
        <v>11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s="1" customFormat="1" ht="13.5" customHeight="1">
      <c r="A78" s="7" t="s">
        <v>126</v>
      </c>
      <c r="B78" s="7"/>
      <c r="C78" s="7"/>
      <c r="D78" s="7"/>
      <c r="E78" s="7"/>
      <c r="F78" s="7"/>
      <c r="G78" s="7"/>
      <c r="H78" s="7"/>
      <c r="I78" s="52" t="s">
        <v>11</v>
      </c>
      <c r="J78" s="52"/>
      <c r="K78" s="52"/>
      <c r="L78" s="52"/>
      <c r="M78" s="52"/>
      <c r="N78" s="52" t="s">
        <v>127</v>
      </c>
      <c r="O78" s="52"/>
      <c r="P78" s="52"/>
      <c r="Q78" s="52"/>
      <c r="R78" s="7" t="s">
        <v>11</v>
      </c>
      <c r="S78" s="7"/>
      <c r="T78" s="7"/>
      <c r="U78" s="7"/>
      <c r="V78" s="7"/>
      <c r="W78" s="7"/>
      <c r="X78" s="7"/>
    </row>
    <row r="79" spans="1:24" s="1" customFormat="1" ht="13.5" customHeight="1">
      <c r="A79" s="7" t="s">
        <v>11</v>
      </c>
      <c r="B79" s="7"/>
      <c r="C79" s="7"/>
      <c r="D79" s="7"/>
      <c r="E79" s="7"/>
      <c r="F79" s="7"/>
      <c r="G79" s="7"/>
      <c r="H79" s="7"/>
      <c r="I79" s="10" t="s">
        <v>11</v>
      </c>
      <c r="J79" s="54" t="s">
        <v>124</v>
      </c>
      <c r="K79" s="54"/>
      <c r="L79" s="54"/>
      <c r="M79" s="10" t="s">
        <v>11</v>
      </c>
      <c r="N79" s="10" t="s">
        <v>11</v>
      </c>
      <c r="O79" s="54" t="s">
        <v>125</v>
      </c>
      <c r="P79" s="54"/>
      <c r="Q79" s="7" t="s">
        <v>11</v>
      </c>
      <c r="R79" s="7"/>
      <c r="S79" s="7"/>
      <c r="T79" s="7"/>
      <c r="U79" s="7"/>
      <c r="V79" s="7"/>
      <c r="W79" s="7"/>
      <c r="X79" s="7"/>
    </row>
    <row r="80" spans="1:24" s="1" customFormat="1" ht="7.5" customHeight="1">
      <c r="A80" s="7" t="s">
        <v>11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s="1" customFormat="1" ht="24" customHeight="1">
      <c r="A81" s="7" t="s">
        <v>128</v>
      </c>
      <c r="B81" s="7"/>
      <c r="C81" s="52" t="s">
        <v>129</v>
      </c>
      <c r="D81" s="52"/>
      <c r="E81" s="52"/>
      <c r="F81" s="52"/>
      <c r="G81" s="52"/>
      <c r="H81" s="52"/>
      <c r="I81" s="52" t="s">
        <v>11</v>
      </c>
      <c r="J81" s="52"/>
      <c r="K81" s="52"/>
      <c r="L81" s="52"/>
      <c r="M81" s="52"/>
      <c r="N81" s="52" t="s">
        <v>130</v>
      </c>
      <c r="O81" s="52"/>
      <c r="P81" s="52"/>
      <c r="Q81" s="52"/>
      <c r="R81" s="7" t="s">
        <v>11</v>
      </c>
      <c r="S81" s="7"/>
      <c r="T81" s="7"/>
      <c r="U81" s="7"/>
      <c r="V81" s="7"/>
      <c r="W81" s="7"/>
      <c r="X81" s="7"/>
    </row>
    <row r="82" spans="1:24" s="1" customFormat="1" ht="13.5" customHeight="1">
      <c r="A82" s="7" t="s">
        <v>11</v>
      </c>
      <c r="B82" s="7"/>
      <c r="C82" s="10" t="s">
        <v>11</v>
      </c>
      <c r="D82" s="54" t="s">
        <v>131</v>
      </c>
      <c r="E82" s="54"/>
      <c r="F82" s="54"/>
      <c r="G82" s="54"/>
      <c r="H82" s="10" t="s">
        <v>11</v>
      </c>
      <c r="I82" s="10" t="s">
        <v>11</v>
      </c>
      <c r="J82" s="54" t="s">
        <v>124</v>
      </c>
      <c r="K82" s="54"/>
      <c r="L82" s="54"/>
      <c r="M82" s="10" t="s">
        <v>11</v>
      </c>
      <c r="N82" s="10" t="s">
        <v>11</v>
      </c>
      <c r="O82" s="54" t="s">
        <v>125</v>
      </c>
      <c r="P82" s="54"/>
      <c r="Q82" s="7" t="s">
        <v>11</v>
      </c>
      <c r="R82" s="7"/>
      <c r="S82" s="7"/>
      <c r="T82" s="7"/>
      <c r="U82" s="7"/>
      <c r="V82" s="7"/>
      <c r="W82" s="7"/>
      <c r="X82" s="7"/>
    </row>
    <row r="83" spans="1:24" s="1" customFormat="1" ht="15.75" customHeight="1">
      <c r="A83" s="7" t="s">
        <v>11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s="1" customFormat="1" ht="13.5" customHeight="1">
      <c r="A84" s="55" t="s">
        <v>132</v>
      </c>
      <c r="B84" s="55"/>
      <c r="C84" s="55"/>
      <c r="D84" s="55"/>
      <c r="E84" s="55"/>
      <c r="F84" s="55"/>
      <c r="G84" s="55"/>
      <c r="H84" s="55"/>
      <c r="I84" s="55"/>
      <c r="J84" s="55"/>
      <c r="K84" s="7" t="s">
        <v>11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s="1" customFormat="1" ht="13.5" customHeight="1">
      <c r="A85" s="4" t="s">
        <v>133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</sheetData>
  <mergeCells count="408">
    <mergeCell ref="A85:X85"/>
    <mergeCell ref="R1:X1"/>
    <mergeCell ref="Q82:X82"/>
    <mergeCell ref="A83:X83"/>
    <mergeCell ref="A84:J84"/>
    <mergeCell ref="K84:X84"/>
    <mergeCell ref="A82:B82"/>
    <mergeCell ref="D82:G82"/>
    <mergeCell ref="J82:L82"/>
    <mergeCell ref="O82:P82"/>
    <mergeCell ref="A80:X80"/>
    <mergeCell ref="A81:B81"/>
    <mergeCell ref="C81:H81"/>
    <mergeCell ref="I81:M81"/>
    <mergeCell ref="N81:Q81"/>
    <mergeCell ref="R81:X81"/>
    <mergeCell ref="A79:H79"/>
    <mergeCell ref="J79:L79"/>
    <mergeCell ref="O79:P79"/>
    <mergeCell ref="Q79:X79"/>
    <mergeCell ref="A77:X77"/>
    <mergeCell ref="A78:H78"/>
    <mergeCell ref="I78:M78"/>
    <mergeCell ref="N78:Q78"/>
    <mergeCell ref="R78:X78"/>
    <mergeCell ref="A76:H76"/>
    <mergeCell ref="J76:L76"/>
    <mergeCell ref="O76:P76"/>
    <mergeCell ref="Q76:X76"/>
    <mergeCell ref="S73:V73"/>
    <mergeCell ref="W73:X73"/>
    <mergeCell ref="A74:X74"/>
    <mergeCell ref="A75:H75"/>
    <mergeCell ref="I75:M75"/>
    <mergeCell ref="N75:Q75"/>
    <mergeCell ref="R75:X75"/>
    <mergeCell ref="A73:K73"/>
    <mergeCell ref="L73:M73"/>
    <mergeCell ref="N73:O73"/>
    <mergeCell ref="P73:R73"/>
    <mergeCell ref="S71:V71"/>
    <mergeCell ref="W71:X71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69:V69"/>
    <mergeCell ref="W69:X69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7:V67"/>
    <mergeCell ref="W67:X67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5:V65"/>
    <mergeCell ref="W65:X65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3:V63"/>
    <mergeCell ref="W63:X63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0:V60"/>
    <mergeCell ref="W60:X60"/>
    <mergeCell ref="A61:X61"/>
    <mergeCell ref="A62:X62"/>
    <mergeCell ref="A60:K60"/>
    <mergeCell ref="L60:M60"/>
    <mergeCell ref="N60:O60"/>
    <mergeCell ref="P60:R60"/>
    <mergeCell ref="S58:V58"/>
    <mergeCell ref="W58:X58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6:V56"/>
    <mergeCell ref="W56:X56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4:V54"/>
    <mergeCell ref="W54:X54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2:V52"/>
    <mergeCell ref="W52:X52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0:V50"/>
    <mergeCell ref="W50:X50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48:V48"/>
    <mergeCell ref="W48:X48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6:V46"/>
    <mergeCell ref="W46:X46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4:V44"/>
    <mergeCell ref="W44:X44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2:V42"/>
    <mergeCell ref="W42:X42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0:V40"/>
    <mergeCell ref="W40:X40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38:V38"/>
    <mergeCell ref="W38:X38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6:V36"/>
    <mergeCell ref="W36:X36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4:V34"/>
    <mergeCell ref="W34:X34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2:V32"/>
    <mergeCell ref="W32:X32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0:V30"/>
    <mergeCell ref="W30:X30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28:V28"/>
    <mergeCell ref="W28:X28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6:V26"/>
    <mergeCell ref="W26:X26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3:V23"/>
    <mergeCell ref="W23:X23"/>
    <mergeCell ref="A24:X24"/>
    <mergeCell ref="A25:X25"/>
    <mergeCell ref="A23:K23"/>
    <mergeCell ref="L23:M23"/>
    <mergeCell ref="N23:O23"/>
    <mergeCell ref="P23:R23"/>
    <mergeCell ref="S21:V21"/>
    <mergeCell ref="W21:X21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19:V19"/>
    <mergeCell ref="W19:X19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7:V17"/>
    <mergeCell ref="W17:X17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5:V15"/>
    <mergeCell ref="W15:X15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3:V13"/>
    <mergeCell ref="W13:X13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1:V11"/>
    <mergeCell ref="W11:X11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A9:D9"/>
    <mergeCell ref="E9:S9"/>
    <mergeCell ref="T9:W9"/>
    <mergeCell ref="A10:X10"/>
    <mergeCell ref="A7:F7"/>
    <mergeCell ref="G7:T7"/>
    <mergeCell ref="U7:W7"/>
    <mergeCell ref="B8:W8"/>
    <mergeCell ref="A5:E6"/>
    <mergeCell ref="F5:T6"/>
    <mergeCell ref="U5:W5"/>
    <mergeCell ref="U6:W6"/>
    <mergeCell ref="A2:W2"/>
    <mergeCell ref="A3:W3"/>
    <mergeCell ref="A4:U4"/>
    <mergeCell ref="V4:W4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&amp;P из &amp;N</oddFooter>
  </headerFooter>
  <rowBreaks count="2" manualBreakCount="2">
    <brk id="24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2017-06-27T12:00:28Z</cp:lastPrinted>
  <dcterms:created xsi:type="dcterms:W3CDTF">2017-06-27T12:02:15Z</dcterms:created>
  <dcterms:modified xsi:type="dcterms:W3CDTF">2017-06-27T12:02:15Z</dcterms:modified>
  <cp:category/>
  <cp:version/>
  <cp:contentType/>
  <cp:contentStatus/>
</cp:coreProperties>
</file>