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6380" windowHeight="8130" activeTab="1"/>
  </bookViews>
  <sheets>
    <sheet name="4" sheetId="4" r:id="rId1"/>
    <sheet name="6" sheetId="5" r:id="rId2"/>
    <sheet name="Лист1" sheetId="11" r:id="rId3"/>
  </sheets>
  <definedNames>
    <definedName name="__shared_1_0_11">66600+20937</definedName>
    <definedName name="__shared_1_0_7">4978.64+250000</definedName>
    <definedName name="_Toc105952697_7">#REF!</definedName>
    <definedName name="_Toc105952698_7">#REF!</definedName>
    <definedName name="Print_Area_11">#REF!</definedName>
    <definedName name="Print_Area_13">#REF!</definedName>
    <definedName name="Print_Area_15">#REF!</definedName>
    <definedName name="Print_Area_16">#REF!</definedName>
    <definedName name="Print_Area_17">#REF!</definedName>
    <definedName name="Print_Area_19">#REF!</definedName>
    <definedName name="Print_Area_22">#REF!</definedName>
    <definedName name="Print_Area_4">#REF!</definedName>
    <definedName name="Print_Area_5">#REF!</definedName>
    <definedName name="Print_Area_6">'4'!$A$1:$D$40</definedName>
    <definedName name="Print_Area_7">#REF!</definedName>
    <definedName name="Print_Area_8">'6'!$A$1:$H$67</definedName>
    <definedName name="Print_Area_9">#REF!</definedName>
    <definedName name="_xlnm.Print_Area">#REF!</definedName>
    <definedName name="п">#REF!</definedName>
    <definedName name="п_14">#REF!</definedName>
    <definedName name="п_15">#REF!</definedName>
  </definedNames>
  <calcPr calcId="125725" iterateDelta="1E-4"/>
</workbook>
</file>

<file path=xl/calcChain.xml><?xml version="1.0" encoding="utf-8"?>
<calcChain xmlns="http://schemas.openxmlformats.org/spreadsheetml/2006/main">
  <c r="F23" i="5"/>
  <c r="F33"/>
  <c r="D37" i="4"/>
  <c r="D34"/>
  <c r="G35" i="5" l="1"/>
  <c r="G51"/>
  <c r="G50" s="1"/>
  <c r="G33"/>
  <c r="G23"/>
  <c r="G17"/>
  <c r="G16" s="1"/>
  <c r="G14"/>
  <c r="G7"/>
  <c r="E50"/>
  <c r="E41"/>
  <c r="E35"/>
  <c r="E33"/>
  <c r="E23"/>
  <c r="E16"/>
  <c r="E7"/>
  <c r="G39" i="4"/>
  <c r="G38"/>
  <c r="G36"/>
  <c r="G32"/>
  <c r="G21"/>
  <c r="G20"/>
  <c r="G18"/>
  <c r="G15"/>
  <c r="G12"/>
  <c r="G11"/>
  <c r="E29"/>
  <c r="E28" s="1"/>
  <c r="E19"/>
  <c r="E17"/>
  <c r="E11"/>
  <c r="E10" s="1"/>
  <c r="D14"/>
  <c r="E67" i="5" l="1"/>
  <c r="E16" i="4"/>
  <c r="E14"/>
  <c r="E13" s="1"/>
  <c r="E9" s="1"/>
  <c r="E34"/>
  <c r="E37"/>
  <c r="G34"/>
  <c r="G14"/>
  <c r="G13" s="1"/>
  <c r="F41" i="5"/>
  <c r="F67" s="1"/>
  <c r="F50"/>
  <c r="D51"/>
  <c r="G41"/>
  <c r="G67" s="1"/>
  <c r="G29" i="4"/>
  <c r="G28" s="1"/>
  <c r="G24"/>
  <c r="G23" s="1"/>
  <c r="G22" s="1"/>
  <c r="G17"/>
  <c r="G19"/>
  <c r="G10"/>
  <c r="D19"/>
  <c r="D17"/>
  <c r="D11"/>
  <c r="D10" s="1"/>
  <c r="D24"/>
  <c r="D23" s="1"/>
  <c r="D29"/>
  <c r="D28" s="1"/>
  <c r="D66" i="5"/>
  <c r="H55"/>
  <c r="G55"/>
  <c r="D55"/>
  <c r="C55"/>
  <c r="C54"/>
  <c r="D54" s="1"/>
  <c r="C53"/>
  <c r="G53" s="1"/>
  <c r="H53" s="1"/>
  <c r="C52"/>
  <c r="G52" s="1"/>
  <c r="H52" s="1"/>
  <c r="H50" s="1"/>
  <c r="H44"/>
  <c r="G44"/>
  <c r="D44"/>
  <c r="C44"/>
  <c r="H42"/>
  <c r="H41" s="1"/>
  <c r="C42"/>
  <c r="C41" s="1"/>
  <c r="C67"/>
  <c r="D39"/>
  <c r="H35"/>
  <c r="C35"/>
  <c r="D32"/>
  <c r="H31"/>
  <c r="D31"/>
  <c r="D30"/>
  <c r="D29"/>
  <c r="D28"/>
  <c r="D27"/>
  <c r="D26"/>
  <c r="D25"/>
  <c r="D24"/>
  <c r="H23"/>
  <c r="C23"/>
  <c r="D22"/>
  <c r="D21"/>
  <c r="D20"/>
  <c r="D19"/>
  <c r="D17"/>
  <c r="D16" s="1"/>
  <c r="H16"/>
  <c r="C16"/>
  <c r="D14"/>
  <c r="C13"/>
  <c r="G13" s="1"/>
  <c r="H13" s="1"/>
  <c r="C12"/>
  <c r="G12" s="1"/>
  <c r="H12" s="1"/>
  <c r="D11"/>
  <c r="D10"/>
  <c r="H7"/>
  <c r="C7"/>
  <c r="D30" i="4"/>
  <c r="D13"/>
  <c r="C50" i="5"/>
  <c r="D42" l="1"/>
  <c r="D41" s="1"/>
  <c r="D7"/>
  <c r="D23"/>
  <c r="D35"/>
  <c r="H64"/>
  <c r="H67" s="1"/>
  <c r="C64"/>
  <c r="D50"/>
  <c r="G16" i="4"/>
  <c r="D27"/>
  <c r="E27"/>
  <c r="D16"/>
  <c r="D9" s="1"/>
  <c r="G9"/>
  <c r="G37"/>
  <c r="G27" s="1"/>
  <c r="D22"/>
  <c r="D67" i="5"/>
  <c r="G64"/>
  <c r="D64" l="1"/>
  <c r="E26" i="4"/>
  <c r="E40" s="1"/>
  <c r="D26"/>
  <c r="D40" s="1"/>
  <c r="G26" l="1"/>
  <c r="G40" s="1"/>
</calcChain>
</file>

<file path=xl/sharedStrings.xml><?xml version="1.0" encoding="utf-8"?>
<sst xmlns="http://schemas.openxmlformats.org/spreadsheetml/2006/main" count="226" uniqueCount="197">
  <si>
    <t>801</t>
  </si>
  <si>
    <t>1 11 05035 10 0000 120</t>
  </si>
  <si>
    <t>2 02 03024 10 0000 151</t>
  </si>
  <si>
    <t>Наименование доходов</t>
  </si>
  <si>
    <t>(тыс. руб.)</t>
  </si>
  <si>
    <t>Код главы администратора</t>
  </si>
  <si>
    <t>Код бюджетной классификации Российской Федерации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</si>
  <si>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</si>
  <si>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</si>
  <si>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</si>
  <si>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</si>
  <si>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</si>
  <si>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</si>
  <si>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</si>
  <si>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</si>
  <si>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</si>
  <si>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</si>
  <si>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</si>
  <si>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</si>
  <si>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</si>
  <si>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</si>
  <si>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</si>
  <si>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</si>
  <si>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</si>
  <si>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</si>
  <si>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</si>
  <si>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</si>
  <si>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</si>
  <si>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</si>
  <si>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</si>
  <si>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1 06 06043 10 0000 110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</si>
  <si>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</si>
  <si>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</si>
  <si>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</si>
  <si>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</si>
  <si>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</si>
  <si>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</si>
  <si>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</si>
  <si>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</si>
  <si>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характкра</t>
  </si>
  <si>
    <t>СУБВЕНЦИЙ  БЮДЖЕТАМ СУБЪЕКТОВ РФ И МУНИЦИПАЛЬНЫХ ОБРАЗОВАНИЙ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</si>
  <si>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</si>
  <si>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ВСЕГО ДОХОДОВ</t>
  </si>
  <si>
    <t>(тыс. рублей)</t>
  </si>
  <si>
    <t>Наименование показателя</t>
  </si>
  <si>
    <t>Раздел, подраздел</t>
  </si>
  <si>
    <t>Изменения на 2016 год (+;-)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</si>
  <si>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</si>
  <si>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</si>
  <si>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</si>
  <si>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</si>
  <si>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</si>
  <si>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</si>
  <si>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</si>
  <si>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</si>
  <si>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</si>
  <si>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</si>
  <si>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</si>
  <si>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</si>
  <si>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</si>
  <si>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</si>
  <si>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</si>
  <si>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</si>
  <si>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</si>
  <si>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</si>
  <si>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</si>
  <si>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</si>
  <si>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</si>
  <si>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</si>
  <si>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</si>
  <si>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</si>
  <si>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</si>
  <si>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</si>
  <si>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</si>
  <si>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</si>
  <si>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</si>
  <si>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</si>
  <si>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</si>
  <si>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</si>
  <si>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</si>
  <si>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</si>
  <si>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</si>
  <si>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</si>
  <si>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</si>
  <si>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</si>
  <si>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</si>
  <si>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</si>
  <si>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</si>
  <si>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</si>
  <si>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</si>
  <si>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</si>
  <si>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</si>
  <si>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</si>
  <si>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</si>
  <si>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</si>
  <si>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</si>
  <si>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</si>
  <si>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</si>
  <si>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</si>
  <si>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</si>
  <si>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</si>
  <si>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</si>
  <si>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</si>
  <si>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</si>
  <si>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</si>
  <si>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</si>
  <si>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</si>
  <si>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</si>
  <si>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</si>
  <si>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</si>
  <si>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</si>
  <si>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</si>
  <si>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</si>
  <si>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</si>
  <si>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</si>
  <si>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</si>
  <si>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</si>
  <si>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</si>
  <si>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</si>
  <si>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</si>
  <si>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</si>
  <si>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</si>
  <si>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</si>
  <si>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</si>
  <si>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</si>
  <si>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</si>
  <si>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</si>
  <si>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</si>
  <si>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</si>
  <si>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</si>
  <si>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</si>
  <si>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</si>
  <si>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</si>
  <si>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</si>
  <si>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</si>
  <si>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</si>
  <si>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</si>
  <si>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</si>
  <si>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</si>
  <si>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</si>
  <si>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</si>
  <si>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</si>
  <si>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</si>
  <si>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</si>
  <si>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</si>
  <si>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</si>
  <si>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</si>
  <si>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</si>
  <si>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</si>
  <si>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</si>
  <si>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</si>
  <si>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</si>
  <si>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</si>
  <si>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</si>
  <si>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</si>
  <si>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</si>
  <si>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Итого условно утверждаемых расходов</t>
  </si>
  <si>
    <t>9999</t>
  </si>
  <si>
    <t>ВСЕГО РАСХОДОВ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</si>
  <si>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</si>
  <si>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</si>
  <si>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Сумма  на 2017 год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</si>
  <si>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</si>
  <si>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</si>
  <si>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</si>
  <si>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</si>
  <si>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</si>
  <si>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</si>
  <si>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</si>
  <si>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</si>
  <si>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</si>
  <si>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2 02 15001 10 0000 151</t>
  </si>
  <si>
    <t>2 02 35118 10 0000 151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</si>
  <si>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</si>
  <si>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</si>
  <si>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2 02 30000 00 0000 151</t>
  </si>
  <si>
    <t>2 02 10001 00 0000 151</t>
  </si>
  <si>
    <t>2 02 10000 00 0000 151</t>
  </si>
  <si>
    <t>изменения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</si>
  <si>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</si>
  <si>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0503</t>
  </si>
  <si>
    <t>Благоустройство</t>
  </si>
  <si>
    <t>Сумма с учетом изменений на 2017г.</t>
  </si>
  <si>
    <t>Сумма на 2017г.</t>
  </si>
  <si>
    <t>изменение</t>
  </si>
  <si>
    <t>2 02 0000 00 0000 000</t>
  </si>
  <si>
    <t>2 02 40014 10 0000 151</t>
  </si>
  <si>
    <t>2 02 45160 10 0000 151</t>
  </si>
  <si>
    <t>ИНЫЕ МЕЖБЮДЖЕТНЫЕ ТРАНСФЕРТЫ</t>
  </si>
  <si>
    <t>Приложение 4
к решению "О бюджете муниципального образования Купчегенское сельское поселение на 2017 год и на плановый период 2018 и 2019 г.г."</t>
  </si>
  <si>
    <t>Объем поступлений доходов по основным источникам муниципального образования Купчегенское сельское поселение в 2017 году</t>
  </si>
  <si>
    <t>0500</t>
  </si>
  <si>
    <t>ЖИЛИЩНО-КОММУНАЛЬНОЕ ХОЗЯЙСТВО</t>
  </si>
  <si>
    <t>Приложение 6
к решению «О бюджете 
муниципального образования Купчегенское сельское поселение
на 2016 год и на плановый период 2018 и 2019 г.г."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</si>
  <si>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2017 год</t>
  </si>
  <si>
    <t>Глава Купчегенского сельского поселения ________________В.П. Мандаев</t>
  </si>
  <si>
    <t>Экономист по бюджету_________________________О.Н. Акпашева</t>
  </si>
</sst>
</file>

<file path=xl/styles.xml><?xml version="1.0" encoding="utf-8"?>
<styleSheet xmlns="http://schemas.openxmlformats.org/spreadsheetml/2006/main">
  <fonts count="20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2"/>
      <name val="Times New Roman"/>
      <family val="1"/>
      <charset val="204"/>
    </font>
    <font>
      <i/>
      <sz val="24"/>
      <color rgb="FFFF0000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0" fontId="15" fillId="0" borderId="0"/>
    <xf numFmtId="0" fontId="14" fillId="0" borderId="0"/>
    <xf numFmtId="0" fontId="19" fillId="0" borderId="0"/>
  </cellStyleXfs>
  <cellXfs count="10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8" fillId="0" borderId="0" xfId="0" applyFont="1" applyAlignment="1">
      <alignment wrapText="1"/>
    </xf>
    <xf numFmtId="2" fontId="1" fillId="0" borderId="0" xfId="0" applyNumberFormat="1" applyFont="1"/>
    <xf numFmtId="0" fontId="6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7" fillId="0" borderId="7" xfId="0" applyNumberFormat="1" applyFont="1" applyBorder="1" applyAlignment="1">
      <alignment vertical="center"/>
    </xf>
    <xf numFmtId="2" fontId="17" fillId="0" borderId="8" xfId="0" applyNumberFormat="1" applyFont="1" applyBorder="1" applyAlignment="1">
      <alignment vertical="center"/>
    </xf>
    <xf numFmtId="2" fontId="17" fillId="0" borderId="7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2" fontId="2" fillId="0" borderId="1" xfId="0" applyNumberFormat="1" applyFont="1" applyBorder="1" applyAlignment="1">
      <alignment horizontal="right" vertical="center" wrapText="1"/>
    </xf>
  </cellXfs>
  <cellStyles count="5">
    <cellStyle name="Excel Built-in Normal" xfId="4"/>
    <cellStyle name="TableStyleLight1" xfId="1"/>
    <cellStyle name="Обычный" xfId="0" builtinId="0"/>
    <cellStyle name="Обычный 16" xfId="2"/>
    <cellStyle name="Обычный 1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29" zoomScaleNormal="100" zoomScalePageLayoutView="60" workbookViewId="0">
      <selection activeCell="I39" sqref="I39"/>
    </sheetView>
  </sheetViews>
  <sheetFormatPr defaultColWidth="9.28515625" defaultRowHeight="12.75"/>
  <cols>
    <col min="1" max="1" width="8.28515625" customWidth="1"/>
    <col min="2" max="2" width="29.28515625" customWidth="1"/>
    <col min="3" max="3" width="61.28515625" customWidth="1"/>
    <col min="4" max="4" width="14.140625" style="7" hidden="1" customWidth="1"/>
    <col min="5" max="5" width="6.28515625" hidden="1" customWidth="1"/>
    <col min="6" max="6" width="6.42578125" hidden="1" customWidth="1"/>
    <col min="7" max="7" width="34.5703125" customWidth="1"/>
  </cols>
  <sheetData>
    <row r="1" spans="1:7" s="1" customFormat="1" ht="98.25" customHeight="1">
      <c r="D1" s="85" t="s">
        <v>189</v>
      </c>
      <c r="E1" s="85"/>
      <c r="F1" s="85"/>
      <c r="G1" s="85"/>
    </row>
    <row r="2" spans="1:7" s="1" customFormat="1" ht="28.5" customHeight="1">
      <c r="A2" s="94" t="s">
        <v>190</v>
      </c>
      <c r="B2" s="94"/>
      <c r="C2" s="94"/>
      <c r="D2" s="94"/>
      <c r="E2" s="94"/>
      <c r="F2" s="94"/>
      <c r="G2" s="94"/>
    </row>
    <row r="3" spans="1:7" s="1" customFormat="1" ht="36.75" customHeight="1">
      <c r="A3" s="94"/>
      <c r="B3" s="94"/>
      <c r="C3" s="94"/>
      <c r="D3" s="94"/>
      <c r="E3" s="94"/>
      <c r="F3" s="94"/>
      <c r="G3" s="94"/>
    </row>
    <row r="4" spans="1:7" s="1" customFormat="1" ht="15.75">
      <c r="A4" s="25"/>
      <c r="B4" s="25"/>
      <c r="C4" s="26"/>
      <c r="G4" s="27" t="s">
        <v>4</v>
      </c>
    </row>
    <row r="5" spans="1:7" s="1" customFormat="1" ht="24" customHeight="1">
      <c r="A5" s="80" t="s">
        <v>5</v>
      </c>
      <c r="B5" s="81" t="s">
        <v>6</v>
      </c>
      <c r="C5" s="82" t="s">
        <v>3</v>
      </c>
      <c r="D5" s="88" t="s">
        <v>47</v>
      </c>
      <c r="E5" s="90" t="s">
        <v>178</v>
      </c>
      <c r="F5" s="91"/>
      <c r="G5" s="86" t="s">
        <v>182</v>
      </c>
    </row>
    <row r="6" spans="1:7" s="1" customFormat="1" ht="66.75" customHeight="1">
      <c r="A6" s="80"/>
      <c r="B6" s="81"/>
      <c r="C6" s="82"/>
      <c r="D6" s="89"/>
      <c r="E6" s="92"/>
      <c r="F6" s="93"/>
      <c r="G6" s="87"/>
    </row>
    <row r="7" spans="1:7" s="1" customFormat="1" ht="12.75" hidden="1" customHeight="1">
      <c r="A7" s="23" t="s">
        <v>7</v>
      </c>
      <c r="B7" s="17">
        <v>2</v>
      </c>
      <c r="C7" s="28">
        <v>3</v>
      </c>
      <c r="D7" s="28">
        <v>7</v>
      </c>
      <c r="E7" s="59"/>
      <c r="F7" s="59"/>
    </row>
    <row r="8" spans="1:7" ht="15" hidden="1">
      <c r="A8" s="5"/>
      <c r="B8" s="5"/>
      <c r="C8" s="5"/>
      <c r="D8" s="29"/>
      <c r="E8" s="60"/>
      <c r="F8" s="60"/>
    </row>
    <row r="9" spans="1:7" s="1" customFormat="1" ht="22.5" customHeight="1">
      <c r="A9" s="23"/>
      <c r="B9" s="28"/>
      <c r="C9" s="30" t="s">
        <v>8</v>
      </c>
      <c r="D9" s="31">
        <f>D10+D13+D16</f>
        <v>218.7</v>
      </c>
      <c r="E9" s="83">
        <f>E10+E13+E16</f>
        <v>0</v>
      </c>
      <c r="F9" s="84"/>
      <c r="G9" s="73">
        <f>G10+G13+G16</f>
        <v>218.7</v>
      </c>
    </row>
    <row r="10" spans="1:7" s="1" customFormat="1" ht="30" customHeight="1">
      <c r="A10" s="23" t="s">
        <v>9</v>
      </c>
      <c r="B10" s="17" t="s">
        <v>10</v>
      </c>
      <c r="C10" s="33" t="s">
        <v>11</v>
      </c>
      <c r="D10" s="32">
        <f>D11</f>
        <v>30</v>
      </c>
      <c r="E10" s="78">
        <f>E11</f>
        <v>0</v>
      </c>
      <c r="F10" s="79"/>
      <c r="G10" s="54">
        <f>G11</f>
        <v>30</v>
      </c>
    </row>
    <row r="11" spans="1:7" s="1" customFormat="1" ht="30" customHeight="1">
      <c r="A11" s="40" t="s">
        <v>9</v>
      </c>
      <c r="B11" s="71" t="s">
        <v>12</v>
      </c>
      <c r="C11" s="30" t="s">
        <v>13</v>
      </c>
      <c r="D11" s="31">
        <f>D12</f>
        <v>30</v>
      </c>
      <c r="E11" s="83">
        <f>E12</f>
        <v>0</v>
      </c>
      <c r="F11" s="84"/>
      <c r="G11" s="73">
        <f>G12</f>
        <v>30</v>
      </c>
    </row>
    <row r="12" spans="1:7" s="9" customFormat="1" ht="82.5" customHeight="1">
      <c r="A12" s="23" t="s">
        <v>14</v>
      </c>
      <c r="B12" s="17" t="s">
        <v>15</v>
      </c>
      <c r="C12" s="34" t="s">
        <v>159</v>
      </c>
      <c r="D12" s="32">
        <v>30</v>
      </c>
      <c r="E12" s="78">
        <v>0</v>
      </c>
      <c r="F12" s="79"/>
      <c r="G12" s="54">
        <f>D12+E12</f>
        <v>30</v>
      </c>
    </row>
    <row r="13" spans="1:7" s="1" customFormat="1" ht="24.75" customHeight="1">
      <c r="A13" s="23" t="s">
        <v>9</v>
      </c>
      <c r="B13" s="17" t="s">
        <v>16</v>
      </c>
      <c r="C13" s="35" t="s">
        <v>17</v>
      </c>
      <c r="D13" s="32">
        <f t="shared" ref="D13" si="0">D14</f>
        <v>3</v>
      </c>
      <c r="E13" s="78">
        <f>E14</f>
        <v>0</v>
      </c>
      <c r="F13" s="79"/>
      <c r="G13" s="54">
        <f>G14</f>
        <v>3</v>
      </c>
    </row>
    <row r="14" spans="1:7" s="1" customFormat="1" ht="30" customHeight="1">
      <c r="A14" s="40" t="s">
        <v>9</v>
      </c>
      <c r="B14" s="66" t="s">
        <v>18</v>
      </c>
      <c r="C14" s="38" t="s">
        <v>19</v>
      </c>
      <c r="D14" s="31">
        <f>D15</f>
        <v>3</v>
      </c>
      <c r="E14" s="83">
        <f>E15</f>
        <v>0</v>
      </c>
      <c r="F14" s="84"/>
      <c r="G14" s="73">
        <f>G15</f>
        <v>3</v>
      </c>
    </row>
    <row r="15" spans="1:7" s="1" customFormat="1" ht="27.75" customHeight="1">
      <c r="A15" s="23" t="s">
        <v>14</v>
      </c>
      <c r="B15" s="17" t="s">
        <v>20</v>
      </c>
      <c r="C15" s="36" t="s">
        <v>19</v>
      </c>
      <c r="D15" s="32">
        <v>3</v>
      </c>
      <c r="E15" s="78">
        <v>0</v>
      </c>
      <c r="F15" s="79"/>
      <c r="G15" s="54">
        <f>D15+E15</f>
        <v>3</v>
      </c>
    </row>
    <row r="16" spans="1:7" s="1" customFormat="1" ht="16.5" customHeight="1">
      <c r="A16" s="23" t="s">
        <v>9</v>
      </c>
      <c r="B16" s="17" t="s">
        <v>21</v>
      </c>
      <c r="C16" s="37" t="s">
        <v>22</v>
      </c>
      <c r="D16" s="32">
        <f>D17+D19</f>
        <v>185.7</v>
      </c>
      <c r="E16" s="78">
        <f>E17+E19</f>
        <v>0</v>
      </c>
      <c r="F16" s="79"/>
      <c r="G16" s="54">
        <f>G17+G19</f>
        <v>185.7</v>
      </c>
    </row>
    <row r="17" spans="1:7" s="10" customFormat="1" ht="19.5" customHeight="1">
      <c r="A17" s="40" t="s">
        <v>9</v>
      </c>
      <c r="B17" s="70" t="s">
        <v>23</v>
      </c>
      <c r="C17" s="48" t="s">
        <v>24</v>
      </c>
      <c r="D17" s="31">
        <f>D18</f>
        <v>33.700000000000003</v>
      </c>
      <c r="E17" s="83">
        <f>E18</f>
        <v>0</v>
      </c>
      <c r="F17" s="84"/>
      <c r="G17" s="73">
        <f>G18</f>
        <v>33.700000000000003</v>
      </c>
    </row>
    <row r="18" spans="1:7" s="1" customFormat="1" ht="55.5" customHeight="1">
      <c r="A18" s="23" t="s">
        <v>14</v>
      </c>
      <c r="B18" s="17" t="s">
        <v>25</v>
      </c>
      <c r="C18" s="36" t="s">
        <v>26</v>
      </c>
      <c r="D18" s="32">
        <v>33.700000000000003</v>
      </c>
      <c r="E18" s="78">
        <v>0</v>
      </c>
      <c r="F18" s="79"/>
      <c r="G18" s="54">
        <f>D18+E18</f>
        <v>33.700000000000003</v>
      </c>
    </row>
    <row r="19" spans="1:7" s="1" customFormat="1" ht="17.25" customHeight="1">
      <c r="A19" s="40" t="s">
        <v>9</v>
      </c>
      <c r="B19" s="66" t="s">
        <v>27</v>
      </c>
      <c r="C19" s="38" t="s">
        <v>28</v>
      </c>
      <c r="D19" s="31">
        <f>D20+D21</f>
        <v>152</v>
      </c>
      <c r="E19" s="83">
        <f>E20+E21</f>
        <v>0</v>
      </c>
      <c r="F19" s="84"/>
      <c r="G19" s="73">
        <f>G20+G21</f>
        <v>152</v>
      </c>
    </row>
    <row r="20" spans="1:7" s="1" customFormat="1" ht="34.5" customHeight="1">
      <c r="A20" s="23" t="s">
        <v>14</v>
      </c>
      <c r="B20" s="17" t="s">
        <v>29</v>
      </c>
      <c r="C20" s="39" t="s">
        <v>169</v>
      </c>
      <c r="D20" s="32">
        <v>120</v>
      </c>
      <c r="E20" s="78">
        <v>0</v>
      </c>
      <c r="F20" s="79"/>
      <c r="G20" s="54">
        <f>D20+E20</f>
        <v>120</v>
      </c>
    </row>
    <row r="21" spans="1:7" s="1" customFormat="1" ht="36.75" customHeight="1">
      <c r="A21" s="23" t="s">
        <v>14</v>
      </c>
      <c r="B21" s="17" t="s">
        <v>30</v>
      </c>
      <c r="C21" s="39" t="s">
        <v>170</v>
      </c>
      <c r="D21" s="32">
        <v>32</v>
      </c>
      <c r="E21" s="78">
        <v>0</v>
      </c>
      <c r="F21" s="79"/>
      <c r="G21" s="54">
        <f>D21+E21</f>
        <v>32</v>
      </c>
    </row>
    <row r="22" spans="1:7" s="1" customFormat="1" ht="33" hidden="1" customHeight="1">
      <c r="A22" s="51" t="s">
        <v>9</v>
      </c>
      <c r="B22" s="28" t="s">
        <v>162</v>
      </c>
      <c r="C22" s="52" t="s">
        <v>163</v>
      </c>
      <c r="D22" s="31">
        <f>D23</f>
        <v>0</v>
      </c>
      <c r="E22" s="78"/>
      <c r="F22" s="79"/>
      <c r="G22" s="54">
        <f>G23</f>
        <v>0</v>
      </c>
    </row>
    <row r="23" spans="1:7" s="1" customFormat="1" ht="96" hidden="1" customHeight="1">
      <c r="A23" s="24" t="s">
        <v>9</v>
      </c>
      <c r="B23" s="17" t="s">
        <v>164</v>
      </c>
      <c r="C23" s="39" t="s">
        <v>165</v>
      </c>
      <c r="D23" s="32">
        <f>D24</f>
        <v>0</v>
      </c>
      <c r="E23" s="78"/>
      <c r="F23" s="79"/>
      <c r="G23" s="54">
        <f>G24</f>
        <v>0</v>
      </c>
    </row>
    <row r="24" spans="1:7" s="1" customFormat="1" ht="77.25" hidden="1" customHeight="1">
      <c r="A24" s="24" t="s">
        <v>9</v>
      </c>
      <c r="B24" s="17" t="s">
        <v>166</v>
      </c>
      <c r="C24" s="34" t="s">
        <v>167</v>
      </c>
      <c r="D24" s="32">
        <f>D25</f>
        <v>0</v>
      </c>
      <c r="E24" s="78"/>
      <c r="F24" s="79"/>
      <c r="G24" s="54">
        <f>G25</f>
        <v>0</v>
      </c>
    </row>
    <row r="25" spans="1:7" s="1" customFormat="1" ht="18" hidden="1" customHeight="1">
      <c r="A25" s="24" t="s">
        <v>0</v>
      </c>
      <c r="B25" s="17" t="s">
        <v>1</v>
      </c>
      <c r="C25" s="39" t="s">
        <v>168</v>
      </c>
      <c r="D25" s="32">
        <v>0</v>
      </c>
      <c r="E25" s="78"/>
      <c r="F25" s="79"/>
      <c r="G25" s="54">
        <v>0</v>
      </c>
    </row>
    <row r="26" spans="1:7" s="49" customFormat="1" ht="29.25" customHeight="1">
      <c r="A26" s="40" t="s">
        <v>9</v>
      </c>
      <c r="B26" s="28" t="s">
        <v>31</v>
      </c>
      <c r="C26" s="48" t="s">
        <v>32</v>
      </c>
      <c r="D26" s="31">
        <f>D27</f>
        <v>3070.8999999999996</v>
      </c>
      <c r="E26" s="78">
        <f>E27</f>
        <v>230</v>
      </c>
      <c r="F26" s="79"/>
      <c r="G26" s="54">
        <f>D26+E26</f>
        <v>3300.8999999999996</v>
      </c>
    </row>
    <row r="27" spans="1:7" s="1" customFormat="1" ht="43.5" customHeight="1">
      <c r="A27" s="23" t="s">
        <v>9</v>
      </c>
      <c r="B27" s="17" t="s">
        <v>33</v>
      </c>
      <c r="C27" s="39" t="s">
        <v>34</v>
      </c>
      <c r="D27" s="32">
        <f>D28+D34+D37</f>
        <v>3070.8999999999996</v>
      </c>
      <c r="E27" s="78">
        <f>E34+E28+E37</f>
        <v>230</v>
      </c>
      <c r="F27" s="79"/>
      <c r="G27" s="54">
        <f>G28+G34+G37</f>
        <v>3300.8999999999996</v>
      </c>
    </row>
    <row r="28" spans="1:7" s="1" customFormat="1" ht="36.75" customHeight="1">
      <c r="A28" s="23" t="s">
        <v>9</v>
      </c>
      <c r="B28" s="17" t="s">
        <v>177</v>
      </c>
      <c r="C28" s="36" t="s">
        <v>35</v>
      </c>
      <c r="D28" s="32">
        <f>D29</f>
        <v>2503.1999999999998</v>
      </c>
      <c r="E28" s="78">
        <f>E29</f>
        <v>0</v>
      </c>
      <c r="F28" s="79"/>
      <c r="G28" s="54">
        <f>G29</f>
        <v>2503.1999999999998</v>
      </c>
    </row>
    <row r="29" spans="1:7" s="1" customFormat="1" ht="30.75" customHeight="1">
      <c r="A29" s="23" t="s">
        <v>9</v>
      </c>
      <c r="B29" s="17" t="s">
        <v>176</v>
      </c>
      <c r="C29" s="39" t="s">
        <v>36</v>
      </c>
      <c r="D29" s="32">
        <f>D32</f>
        <v>2503.1999999999998</v>
      </c>
      <c r="E29" s="78">
        <f>E32</f>
        <v>0</v>
      </c>
      <c r="F29" s="79"/>
      <c r="G29" s="54">
        <f>G32</f>
        <v>2503.1999999999998</v>
      </c>
    </row>
    <row r="30" spans="1:7" s="1" customFormat="1" ht="12.75" hidden="1" customHeight="1">
      <c r="A30" s="25"/>
      <c r="B30" s="25"/>
      <c r="C30" s="35" t="s">
        <v>37</v>
      </c>
      <c r="D30" s="32">
        <f>D31</f>
        <v>0</v>
      </c>
      <c r="E30" s="54"/>
      <c r="F30" s="54"/>
      <c r="G30" s="54"/>
    </row>
    <row r="31" spans="1:7" s="1" customFormat="1" ht="12.75" hidden="1" customHeight="1">
      <c r="A31" s="35"/>
      <c r="B31" s="41"/>
      <c r="C31" s="39" t="s">
        <v>38</v>
      </c>
      <c r="D31" s="32"/>
      <c r="E31" s="54"/>
      <c r="F31" s="54"/>
      <c r="G31" s="54"/>
    </row>
    <row r="32" spans="1:7" s="1" customFormat="1" ht="33" customHeight="1">
      <c r="A32" s="62" t="s">
        <v>0</v>
      </c>
      <c r="B32" s="62" t="s">
        <v>171</v>
      </c>
      <c r="C32" s="67" t="s">
        <v>173</v>
      </c>
      <c r="D32" s="63">
        <v>2503.1999999999998</v>
      </c>
      <c r="E32" s="95">
        <v>0</v>
      </c>
      <c r="F32" s="96"/>
      <c r="G32" s="54">
        <f>D32+E32</f>
        <v>2503.1999999999998</v>
      </c>
    </row>
    <row r="33" spans="1:7" s="1" customFormat="1" ht="12.75" hidden="1" customHeight="1">
      <c r="A33" s="23"/>
      <c r="B33" s="17"/>
      <c r="C33" s="42" t="s">
        <v>39</v>
      </c>
      <c r="D33" s="32"/>
      <c r="E33" s="54"/>
      <c r="F33" s="54"/>
      <c r="G33" s="54"/>
    </row>
    <row r="34" spans="1:7" s="1" customFormat="1" ht="33" customHeight="1">
      <c r="A34" s="24" t="s">
        <v>9</v>
      </c>
      <c r="B34" s="17" t="s">
        <v>175</v>
      </c>
      <c r="C34" s="43" t="s">
        <v>40</v>
      </c>
      <c r="D34" s="32">
        <f>D36</f>
        <v>49.9</v>
      </c>
      <c r="E34" s="78">
        <f>E36</f>
        <v>0</v>
      </c>
      <c r="F34" s="79"/>
      <c r="G34" s="54">
        <f>G36</f>
        <v>49.9</v>
      </c>
    </row>
    <row r="35" spans="1:7" s="1" customFormat="1" ht="113.25" hidden="1" customHeight="1">
      <c r="A35" s="24" t="s">
        <v>0</v>
      </c>
      <c r="B35" s="17" t="s">
        <v>2</v>
      </c>
      <c r="C35" s="36" t="s">
        <v>41</v>
      </c>
      <c r="D35" s="32"/>
      <c r="E35" s="54"/>
      <c r="F35" s="54"/>
      <c r="G35" s="54"/>
    </row>
    <row r="36" spans="1:7" s="1" customFormat="1" ht="45" customHeight="1">
      <c r="A36" s="61" t="s">
        <v>0</v>
      </c>
      <c r="B36" s="62" t="s">
        <v>172</v>
      </c>
      <c r="C36" s="65" t="s">
        <v>160</v>
      </c>
      <c r="D36" s="63">
        <v>49.9</v>
      </c>
      <c r="E36" s="95"/>
      <c r="F36" s="96"/>
      <c r="G36" s="54">
        <f>D36+E36</f>
        <v>49.9</v>
      </c>
    </row>
    <row r="37" spans="1:7" s="1" customFormat="1" ht="26.25" customHeight="1">
      <c r="A37" s="24" t="s">
        <v>9</v>
      </c>
      <c r="B37" s="23" t="s">
        <v>185</v>
      </c>
      <c r="C37" s="36" t="s">
        <v>188</v>
      </c>
      <c r="D37" s="32">
        <f>D38+D39</f>
        <v>517.79999999999995</v>
      </c>
      <c r="E37" s="99">
        <f>E38+E39</f>
        <v>230</v>
      </c>
      <c r="F37" s="100"/>
      <c r="G37" s="106">
        <f>G38+G39</f>
        <v>747.8</v>
      </c>
    </row>
    <row r="38" spans="1:7" s="1" customFormat="1" ht="81" customHeight="1">
      <c r="A38" s="61" t="s">
        <v>9</v>
      </c>
      <c r="B38" s="62" t="s">
        <v>186</v>
      </c>
      <c r="C38" s="67" t="s">
        <v>174</v>
      </c>
      <c r="D38" s="63">
        <v>118</v>
      </c>
      <c r="E38" s="95">
        <v>0</v>
      </c>
      <c r="F38" s="96"/>
      <c r="G38" s="54">
        <f>D38+E38</f>
        <v>118</v>
      </c>
    </row>
    <row r="39" spans="1:7" s="1" customFormat="1" ht="66" customHeight="1">
      <c r="A39" s="61" t="s">
        <v>9</v>
      </c>
      <c r="B39" s="62" t="s">
        <v>187</v>
      </c>
      <c r="C39" s="64" t="s">
        <v>179</v>
      </c>
      <c r="D39" s="63">
        <v>399.8</v>
      </c>
      <c r="E39" s="97">
        <v>230</v>
      </c>
      <c r="F39" s="98"/>
      <c r="G39" s="54">
        <f>D39+E39</f>
        <v>629.79999999999995</v>
      </c>
    </row>
    <row r="40" spans="1:7" s="1" customFormat="1" ht="23.25" customHeight="1">
      <c r="A40" s="23"/>
      <c r="B40" s="41"/>
      <c r="C40" s="41" t="s">
        <v>42</v>
      </c>
      <c r="D40" s="31">
        <f>D9+D26</f>
        <v>3289.5999999999995</v>
      </c>
      <c r="E40" s="78">
        <f>E9+E26</f>
        <v>230</v>
      </c>
      <c r="F40" s="79"/>
      <c r="G40" s="74">
        <f>G9+G26</f>
        <v>3519.5999999999995</v>
      </c>
    </row>
    <row r="41" spans="1:7">
      <c r="E41" s="58"/>
      <c r="F41" s="58"/>
    </row>
    <row r="43" spans="1:7" ht="15.75">
      <c r="B43" s="75" t="s">
        <v>195</v>
      </c>
      <c r="C43" s="76"/>
    </row>
    <row r="45" spans="1:7" ht="15.75">
      <c r="B45" s="75" t="s">
        <v>196</v>
      </c>
      <c r="C45" s="77"/>
    </row>
  </sheetData>
  <mergeCells count="38">
    <mergeCell ref="E40:F40"/>
    <mergeCell ref="E38:F38"/>
    <mergeCell ref="E39:F39"/>
    <mergeCell ref="E28:F28"/>
    <mergeCell ref="E27:F27"/>
    <mergeCell ref="E29:F29"/>
    <mergeCell ref="E32:F32"/>
    <mergeCell ref="E34:F34"/>
    <mergeCell ref="E36:F36"/>
    <mergeCell ref="E37:F37"/>
    <mergeCell ref="D1:G1"/>
    <mergeCell ref="E10:F10"/>
    <mergeCell ref="E15:F15"/>
    <mergeCell ref="G5:G6"/>
    <mergeCell ref="E9:F9"/>
    <mergeCell ref="D5:D6"/>
    <mergeCell ref="E5:F6"/>
    <mergeCell ref="E11:F11"/>
    <mergeCell ref="E12:F12"/>
    <mergeCell ref="E13:F13"/>
    <mergeCell ref="E14:F14"/>
    <mergeCell ref="A2:G3"/>
    <mergeCell ref="B43:C43"/>
    <mergeCell ref="B45:C45"/>
    <mergeCell ref="E24:F24"/>
    <mergeCell ref="A5:A6"/>
    <mergeCell ref="B5:B6"/>
    <mergeCell ref="C5:C6"/>
    <mergeCell ref="E16:F16"/>
    <mergeCell ref="E17:F17"/>
    <mergeCell ref="E18:F18"/>
    <mergeCell ref="E19:F19"/>
    <mergeCell ref="E20:F20"/>
    <mergeCell ref="E23:F23"/>
    <mergeCell ref="E21:F21"/>
    <mergeCell ref="E22:F22"/>
    <mergeCell ref="E25:F25"/>
    <mergeCell ref="E26:F26"/>
  </mergeCells>
  <phoneticPr fontId="13" type="noConversion"/>
  <pageMargins left="0.35416666666666702" right="0.196527777777778" top="0.196527777777778" bottom="0.196527777777778" header="0.51180555555555496" footer="0.51180555555555496"/>
  <pageSetup paperSize="9" scale="75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topLeftCell="A7" zoomScaleNormal="100" zoomScalePageLayoutView="60" workbookViewId="0">
      <selection activeCell="A50" sqref="A50"/>
    </sheetView>
  </sheetViews>
  <sheetFormatPr defaultRowHeight="12.75"/>
  <cols>
    <col min="1" max="1" width="87.140625" style="4" customWidth="1"/>
    <col min="2" max="2" width="13.42578125" style="11" customWidth="1"/>
    <col min="3" max="3" width="0" style="11" hidden="1" customWidth="1"/>
    <col min="4" max="4" width="0" style="12" hidden="1" customWidth="1"/>
    <col min="5" max="5" width="9.5703125" style="12" hidden="1" customWidth="1"/>
    <col min="6" max="6" width="0" style="12" hidden="1" customWidth="1"/>
    <col min="7" max="7" width="20.42578125" style="1" customWidth="1"/>
    <col min="8" max="8" width="0" style="1" hidden="1" customWidth="1"/>
    <col min="9" max="9" width="12.85546875" style="1" customWidth="1"/>
    <col min="10" max="16384" width="9.140625" style="1"/>
  </cols>
  <sheetData>
    <row r="1" spans="1:9" ht="19.5" customHeight="1">
      <c r="B1" s="50"/>
      <c r="D1" s="101"/>
      <c r="E1" s="101"/>
      <c r="F1" s="101"/>
      <c r="G1" s="101"/>
      <c r="H1" s="101"/>
    </row>
    <row r="2" spans="1:9" ht="63" customHeight="1">
      <c r="B2" s="104" t="s">
        <v>193</v>
      </c>
      <c r="C2" s="105"/>
      <c r="D2" s="105"/>
      <c r="E2" s="105"/>
      <c r="F2" s="105"/>
      <c r="G2" s="105"/>
    </row>
    <row r="3" spans="1:9" ht="64.5" customHeight="1">
      <c r="A3" s="102" t="s">
        <v>194</v>
      </c>
      <c r="B3" s="102"/>
      <c r="C3" s="102"/>
      <c r="D3" s="102"/>
      <c r="E3" s="102"/>
      <c r="F3" s="102"/>
      <c r="G3" s="102"/>
      <c r="H3" s="13"/>
      <c r="I3" s="14"/>
    </row>
    <row r="4" spans="1:9" s="15" customFormat="1" ht="15.75" customHeight="1">
      <c r="A4" s="13"/>
      <c r="B4" s="6"/>
      <c r="C4" s="6"/>
      <c r="D4" s="13"/>
      <c r="E4" s="13"/>
      <c r="F4" s="13"/>
      <c r="G4" s="103" t="s">
        <v>43</v>
      </c>
      <c r="H4" s="103"/>
      <c r="I4" s="14"/>
    </row>
    <row r="5" spans="1:9" s="16" customFormat="1" ht="81" customHeight="1">
      <c r="A5" s="28" t="s">
        <v>44</v>
      </c>
      <c r="B5" s="28" t="s">
        <v>45</v>
      </c>
      <c r="C5" s="28"/>
      <c r="D5" s="28" t="s">
        <v>46</v>
      </c>
      <c r="E5" s="28" t="s">
        <v>183</v>
      </c>
      <c r="F5" s="28" t="s">
        <v>184</v>
      </c>
      <c r="G5" s="28" t="s">
        <v>161</v>
      </c>
      <c r="H5" s="8" t="s">
        <v>47</v>
      </c>
    </row>
    <row r="6" spans="1:9" s="15" customFormat="1" ht="15.75">
      <c r="A6" s="17">
        <v>1</v>
      </c>
      <c r="B6" s="18">
        <v>2</v>
      </c>
      <c r="C6" s="18"/>
      <c r="D6" s="17">
        <v>3</v>
      </c>
      <c r="E6" s="17"/>
      <c r="F6" s="17"/>
      <c r="G6" s="17">
        <v>4</v>
      </c>
      <c r="H6" s="17">
        <v>5</v>
      </c>
    </row>
    <row r="7" spans="1:9" s="2" customFormat="1" ht="18.75">
      <c r="A7" s="38" t="s">
        <v>48</v>
      </c>
      <c r="B7" s="53" t="s">
        <v>49</v>
      </c>
      <c r="C7" s="55">
        <f>C10+C11</f>
        <v>1337.1</v>
      </c>
      <c r="D7" s="55">
        <f>SUM(D8:D15)</f>
        <v>94.680000000000064</v>
      </c>
      <c r="E7" s="55">
        <f>E10+E11+E14</f>
        <v>1342.54</v>
      </c>
      <c r="F7" s="55">
        <v>0</v>
      </c>
      <c r="G7" s="55">
        <f>G10+G11+G14</f>
        <v>1432.78</v>
      </c>
      <c r="H7" s="19">
        <f>H10+H11</f>
        <v>1337.1</v>
      </c>
    </row>
    <row r="8" spans="1:9" s="2" customFormat="1" ht="31.5" hidden="1">
      <c r="A8" s="36" t="s">
        <v>50</v>
      </c>
      <c r="B8" s="22" t="s">
        <v>51</v>
      </c>
      <c r="C8" s="45"/>
      <c r="D8" s="45"/>
      <c r="E8" s="45"/>
      <c r="F8" s="45"/>
      <c r="G8" s="45"/>
      <c r="H8" s="20"/>
    </row>
    <row r="9" spans="1:9" s="2" customFormat="1" ht="31.5" hidden="1">
      <c r="A9" s="36" t="s">
        <v>52</v>
      </c>
      <c r="B9" s="22" t="s">
        <v>53</v>
      </c>
      <c r="C9" s="45"/>
      <c r="D9" s="45"/>
      <c r="E9" s="45"/>
      <c r="F9" s="45"/>
      <c r="G9" s="45"/>
      <c r="H9" s="20"/>
    </row>
    <row r="10" spans="1:9" s="3" customFormat="1" ht="31.5">
      <c r="A10" s="36" t="s">
        <v>54</v>
      </c>
      <c r="B10" s="22" t="s">
        <v>51</v>
      </c>
      <c r="C10" s="45">
        <v>370.96</v>
      </c>
      <c r="D10" s="45">
        <f>G10-C10</f>
        <v>-26.159999999999968</v>
      </c>
      <c r="E10" s="45">
        <v>366.16</v>
      </c>
      <c r="F10" s="45">
        <v>0</v>
      </c>
      <c r="G10" s="45">
        <v>344.8</v>
      </c>
      <c r="H10" s="20">
        <v>370.96</v>
      </c>
    </row>
    <row r="11" spans="1:9" s="2" customFormat="1" ht="47.25">
      <c r="A11" s="36" t="s">
        <v>55</v>
      </c>
      <c r="B11" s="22" t="s">
        <v>56</v>
      </c>
      <c r="C11" s="45">
        <v>966.14</v>
      </c>
      <c r="D11" s="45">
        <f>G11-C11</f>
        <v>120.84000000000003</v>
      </c>
      <c r="E11" s="45">
        <v>975.38</v>
      </c>
      <c r="F11" s="45">
        <v>28</v>
      </c>
      <c r="G11" s="45">
        <v>1086.98</v>
      </c>
      <c r="H11" s="20">
        <v>966.14</v>
      </c>
    </row>
    <row r="12" spans="1:9" s="2" customFormat="1" ht="31.5" hidden="1">
      <c r="A12" s="36" t="s">
        <v>57</v>
      </c>
      <c r="B12" s="22" t="s">
        <v>58</v>
      </c>
      <c r="C12" s="45" t="e">
        <f>A12+B12</f>
        <v>#VALUE!</v>
      </c>
      <c r="D12" s="45"/>
      <c r="E12" s="45"/>
      <c r="F12" s="45"/>
      <c r="G12" s="45" t="e">
        <f>C12+D12</f>
        <v>#VALUE!</v>
      </c>
      <c r="H12" s="20" t="e">
        <f>D12+G12</f>
        <v>#VALUE!</v>
      </c>
    </row>
    <row r="13" spans="1:9" s="2" customFormat="1" ht="18.75" hidden="1">
      <c r="A13" s="36" t="s">
        <v>59</v>
      </c>
      <c r="B13" s="22" t="s">
        <v>60</v>
      </c>
      <c r="C13" s="45" t="e">
        <f>A13+B13</f>
        <v>#VALUE!</v>
      </c>
      <c r="D13" s="45"/>
      <c r="E13" s="45"/>
      <c r="F13" s="45"/>
      <c r="G13" s="45" t="e">
        <f>C13+D13</f>
        <v>#VALUE!</v>
      </c>
      <c r="H13" s="20" t="e">
        <f>D13+G13</f>
        <v>#VALUE!</v>
      </c>
    </row>
    <row r="14" spans="1:9" s="2" customFormat="1" ht="18.75">
      <c r="A14" s="36" t="s">
        <v>61</v>
      </c>
      <c r="B14" s="22" t="s">
        <v>62</v>
      </c>
      <c r="C14" s="45">
        <v>1</v>
      </c>
      <c r="D14" s="45">
        <f>G14-C14</f>
        <v>0</v>
      </c>
      <c r="E14" s="45">
        <v>1</v>
      </c>
      <c r="F14" s="45">
        <v>0</v>
      </c>
      <c r="G14" s="45">
        <f>E14+F14</f>
        <v>1</v>
      </c>
      <c r="H14" s="20">
        <v>1</v>
      </c>
    </row>
    <row r="15" spans="1:9" s="2" customFormat="1" ht="18.75" hidden="1">
      <c r="A15" s="36" t="s">
        <v>63</v>
      </c>
      <c r="B15" s="22" t="s">
        <v>64</v>
      </c>
      <c r="C15" s="45"/>
      <c r="D15" s="45"/>
      <c r="E15" s="45"/>
      <c r="F15" s="45"/>
      <c r="G15" s="45"/>
      <c r="H15" s="20"/>
    </row>
    <row r="16" spans="1:9" s="2" customFormat="1" ht="18.75">
      <c r="A16" s="38" t="s">
        <v>65</v>
      </c>
      <c r="B16" s="53" t="s">
        <v>66</v>
      </c>
      <c r="C16" s="55">
        <f>C17+C18</f>
        <v>45.7</v>
      </c>
      <c r="D16" s="55">
        <f>D17+D18</f>
        <v>4.1999999999999957</v>
      </c>
      <c r="E16" s="55">
        <f>E17</f>
        <v>49.9</v>
      </c>
      <c r="F16" s="55">
        <v>0</v>
      </c>
      <c r="G16" s="55">
        <f>G17</f>
        <v>49.9</v>
      </c>
      <c r="H16" s="19">
        <f>H17+H18</f>
        <v>45.7</v>
      </c>
    </row>
    <row r="17" spans="1:8" s="2" customFormat="1" ht="18.75">
      <c r="A17" s="36" t="s">
        <v>67</v>
      </c>
      <c r="B17" s="22" t="s">
        <v>68</v>
      </c>
      <c r="C17" s="45">
        <v>45.7</v>
      </c>
      <c r="D17" s="45">
        <f>G17-C17</f>
        <v>4.1999999999999957</v>
      </c>
      <c r="E17" s="45">
        <v>49.9</v>
      </c>
      <c r="F17" s="45">
        <v>0</v>
      </c>
      <c r="G17" s="45">
        <f>E17+F17</f>
        <v>49.9</v>
      </c>
      <c r="H17" s="20">
        <v>45.7</v>
      </c>
    </row>
    <row r="18" spans="1:8" s="2" customFormat="1" ht="18.75" hidden="1">
      <c r="A18" s="36" t="s">
        <v>69</v>
      </c>
      <c r="B18" s="22" t="s">
        <v>70</v>
      </c>
      <c r="C18" s="45"/>
      <c r="D18" s="45"/>
      <c r="E18" s="45"/>
      <c r="F18" s="45"/>
      <c r="G18" s="45"/>
      <c r="H18" s="20"/>
    </row>
    <row r="19" spans="1:8" s="2" customFormat="1" ht="18.75" hidden="1">
      <c r="A19" s="36" t="s">
        <v>71</v>
      </c>
      <c r="B19" s="22" t="s">
        <v>72</v>
      </c>
      <c r="C19" s="45"/>
      <c r="D19" s="45">
        <f t="shared" ref="D19:D32" si="0">G19-C19</f>
        <v>0</v>
      </c>
      <c r="E19" s="45"/>
      <c r="F19" s="45"/>
      <c r="G19" s="45"/>
      <c r="H19" s="20"/>
    </row>
    <row r="20" spans="1:8" s="2" customFormat="1" ht="18.75" hidden="1">
      <c r="A20" s="36" t="s">
        <v>73</v>
      </c>
      <c r="B20" s="22" t="s">
        <v>74</v>
      </c>
      <c r="C20" s="45"/>
      <c r="D20" s="45">
        <f t="shared" si="0"/>
        <v>0</v>
      </c>
      <c r="E20" s="45"/>
      <c r="F20" s="45"/>
      <c r="G20" s="45"/>
      <c r="H20" s="20"/>
    </row>
    <row r="21" spans="1:8" s="2" customFormat="1" ht="31.5" hidden="1">
      <c r="A21" s="36" t="s">
        <v>75</v>
      </c>
      <c r="B21" s="22" t="s">
        <v>76</v>
      </c>
      <c r="C21" s="45"/>
      <c r="D21" s="45">
        <f t="shared" si="0"/>
        <v>0</v>
      </c>
      <c r="E21" s="45"/>
      <c r="F21" s="45"/>
      <c r="G21" s="45"/>
      <c r="H21" s="20"/>
    </row>
    <row r="22" spans="1:8" s="2" customFormat="1" ht="18.75" hidden="1">
      <c r="A22" s="36" t="s">
        <v>77</v>
      </c>
      <c r="B22" s="22" t="s">
        <v>78</v>
      </c>
      <c r="C22" s="45"/>
      <c r="D22" s="45">
        <f t="shared" si="0"/>
        <v>0</v>
      </c>
      <c r="E22" s="45"/>
      <c r="F22" s="45"/>
      <c r="G22" s="45"/>
      <c r="H22" s="20"/>
    </row>
    <row r="23" spans="1:8" s="2" customFormat="1" ht="18.75">
      <c r="A23" s="38" t="s">
        <v>79</v>
      </c>
      <c r="B23" s="53" t="s">
        <v>80</v>
      </c>
      <c r="C23" s="55">
        <f>SUM(C24:C30)</f>
        <v>0</v>
      </c>
      <c r="D23" s="47">
        <f t="shared" si="0"/>
        <v>72.56</v>
      </c>
      <c r="E23" s="47">
        <f>E31</f>
        <v>117.56</v>
      </c>
      <c r="F23" s="47">
        <f>F31</f>
        <v>0</v>
      </c>
      <c r="G23" s="55">
        <f>G31</f>
        <v>72.56</v>
      </c>
      <c r="H23" s="19">
        <f>SUM(H24:H30)</f>
        <v>0</v>
      </c>
    </row>
    <row r="24" spans="1:8" s="2" customFormat="1" ht="18.75" hidden="1">
      <c r="A24" s="36" t="s">
        <v>81</v>
      </c>
      <c r="B24" s="22" t="s">
        <v>82</v>
      </c>
      <c r="C24" s="45"/>
      <c r="D24" s="45">
        <f t="shared" si="0"/>
        <v>0</v>
      </c>
      <c r="E24" s="45"/>
      <c r="F24" s="45"/>
      <c r="G24" s="45"/>
      <c r="H24" s="20"/>
    </row>
    <row r="25" spans="1:8" s="2" customFormat="1" ht="18.75" hidden="1">
      <c r="A25" s="36" t="s">
        <v>83</v>
      </c>
      <c r="B25" s="22" t="s">
        <v>84</v>
      </c>
      <c r="C25" s="45"/>
      <c r="D25" s="45">
        <f t="shared" si="0"/>
        <v>0</v>
      </c>
      <c r="E25" s="45"/>
      <c r="F25" s="45"/>
      <c r="G25" s="45"/>
      <c r="H25" s="20"/>
    </row>
    <row r="26" spans="1:8" s="2" customFormat="1" ht="18.75" hidden="1">
      <c r="A26" s="36" t="s">
        <v>85</v>
      </c>
      <c r="B26" s="22" t="s">
        <v>86</v>
      </c>
      <c r="C26" s="45"/>
      <c r="D26" s="45">
        <f t="shared" si="0"/>
        <v>0</v>
      </c>
      <c r="E26" s="45"/>
      <c r="F26" s="45"/>
      <c r="G26" s="45"/>
      <c r="H26" s="20"/>
    </row>
    <row r="27" spans="1:8" s="2" customFormat="1" ht="18.75" hidden="1">
      <c r="A27" s="36" t="s">
        <v>87</v>
      </c>
      <c r="B27" s="22" t="s">
        <v>88</v>
      </c>
      <c r="C27" s="45"/>
      <c r="D27" s="45">
        <f t="shared" si="0"/>
        <v>0</v>
      </c>
      <c r="E27" s="45"/>
      <c r="F27" s="45"/>
      <c r="G27" s="45"/>
      <c r="H27" s="20"/>
    </row>
    <row r="28" spans="1:8" s="2" customFormat="1" ht="18.75" hidden="1">
      <c r="A28" s="36" t="s">
        <v>89</v>
      </c>
      <c r="B28" s="22" t="s">
        <v>90</v>
      </c>
      <c r="C28" s="45">
        <v>0</v>
      </c>
      <c r="D28" s="45">
        <f t="shared" si="0"/>
        <v>0</v>
      </c>
      <c r="E28" s="45">
        <v>0</v>
      </c>
      <c r="F28" s="45">
        <v>0</v>
      </c>
      <c r="G28" s="45">
        <v>0</v>
      </c>
      <c r="H28" s="20">
        <v>0</v>
      </c>
    </row>
    <row r="29" spans="1:8" s="2" customFormat="1" ht="18.75" hidden="1">
      <c r="A29" s="36" t="s">
        <v>91</v>
      </c>
      <c r="B29" s="22" t="s">
        <v>92</v>
      </c>
      <c r="C29" s="45"/>
      <c r="D29" s="45">
        <f t="shared" si="0"/>
        <v>0</v>
      </c>
      <c r="E29" s="45"/>
      <c r="F29" s="45"/>
      <c r="G29" s="45"/>
      <c r="H29" s="20"/>
    </row>
    <row r="30" spans="1:8" s="2" customFormat="1" ht="18.75" hidden="1">
      <c r="A30" s="36" t="s">
        <v>93</v>
      </c>
      <c r="B30" s="22" t="s">
        <v>94</v>
      </c>
      <c r="C30" s="45"/>
      <c r="D30" s="45">
        <f t="shared" si="0"/>
        <v>0</v>
      </c>
      <c r="E30" s="45"/>
      <c r="F30" s="45"/>
      <c r="G30" s="45"/>
      <c r="H30" s="20"/>
    </row>
    <row r="31" spans="1:8" s="2" customFormat="1" ht="18.75">
      <c r="A31" s="36" t="s">
        <v>93</v>
      </c>
      <c r="B31" s="22" t="s">
        <v>94</v>
      </c>
      <c r="C31" s="44">
        <v>0</v>
      </c>
      <c r="D31" s="45">
        <f t="shared" si="0"/>
        <v>72.56</v>
      </c>
      <c r="E31" s="72">
        <v>117.56</v>
      </c>
      <c r="F31" s="45">
        <v>0</v>
      </c>
      <c r="G31" s="45">
        <v>72.56</v>
      </c>
      <c r="H31" s="19" t="e">
        <f>#REF!+#REF!+#REF!</f>
        <v>#REF!</v>
      </c>
    </row>
    <row r="32" spans="1:8" s="2" customFormat="1" ht="18.75" hidden="1">
      <c r="A32" s="36" t="s">
        <v>95</v>
      </c>
      <c r="B32" s="22" t="s">
        <v>96</v>
      </c>
      <c r="C32" s="45"/>
      <c r="D32" s="45">
        <f t="shared" si="0"/>
        <v>0</v>
      </c>
      <c r="E32" s="45"/>
      <c r="F32" s="45"/>
      <c r="G32" s="45"/>
      <c r="H32" s="20"/>
    </row>
    <row r="33" spans="1:9" s="2" customFormat="1" ht="18.75">
      <c r="A33" s="38" t="s">
        <v>192</v>
      </c>
      <c r="B33" s="53" t="s">
        <v>191</v>
      </c>
      <c r="C33" s="47"/>
      <c r="D33" s="47"/>
      <c r="E33" s="47">
        <f>E34</f>
        <v>157</v>
      </c>
      <c r="F33" s="47">
        <f>F34</f>
        <v>0</v>
      </c>
      <c r="G33" s="47">
        <f>G34</f>
        <v>130.37</v>
      </c>
      <c r="H33" s="20"/>
    </row>
    <row r="34" spans="1:9" s="2" customFormat="1" ht="18.75">
      <c r="A34" s="36" t="s">
        <v>181</v>
      </c>
      <c r="B34" s="53" t="s">
        <v>180</v>
      </c>
      <c r="C34" s="47"/>
      <c r="D34" s="47"/>
      <c r="E34" s="45">
        <v>157</v>
      </c>
      <c r="F34" s="45">
        <v>0</v>
      </c>
      <c r="G34" s="45">
        <v>130.37</v>
      </c>
      <c r="H34" s="20"/>
    </row>
    <row r="35" spans="1:9" s="2" customFormat="1" ht="18.75" hidden="1">
      <c r="A35" s="38" t="s">
        <v>97</v>
      </c>
      <c r="B35" s="53" t="s">
        <v>98</v>
      </c>
      <c r="C35" s="55">
        <f>SUM(C36:C40)</f>
        <v>92.47</v>
      </c>
      <c r="D35" s="55">
        <f>SUM(D36:D40)</f>
        <v>-92.47</v>
      </c>
      <c r="E35" s="55">
        <f>E39</f>
        <v>22.53</v>
      </c>
      <c r="F35" s="55">
        <v>0</v>
      </c>
      <c r="G35" s="55">
        <f>G39</f>
        <v>0</v>
      </c>
      <c r="H35" s="19">
        <f>SUM(H36:H40)</f>
        <v>92.47</v>
      </c>
    </row>
    <row r="36" spans="1:9" s="2" customFormat="1" ht="18.75" hidden="1">
      <c r="A36" s="36" t="s">
        <v>99</v>
      </c>
      <c r="B36" s="22" t="s">
        <v>100</v>
      </c>
      <c r="C36" s="45"/>
      <c r="D36" s="45"/>
      <c r="E36" s="45"/>
      <c r="F36" s="45"/>
      <c r="G36" s="45"/>
      <c r="H36" s="20"/>
    </row>
    <row r="37" spans="1:9" s="2" customFormat="1" ht="18.75" hidden="1">
      <c r="A37" s="36" t="s">
        <v>101</v>
      </c>
      <c r="B37" s="22" t="s">
        <v>102</v>
      </c>
      <c r="C37" s="45"/>
      <c r="D37" s="45"/>
      <c r="E37" s="45"/>
      <c r="F37" s="45"/>
      <c r="G37" s="45"/>
      <c r="H37" s="20"/>
    </row>
    <row r="38" spans="1:9" s="2" customFormat="1" ht="18.75" hidden="1">
      <c r="A38" s="36" t="s">
        <v>103</v>
      </c>
      <c r="B38" s="22" t="s">
        <v>104</v>
      </c>
      <c r="C38" s="45"/>
      <c r="D38" s="45"/>
      <c r="E38" s="45"/>
      <c r="F38" s="45"/>
      <c r="G38" s="45"/>
      <c r="H38" s="20"/>
    </row>
    <row r="39" spans="1:9" s="2" customFormat="1" ht="18.75" hidden="1">
      <c r="A39" s="36" t="s">
        <v>105</v>
      </c>
      <c r="B39" s="22" t="s">
        <v>106</v>
      </c>
      <c r="C39" s="45">
        <v>92.47</v>
      </c>
      <c r="D39" s="45">
        <f>G39-C39</f>
        <v>-92.47</v>
      </c>
      <c r="E39" s="72">
        <v>22.53</v>
      </c>
      <c r="F39" s="45">
        <v>0</v>
      </c>
      <c r="G39" s="45">
        <v>0</v>
      </c>
      <c r="H39" s="20">
        <v>92.47</v>
      </c>
      <c r="I39" s="57"/>
    </row>
    <row r="40" spans="1:9" s="2" customFormat="1" ht="18.75" hidden="1">
      <c r="A40" s="36" t="s">
        <v>107</v>
      </c>
      <c r="B40" s="22" t="s">
        <v>108</v>
      </c>
      <c r="C40" s="45"/>
      <c r="D40" s="45"/>
      <c r="E40" s="45"/>
      <c r="F40" s="45"/>
      <c r="G40" s="45"/>
      <c r="H40" s="20"/>
    </row>
    <row r="41" spans="1:9" s="57" customFormat="1" ht="18.75">
      <c r="A41" s="38" t="s">
        <v>109</v>
      </c>
      <c r="B41" s="53" t="s">
        <v>110</v>
      </c>
      <c r="C41" s="55">
        <f>SUM(C42:C43)</f>
        <v>714.86</v>
      </c>
      <c r="D41" s="55">
        <f>SUM(D42:D43)</f>
        <v>334.41999999999996</v>
      </c>
      <c r="E41" s="55">
        <f>E42</f>
        <v>3776.4</v>
      </c>
      <c r="F41" s="55">
        <f>F42</f>
        <v>202</v>
      </c>
      <c r="G41" s="55">
        <f>G42</f>
        <v>1049.28</v>
      </c>
      <c r="H41" s="56">
        <f>SUM(H42:H43)</f>
        <v>607.53</v>
      </c>
    </row>
    <row r="42" spans="1:9" s="2" customFormat="1" ht="18.75">
      <c r="A42" s="36" t="s">
        <v>111</v>
      </c>
      <c r="B42" s="22" t="s">
        <v>112</v>
      </c>
      <c r="C42" s="45">
        <f>674.86+40</f>
        <v>714.86</v>
      </c>
      <c r="D42" s="45">
        <f>G42-C42</f>
        <v>334.41999999999996</v>
      </c>
      <c r="E42" s="45">
        <v>3776.4</v>
      </c>
      <c r="F42" s="45">
        <v>202</v>
      </c>
      <c r="G42" s="45">
        <v>1049.28</v>
      </c>
      <c r="H42" s="20">
        <f>685.24-87.24+8.53+1</f>
        <v>607.53</v>
      </c>
    </row>
    <row r="43" spans="1:9" s="2" customFormat="1" ht="18.75" hidden="1">
      <c r="A43" s="36" t="s">
        <v>113</v>
      </c>
      <c r="B43" s="22" t="s">
        <v>114</v>
      </c>
      <c r="C43" s="45"/>
      <c r="D43" s="45"/>
      <c r="E43" s="45"/>
      <c r="F43" s="45"/>
      <c r="G43" s="45"/>
      <c r="H43" s="20"/>
    </row>
    <row r="44" spans="1:9" s="2" customFormat="1" ht="18.75" hidden="1">
      <c r="A44" s="36" t="s">
        <v>115</v>
      </c>
      <c r="B44" s="22" t="s">
        <v>116</v>
      </c>
      <c r="C44" s="44">
        <f>SUM(C45:C49)</f>
        <v>0</v>
      </c>
      <c r="D44" s="44">
        <f>SUM(D45:D49)</f>
        <v>0</v>
      </c>
      <c r="E44" s="44"/>
      <c r="F44" s="44"/>
      <c r="G44" s="44">
        <f>SUM(G45:G49)</f>
        <v>0</v>
      </c>
      <c r="H44" s="19">
        <f>SUM(H45:H49)</f>
        <v>0</v>
      </c>
    </row>
    <row r="45" spans="1:9" s="2" customFormat="1" ht="31.5" hidden="1">
      <c r="A45" s="36" t="s">
        <v>117</v>
      </c>
      <c r="B45" s="22" t="s">
        <v>118</v>
      </c>
      <c r="C45" s="45"/>
      <c r="D45" s="45"/>
      <c r="E45" s="45"/>
      <c r="F45" s="45"/>
      <c r="G45" s="45"/>
      <c r="H45" s="20"/>
    </row>
    <row r="46" spans="1:9" s="2" customFormat="1" ht="18.75" hidden="1">
      <c r="A46" s="36" t="s">
        <v>119</v>
      </c>
      <c r="B46" s="22" t="s">
        <v>120</v>
      </c>
      <c r="C46" s="45"/>
      <c r="D46" s="45"/>
      <c r="E46" s="45"/>
      <c r="F46" s="45"/>
      <c r="G46" s="45"/>
      <c r="H46" s="20"/>
    </row>
    <row r="47" spans="1:9" s="2" customFormat="1" ht="18.75" hidden="1">
      <c r="A47" s="36" t="s">
        <v>121</v>
      </c>
      <c r="B47" s="22" t="s">
        <v>122</v>
      </c>
      <c r="C47" s="45"/>
      <c r="D47" s="45"/>
      <c r="E47" s="45"/>
      <c r="F47" s="45"/>
      <c r="G47" s="45"/>
      <c r="H47" s="20"/>
    </row>
    <row r="48" spans="1:9" s="2" customFormat="1" ht="18.75" hidden="1">
      <c r="A48" s="36" t="s">
        <v>123</v>
      </c>
      <c r="B48" s="22" t="s">
        <v>124</v>
      </c>
      <c r="C48" s="45"/>
      <c r="D48" s="45"/>
      <c r="E48" s="45"/>
      <c r="F48" s="45"/>
      <c r="G48" s="45"/>
      <c r="H48" s="20"/>
    </row>
    <row r="49" spans="1:8" s="2" customFormat="1" ht="18.75" hidden="1">
      <c r="A49" s="36" t="s">
        <v>125</v>
      </c>
      <c r="B49" s="22" t="s">
        <v>126</v>
      </c>
      <c r="C49" s="45"/>
      <c r="D49" s="45"/>
      <c r="E49" s="45"/>
      <c r="F49" s="45"/>
      <c r="G49" s="45"/>
      <c r="H49" s="20"/>
    </row>
    <row r="50" spans="1:8" s="57" customFormat="1" ht="18.75">
      <c r="A50" s="38" t="s">
        <v>127</v>
      </c>
      <c r="B50" s="53" t="s">
        <v>128</v>
      </c>
      <c r="C50" s="55">
        <f>C51+C54</f>
        <v>660.04000000000008</v>
      </c>
      <c r="D50" s="55">
        <f>SUM(D51:D54)</f>
        <v>314.71999999999991</v>
      </c>
      <c r="E50" s="55">
        <f>E51+E54</f>
        <v>1013.72</v>
      </c>
      <c r="F50" s="55">
        <f>F51+F54</f>
        <v>0</v>
      </c>
      <c r="G50" s="55">
        <f>G51+G54</f>
        <v>974.76</v>
      </c>
      <c r="H50" s="56" t="e">
        <f>SUM(H51:H54)</f>
        <v>#VALUE!</v>
      </c>
    </row>
    <row r="51" spans="1:8" s="2" customFormat="1" ht="18.75" hidden="1">
      <c r="A51" s="36" t="s">
        <v>129</v>
      </c>
      <c r="B51" s="22" t="s">
        <v>130</v>
      </c>
      <c r="C51" s="45">
        <v>0</v>
      </c>
      <c r="D51" s="45">
        <f>G51-C51</f>
        <v>0</v>
      </c>
      <c r="E51" s="45">
        <v>0</v>
      </c>
      <c r="F51" s="45">
        <v>0</v>
      </c>
      <c r="G51" s="45">
        <f>E51+F51</f>
        <v>0</v>
      </c>
      <c r="H51" s="20">
        <v>0</v>
      </c>
    </row>
    <row r="52" spans="1:8" s="2" customFormat="1" ht="18.75" hidden="1">
      <c r="A52" s="36" t="s">
        <v>131</v>
      </c>
      <c r="B52" s="22" t="s">
        <v>132</v>
      </c>
      <c r="C52" s="45" t="e">
        <f>A52+B52</f>
        <v>#VALUE!</v>
      </c>
      <c r="D52" s="45"/>
      <c r="E52" s="45"/>
      <c r="F52" s="45"/>
      <c r="G52" s="45" t="e">
        <f>C52+D52</f>
        <v>#VALUE!</v>
      </c>
      <c r="H52" s="20" t="e">
        <f>D52+G52</f>
        <v>#VALUE!</v>
      </c>
    </row>
    <row r="53" spans="1:8" s="2" customFormat="1" ht="18.75" hidden="1">
      <c r="A53" s="36" t="s">
        <v>133</v>
      </c>
      <c r="B53" s="22" t="s">
        <v>134</v>
      </c>
      <c r="C53" s="45" t="e">
        <f>A53+B53</f>
        <v>#VALUE!</v>
      </c>
      <c r="D53" s="45"/>
      <c r="E53" s="45"/>
      <c r="F53" s="45"/>
      <c r="G53" s="45" t="e">
        <f>C53+D53</f>
        <v>#VALUE!</v>
      </c>
      <c r="H53" s="20" t="e">
        <f>D53+G53</f>
        <v>#VALUE!</v>
      </c>
    </row>
    <row r="54" spans="1:8" s="2" customFormat="1" ht="18.75">
      <c r="A54" s="36" t="s">
        <v>135</v>
      </c>
      <c r="B54" s="22" t="s">
        <v>136</v>
      </c>
      <c r="C54" s="45">
        <f>658.21+1.83</f>
        <v>660.04000000000008</v>
      </c>
      <c r="D54" s="45">
        <f>G54-C54</f>
        <v>314.71999999999991</v>
      </c>
      <c r="E54" s="45">
        <v>1013.72</v>
      </c>
      <c r="F54" s="45">
        <v>0</v>
      </c>
      <c r="G54" s="45">
        <v>974.76</v>
      </c>
      <c r="H54" s="20">
        <v>658.21</v>
      </c>
    </row>
    <row r="55" spans="1:8" s="2" customFormat="1" ht="18.75" hidden="1">
      <c r="A55" s="36" t="s">
        <v>137</v>
      </c>
      <c r="B55" s="22" t="s">
        <v>138</v>
      </c>
      <c r="C55" s="44">
        <f>SUM(C56:C57)</f>
        <v>0</v>
      </c>
      <c r="D55" s="44">
        <f>SUM(D56:D57)</f>
        <v>0</v>
      </c>
      <c r="E55" s="44"/>
      <c r="F55" s="44"/>
      <c r="G55" s="44">
        <f>SUM(G56:G57)</f>
        <v>0</v>
      </c>
      <c r="H55" s="19">
        <f>SUM(H56:H57)</f>
        <v>0</v>
      </c>
    </row>
    <row r="56" spans="1:8" s="2" customFormat="1" ht="18.75" hidden="1">
      <c r="A56" s="36" t="s">
        <v>139</v>
      </c>
      <c r="B56" s="22" t="s">
        <v>140</v>
      </c>
      <c r="C56" s="45"/>
      <c r="D56" s="45"/>
      <c r="E56" s="45"/>
      <c r="F56" s="45"/>
      <c r="G56" s="45"/>
      <c r="H56" s="20"/>
    </row>
    <row r="57" spans="1:8" s="2" customFormat="1" ht="18.75" hidden="1">
      <c r="A57" s="36" t="s">
        <v>141</v>
      </c>
      <c r="B57" s="22" t="s">
        <v>142</v>
      </c>
      <c r="C57" s="45"/>
      <c r="D57" s="45"/>
      <c r="E57" s="45"/>
      <c r="F57" s="45"/>
      <c r="G57" s="45"/>
      <c r="H57" s="20"/>
    </row>
    <row r="58" spans="1:8" s="2" customFormat="1" ht="18.75" hidden="1">
      <c r="A58" s="36" t="s">
        <v>143</v>
      </c>
      <c r="B58" s="22" t="s">
        <v>144</v>
      </c>
      <c r="C58" s="45"/>
      <c r="D58" s="45"/>
      <c r="E58" s="45"/>
      <c r="F58" s="45"/>
      <c r="G58" s="45"/>
      <c r="H58" s="20"/>
    </row>
    <row r="59" spans="1:8" s="2" customFormat="1" ht="18.75" hidden="1">
      <c r="A59" s="36" t="s">
        <v>145</v>
      </c>
      <c r="B59" s="22" t="s">
        <v>146</v>
      </c>
      <c r="C59" s="45"/>
      <c r="D59" s="45"/>
      <c r="E59" s="45"/>
      <c r="F59" s="45"/>
      <c r="G59" s="45"/>
      <c r="H59" s="20"/>
    </row>
    <row r="60" spans="1:8" s="2" customFormat="1" ht="47.25" hidden="1">
      <c r="A60" s="36" t="s">
        <v>147</v>
      </c>
      <c r="B60" s="22" t="s">
        <v>148</v>
      </c>
      <c r="C60" s="45"/>
      <c r="D60" s="45"/>
      <c r="E60" s="45"/>
      <c r="F60" s="45"/>
      <c r="G60" s="45"/>
      <c r="H60" s="20"/>
    </row>
    <row r="61" spans="1:8" s="2" customFormat="1" ht="31.5" hidden="1">
      <c r="A61" s="36" t="s">
        <v>149</v>
      </c>
      <c r="B61" s="22" t="s">
        <v>150</v>
      </c>
      <c r="C61" s="45"/>
      <c r="D61" s="45"/>
      <c r="E61" s="45"/>
      <c r="F61" s="45"/>
      <c r="G61" s="45"/>
      <c r="H61" s="20"/>
    </row>
    <row r="62" spans="1:8" s="2" customFormat="1" ht="18.75" hidden="1">
      <c r="A62" s="36" t="s">
        <v>151</v>
      </c>
      <c r="B62" s="22" t="s">
        <v>152</v>
      </c>
      <c r="C62" s="45"/>
      <c r="D62" s="45"/>
      <c r="E62" s="45"/>
      <c r="F62" s="45"/>
      <c r="G62" s="45"/>
      <c r="H62" s="20"/>
    </row>
    <row r="63" spans="1:8" s="2" customFormat="1" ht="18.75" hidden="1">
      <c r="A63" s="36" t="s">
        <v>153</v>
      </c>
      <c r="B63" s="22" t="s">
        <v>154</v>
      </c>
      <c r="C63" s="45"/>
      <c r="D63" s="45"/>
      <c r="E63" s="45"/>
      <c r="F63" s="45"/>
      <c r="G63" s="45"/>
      <c r="H63" s="20"/>
    </row>
    <row r="64" spans="1:8" s="2" customFormat="1" ht="18.75" hidden="1">
      <c r="A64" s="36" t="s">
        <v>155</v>
      </c>
      <c r="B64" s="22"/>
      <c r="C64" s="44" t="e">
        <f>C7+C16+#REF!+C23+C31+C35+C41+C50+C14</f>
        <v>#REF!</v>
      </c>
      <c r="D64" s="44" t="e">
        <f>D7+D16+#REF!+D23+D31+D35+D41+D50</f>
        <v>#REF!</v>
      </c>
      <c r="E64" s="44"/>
      <c r="F64" s="44"/>
      <c r="G64" s="44" t="e">
        <f>G7+G16+#REF!+G23+G31+G35+G41+G50+G14</f>
        <v>#REF!</v>
      </c>
      <c r="H64" s="19" t="e">
        <f>H7+H16+#REF!+H23+H31+H35+H41+H50+H14</f>
        <v>#REF!</v>
      </c>
    </row>
    <row r="65" spans="1:9" s="2" customFormat="1" ht="18.75" hidden="1">
      <c r="A65" s="36"/>
      <c r="B65" s="22"/>
      <c r="C65" s="45"/>
      <c r="D65" s="45"/>
      <c r="E65" s="45"/>
      <c r="F65" s="45"/>
      <c r="G65" s="45"/>
      <c r="H65" s="20"/>
    </row>
    <row r="66" spans="1:9" s="2" customFormat="1" ht="18.75" hidden="1">
      <c r="A66" s="36" t="s">
        <v>156</v>
      </c>
      <c r="B66" s="22" t="s">
        <v>157</v>
      </c>
      <c r="C66" s="45">
        <v>71.23</v>
      </c>
      <c r="D66" s="45">
        <f>G66-C66</f>
        <v>-71.23</v>
      </c>
      <c r="E66" s="45">
        <v>0</v>
      </c>
      <c r="F66" s="45"/>
      <c r="G66" s="45">
        <v>0</v>
      </c>
      <c r="H66" s="20">
        <v>146.41999999999999</v>
      </c>
    </row>
    <row r="67" spans="1:9" s="2" customFormat="1" ht="18.75">
      <c r="A67" s="46" t="s">
        <v>158</v>
      </c>
      <c r="B67" s="21"/>
      <c r="C67" s="45" t="e">
        <f>#REF!+C66</f>
        <v>#REF!</v>
      </c>
      <c r="D67" s="47" t="e">
        <f>G67-C67</f>
        <v>#REF!</v>
      </c>
      <c r="E67" s="47">
        <f>E7+E16+E23+E33+E35+E41+E50</f>
        <v>6479.6500000000005</v>
      </c>
      <c r="F67" s="47">
        <f>F7+F16+F23+F33+F35+F41+F50</f>
        <v>202</v>
      </c>
      <c r="G67" s="47">
        <f>G7+G16+G23+G33+G35+G41+G50</f>
        <v>3709.6500000000005</v>
      </c>
      <c r="H67" s="20" t="e">
        <f>H64+H65</f>
        <v>#REF!</v>
      </c>
    </row>
    <row r="69" spans="1:9" ht="30.75">
      <c r="A69" s="68"/>
      <c r="I69" s="69"/>
    </row>
  </sheetData>
  <mergeCells count="4">
    <mergeCell ref="D1:H1"/>
    <mergeCell ref="A3:G3"/>
    <mergeCell ref="G4:H4"/>
    <mergeCell ref="B2:G2"/>
  </mergeCells>
  <phoneticPr fontId="13" type="noConversion"/>
  <pageMargins left="0.70833333333333304" right="0.70833333333333304" top="0.39374999999999999" bottom="0.35416666666666702" header="0.51180555555555496" footer="0.51180555555555496"/>
  <pageSetup paperSize="9" scale="73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</vt:lpstr>
      <vt:lpstr>6</vt:lpstr>
      <vt:lpstr>Лист1</vt:lpstr>
      <vt:lpstr>Print_Area_6</vt:lpstr>
      <vt:lpstr>Print_Area_8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Купчегень</cp:lastModifiedBy>
  <cp:revision>0</cp:revision>
  <cp:lastPrinted>2018-04-03T03:41:48Z</cp:lastPrinted>
  <dcterms:created xsi:type="dcterms:W3CDTF">2016-11-10T12:24:19Z</dcterms:created>
  <dcterms:modified xsi:type="dcterms:W3CDTF">2018-04-03T03:41:50Z</dcterms:modified>
</cp:coreProperties>
</file>