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5370" tabRatio="728" activeTab="7"/>
  </bookViews>
  <sheets>
    <sheet name="Прил 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  <sheet name="Лист1" sheetId="12" r:id="rId12"/>
    <sheet name="Лист2" sheetId="13" r:id="rId13"/>
  </sheets>
  <definedNames>
    <definedName name="_Toc105952697" localSheetId="5">'Прил.6'!#REF!</definedName>
    <definedName name="_Toc105952697" localSheetId="7">'Прил.8'!#REF!</definedName>
    <definedName name="_Toc105952698" localSheetId="5">'Прил.6'!#REF!</definedName>
    <definedName name="_Toc105952698" localSheetId="7">'Прил.8'!#REF!</definedName>
    <definedName name="_xlnm._FilterDatabase" localSheetId="9" hidden="1">'Прил.10'!$B$11:$M$77</definedName>
    <definedName name="_xlnm.Print_Area" localSheetId="0">'Прил 1'!$A$2:$E$25</definedName>
    <definedName name="_xlnm.Print_Area" localSheetId="9">'Прил.10'!$A$1:$Q$133</definedName>
    <definedName name="_xlnm.Print_Area" localSheetId="10">'Прил.11'!$A$1:$L$74</definedName>
    <definedName name="_xlnm.Print_Area" localSheetId="1">'Прил.2'!$A$1:$G$8</definedName>
    <definedName name="_xlnm.Print_Area" localSheetId="2">'Прил.3'!$A$1:$H$13</definedName>
    <definedName name="_xlnm.Print_Area" localSheetId="3">'Прил.4'!$A$1:$G$51</definedName>
    <definedName name="_xlnm.Print_Area" localSheetId="4">'Прил.5'!$A$1:$G$41</definedName>
    <definedName name="_xlnm.Print_Area" localSheetId="5">'Прил.6'!#REF!</definedName>
    <definedName name="_xlnm.Print_Area" localSheetId="6">'Прил.7'!#REF!</definedName>
    <definedName name="_xlnm.Print_Area" localSheetId="7">'Прил.8'!#REF!</definedName>
    <definedName name="_xlnm.Print_Area" localSheetId="8">'Прил.9'!#REF!</definedName>
    <definedName name="п" localSheetId="9">#REF!</definedName>
    <definedName name="п" localSheetId="10">#REF!</definedName>
    <definedName name="п" localSheetId="5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р">#REF!</definedName>
  </definedNames>
  <calcPr fullCalcOnLoad="1"/>
</workbook>
</file>

<file path=xl/sharedStrings.xml><?xml version="1.0" encoding="utf-8"?>
<sst xmlns="http://schemas.openxmlformats.org/spreadsheetml/2006/main" count="2120" uniqueCount="393">
  <si>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</si>
  <si>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</si>
  <si>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</si>
  <si>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</si>
  <si>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</si>
  <si>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</si>
  <si>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</si>
  <si>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</si>
  <si>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</si>
  <si>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</si>
  <si>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</si>
  <si>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</si>
  <si>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</si>
  <si>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</si>
  <si>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</si>
  <si>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</si>
  <si>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Изменения (+;-)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</si>
  <si>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</si>
  <si>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</si>
  <si>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</si>
  <si>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</si>
  <si>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</si>
  <si>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</si>
  <si>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</si>
  <si>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</si>
  <si>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</si>
  <si>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</si>
  <si>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</si>
  <si>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</si>
  <si>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</si>
  <si>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</si>
  <si>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</si>
  <si>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</si>
  <si>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</si>
  <si>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</si>
  <si>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</si>
  <si>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</si>
  <si>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</si>
  <si>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</si>
  <si>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</si>
  <si>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</si>
  <si>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</si>
  <si>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</si>
  <si>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</si>
  <si>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</si>
  <si>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</si>
  <si>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</si>
  <si>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</si>
  <si>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</si>
  <si>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</si>
  <si>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</si>
  <si>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</si>
  <si>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</si>
  <si>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</si>
  <si>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</si>
  <si>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</si>
  <si>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</si>
  <si>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</si>
  <si>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</si>
  <si>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</si>
  <si>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</si>
  <si>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>11</t>
  </si>
  <si>
    <t>Условно утвержденные расходы</t>
  </si>
  <si>
    <t>Итого расходов</t>
  </si>
  <si>
    <t>121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</si>
  <si>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</si>
  <si>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</si>
  <si>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</si>
  <si>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</si>
  <si>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</si>
  <si>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</si>
  <si>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</si>
  <si>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Увеличение прочих остатков денежных средств бюджетов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</si>
  <si>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</si>
  <si>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</si>
  <si>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</si>
  <si>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1 11 05035 10 0000 120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</si>
  <si>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</si>
  <si>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</si>
  <si>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</si>
  <si>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</si>
  <si>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1 17 01050 10 0000 180</t>
  </si>
  <si>
    <t>Невыясненные поступления, зачисляемые в бюджеты поселений</t>
  </si>
  <si>
    <t>1 17 05050 10 0000 180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</si>
  <si>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</si>
  <si>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</si>
  <si>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</si>
  <si>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</si>
  <si>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</si>
  <si>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</si>
  <si>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</si>
  <si>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</si>
  <si>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</si>
  <si>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</si>
  <si>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</si>
  <si>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</si>
  <si>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</si>
  <si>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</si>
  <si>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</si>
  <si>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0120300000</t>
  </si>
  <si>
    <t>0120100000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</si>
  <si>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</si>
  <si>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</si>
  <si>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</si>
  <si>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</si>
  <si>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</si>
  <si>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</si>
  <si>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</si>
  <si>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0309</t>
  </si>
  <si>
    <t>0412</t>
  </si>
  <si>
    <t>010А101100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</si>
  <si>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</si>
  <si>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</si>
  <si>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</si>
  <si>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</si>
  <si>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</si>
  <si>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НАЦИОНАЛЬНАЯ ОБОРОНА</t>
  </si>
  <si>
    <t>Мобилизационная и вневойсковая подготовка</t>
  </si>
  <si>
    <t>0203</t>
  </si>
  <si>
    <t>0200</t>
  </si>
  <si>
    <t>202 01001 10 0000 151</t>
  </si>
  <si>
    <t>8</t>
  </si>
  <si>
    <t>99</t>
  </si>
  <si>
    <t>9990000</t>
  </si>
  <si>
    <t>999</t>
  </si>
  <si>
    <t>Субвенции на реализацию на отдельных государственныхполномочий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</si>
  <si>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Приложение 10</t>
  </si>
  <si>
    <t>Приложение 11</t>
  </si>
  <si>
    <t>9999</t>
  </si>
  <si>
    <t>990А018000</t>
  </si>
  <si>
    <t>Приложение 9</t>
  </si>
  <si>
    <t>Перечень главных администраторов доходов бюджета муниципального образования Куладинское сельское поселение</t>
  </si>
  <si>
    <t>Сельская администрация Куладинского сельского поселения Онгудайского района Республики Алтай</t>
  </si>
  <si>
    <t>Подпрограмма "Повышение качества управления муниципальным имуществом и земельными ресурсами Куладинского сельского поселения на 2015-2018г"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</si>
  <si>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 на 2015-2018гг"</t>
  </si>
  <si>
    <t>0110451180</t>
  </si>
  <si>
    <t>990000Ш000</t>
  </si>
  <si>
    <t>0140200000</t>
  </si>
  <si>
    <t>0140000000</t>
  </si>
  <si>
    <t>9900018000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</si>
  <si>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</si>
  <si>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</si>
  <si>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(тыс. рублей)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</si>
  <si>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</si>
  <si>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</si>
  <si>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</si>
  <si>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</si>
  <si>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</si>
  <si>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</si>
  <si>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</si>
  <si>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</si>
  <si>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</si>
  <si>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</si>
  <si>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</si>
  <si>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</si>
  <si>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</si>
  <si>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</si>
  <si>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</si>
  <si>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</si>
  <si>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</si>
  <si>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</si>
  <si>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</si>
  <si>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6"/>
        <rFont val="Times New Roman"/>
        <family val="1"/>
      </rPr>
      <t xml:space="preserve"> </t>
    </r>
    <r>
      <rPr>
        <i/>
        <sz val="16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</si>
  <si>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</si>
  <si>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</si>
  <si>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</si>
  <si>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i/>
        <sz val="16"/>
        <color indexed="10"/>
        <rFont val="Times New Roman"/>
        <family val="1"/>
      </rPr>
      <t xml:space="preserve"> </t>
    </r>
  </si>
  <si>
    <t>106 06033 10 0000 110</t>
  </si>
  <si>
    <t>Земельный налог с организаций 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</si>
  <si>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</si>
  <si>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</si>
  <si>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</si>
  <si>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</si>
  <si>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</si>
  <si>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</si>
  <si>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</si>
  <si>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</si>
  <si>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</si>
  <si>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</si>
  <si>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</si>
  <si>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</si>
  <si>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</si>
  <si>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</si>
  <si>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</si>
  <si>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</si>
  <si>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 имущества, находящееся в оперативном управлении органов управления сельских поселений (за исключением имущества бюджетных и автономных учреждений)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</si>
  <si>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</si>
  <si>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</si>
  <si>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</si>
  <si>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</si>
  <si>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</si>
  <si>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 2 02 15001 10 0000 151</t>
  </si>
  <si>
    <t>2 02 02000 00 0000 151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</si>
  <si>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</si>
  <si>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</si>
  <si>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</si>
  <si>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>Всего доходов</t>
  </si>
  <si>
    <t>Утверждено доходов</t>
  </si>
  <si>
    <t>9</t>
  </si>
  <si>
    <t>НЕНАЛОГОВЫЕ ДОХОДЫ</t>
  </si>
  <si>
    <t>Утверждено расходов на 2019 год</t>
  </si>
  <si>
    <t>Утверждено расходов</t>
  </si>
  <si>
    <t>0</t>
  </si>
  <si>
    <t>120</t>
  </si>
  <si>
    <t>Изменение (+;-)</t>
  </si>
  <si>
    <t xml:space="preserve">Утверждено расходов </t>
  </si>
  <si>
    <t>20,00</t>
  </si>
  <si>
    <t>10,00</t>
  </si>
  <si>
    <t>1,6</t>
  </si>
  <si>
    <t>10</t>
  </si>
  <si>
    <t>30</t>
  </si>
  <si>
    <t>Дотации бюджетам поселений на выравнивание бюджетной обеспеченности республиканский</t>
  </si>
  <si>
    <t>40</t>
  </si>
  <si>
    <t>938,5</t>
  </si>
  <si>
    <t>410,93</t>
  </si>
  <si>
    <t>65,20</t>
  </si>
  <si>
    <t>Сумма на 2021 год</t>
  </si>
  <si>
    <t>Муниципальная программа "Комплексное развитие территории Куладинского сельского поселения"</t>
  </si>
  <si>
    <t>АВЦП" Обеспечение деятельности Администрации МО Куладинское сельское поселение</t>
  </si>
  <si>
    <t>Подпрограмма "Повышение качества управления муниципальным имуществом и земельными ресурсами Куладинского сельского поселения"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</si>
  <si>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поселения"</t>
  </si>
  <si>
    <t>Подпрограмма "Устойчивое развитие систем жизнеобеспечения  Куладинского сельского поселения"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</si>
  <si>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поселения"</t>
  </si>
  <si>
    <t>Подпрограмма "Развитие социально-культурной сферы Куладинского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</si>
  <si>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</si>
  <si>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</si>
  <si>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</si>
  <si>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\</t>
  </si>
  <si>
    <t>-35</t>
  </si>
  <si>
    <t>-65,20</t>
  </si>
  <si>
    <t>Сумма на 2021 год тыс.руб.</t>
  </si>
  <si>
    <t>-36,07</t>
  </si>
  <si>
    <t>53,2</t>
  </si>
  <si>
    <t>43,07</t>
  </si>
  <si>
    <t>448,58</t>
  </si>
  <si>
    <t>564,82</t>
  </si>
  <si>
    <t>АВЦП" Обеспечение деятельности Администрации МО Куладинское сельское поселение"</t>
  </si>
  <si>
    <t>2 02 10000 00 0000 150</t>
  </si>
  <si>
    <t>2 02 35118 10 0000 150</t>
  </si>
  <si>
    <t>2 02 30000 00 0000 150</t>
  </si>
  <si>
    <t xml:space="preserve"> 2 02 15001 10 0000 150</t>
  </si>
  <si>
    <t>2 02 40014 10 0000 150</t>
  </si>
  <si>
    <t>2 02 45160 10 0000 150</t>
  </si>
  <si>
    <t>2 19 60010 10 0000 150</t>
  </si>
  <si>
    <t>Изменение остатков средств на счетах по учету средств бюджетов</t>
  </si>
  <si>
    <t>01 05 00 00 00 0000 000</t>
  </si>
  <si>
    <t>Приложение 8</t>
  </si>
  <si>
    <t>010A1S8500</t>
  </si>
  <si>
    <t>Субсидии на оплату труда работникам бюджетной сферы</t>
  </si>
  <si>
    <t xml:space="preserve"> 2 02 40014 10  0000 150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</si>
  <si>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</si>
  <si>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</si>
  <si>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2 02 40000 00 0000 150</t>
  </si>
  <si>
    <t>Утверждено доходов  2021год</t>
  </si>
  <si>
    <t>Сумма на 2022 год</t>
  </si>
  <si>
    <t>Уплата иных платежей</t>
  </si>
  <si>
    <t>853</t>
  </si>
  <si>
    <t>Утверждено расходов на 2021 год</t>
  </si>
  <si>
    <t xml:space="preserve">Распределение бюджетных ассигнований по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2021-2022 годов </t>
  </si>
  <si>
    <t>Уплата  иных платежей</t>
  </si>
  <si>
    <t>5,27</t>
  </si>
  <si>
    <t>452,74</t>
  </si>
  <si>
    <t>8,3</t>
  </si>
  <si>
    <t>88,54</t>
  </si>
  <si>
    <t>548,31</t>
  </si>
  <si>
    <t>422,23</t>
  </si>
  <si>
    <t>679,48</t>
  </si>
  <si>
    <t>92</t>
  </si>
  <si>
    <t>8,1</t>
  </si>
  <si>
    <t>1</t>
  </si>
  <si>
    <t>245,47</t>
  </si>
  <si>
    <t>37,07</t>
  </si>
  <si>
    <t>1578,04</t>
  </si>
  <si>
    <t>146,59</t>
  </si>
  <si>
    <t>111 05025 10 0000 120</t>
  </si>
  <si>
    <t>Доходы,получаемые в виде арендной платы,а также средства от продажи права на заключение договоров аренды за земли , находящиеся в собственности сельских поселений (за исключением земельных участков муниципальных бюджетных и автономных учреждений)</t>
  </si>
  <si>
    <t>129,19</t>
  </si>
  <si>
    <t>Обеспечение пожарной безопасности</t>
  </si>
  <si>
    <t>0310</t>
  </si>
  <si>
    <t>-36,64</t>
  </si>
  <si>
    <t>Сумма на 2021 год   тыс.руб.</t>
  </si>
  <si>
    <t>Сумма на 2022 год тыс.руб.</t>
  </si>
  <si>
    <t>Защита населения и территории от чрезвычайных ситуаций природного и техногенного характера,гражданская оборона</t>
  </si>
  <si>
    <t>09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</si>
  <si>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</si>
  <si>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114 02053 10 0000 120</t>
  </si>
  <si>
    <t>Доходы от реализации иного имущества, находящегося с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казеных) в части реализации основных средств по указанному имуществу</t>
  </si>
  <si>
    <t>0120400000</t>
  </si>
  <si>
    <t>0140100000</t>
  </si>
  <si>
    <t>Другие вопросы в области нацианальной безопасности и правохранительной деятельности</t>
  </si>
  <si>
    <t>451,8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</si>
  <si>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</si>
  <si>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Прочие неналоговые доходы бюджетов сельских поселений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</si>
  <si>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</si>
  <si>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>1.</t>
  </si>
  <si>
    <t>1.1.</t>
  </si>
  <si>
    <t>1.2.</t>
  </si>
  <si>
    <t>Осуществление полномочий по первичному воинскому учету, где отсутствуют военные комиссариаты в рамках попрограммы «Обеспечение деятельности Администрации МО "Куладинское сельское поселение"</t>
  </si>
  <si>
    <t>1.2.1.</t>
  </si>
  <si>
    <t>1.2.2.</t>
  </si>
  <si>
    <t>1.2.3.</t>
  </si>
  <si>
    <t>1.2.4.</t>
  </si>
  <si>
    <t>1.1.1.</t>
  </si>
  <si>
    <t>Профилактика терроризма и эстремизма</t>
  </si>
  <si>
    <t>1.1.2.</t>
  </si>
  <si>
    <t>АВЦП " Обеспечение деятельности Администрации МО Куладинское сельское поселение</t>
  </si>
  <si>
    <t>1.3.</t>
  </si>
  <si>
    <t>1.3.1.</t>
  </si>
  <si>
    <t>1.3.2.</t>
  </si>
  <si>
    <t>1.3.3.</t>
  </si>
  <si>
    <t>01303S8500</t>
  </si>
  <si>
    <t>01301S8500</t>
  </si>
  <si>
    <t>1.4.</t>
  </si>
  <si>
    <t>Повышение эффективности использования земельных участков</t>
  </si>
  <si>
    <t>1.4.1.</t>
  </si>
  <si>
    <t>1.5.</t>
  </si>
  <si>
    <t>1.5.1.</t>
  </si>
  <si>
    <t>1.5.2.</t>
  </si>
  <si>
    <t xml:space="preserve"> Осуществление полномочий по первичному воинскому учету , где отсутствуют военные комиссариаты в рамках подпрограммы " Обеспечение деятельности Администрации МО "Куладинское сельское поселение"</t>
  </si>
  <si>
    <t>120300000</t>
  </si>
  <si>
    <t>Подпорограмма"Развитие социально-культурной сферы Куладинского сельского поселения"</t>
  </si>
  <si>
    <t>Физическая культура</t>
  </si>
  <si>
    <t>00</t>
  </si>
  <si>
    <t xml:space="preserve">Повышение эффективности использования земельных участков </t>
  </si>
  <si>
    <t xml:space="preserve"> Осуществление полномочий по первичному воинскому учету,где отсутствуют военные комиссариаты в рамках подпрограммы " Обеспечение деятельности Администрации МО"Куладинское сельское поселение "</t>
  </si>
  <si>
    <t>120100000</t>
  </si>
  <si>
    <t>Нацианальная оборона</t>
  </si>
  <si>
    <t>Национальная безопасность и правохранительная деятельность</t>
  </si>
  <si>
    <t>Физическая культура и спрот</t>
  </si>
  <si>
    <t>108 04020 01 0000 110</t>
  </si>
  <si>
    <t>2 08 05000 10 0000 150</t>
  </si>
  <si>
    <t>119</t>
  </si>
  <si>
    <t>111</t>
  </si>
  <si>
    <t xml:space="preserve">Приложение 1
к  решению «О бюджете муниципального образования
Куладинское сельское поселение на 2021год и на плановый период 2022-2023 годов"
</t>
  </si>
  <si>
    <t xml:space="preserve">Приложение 2
к  решению «О бюджете муниципального образования Куладинское сельское поселение на 2021 год и на плановый период 2022-2023 годов"
</t>
  </si>
  <si>
    <t>Перечень главных администраторов источников финансирования дефицита бюджета муниципального образования Куладинское сельское поселение на 2021 год</t>
  </si>
  <si>
    <t xml:space="preserve">Приложение 3
к   решению «О бюджете муниципального образования
 Куладинское сельское поселение на 2021 год и на плановый период 2022-2023 годов"
</t>
  </si>
  <si>
    <t>Перечень главных администраторов источников финансирования дефицита бюджета муниципального образования Куладинское сельское поселение на 2022- 2023 год</t>
  </si>
  <si>
    <t xml:space="preserve">Приложение 4
к решению «О бюджете 
муниципального образования "Куладинское сельское поселение "
на 2021 год и на плановый период 2022 и 2023 годов» </t>
  </si>
  <si>
    <t>Объем поступлений доходов в бюджет муниципального образования "Куладинское сельское поселение" в 2021году</t>
  </si>
  <si>
    <t>Прочие субсидии</t>
  </si>
  <si>
    <t xml:space="preserve">Приложение 5
к решению «О бюджете 
муниципального образования "Куладинское сельское поселение "
на 2021 год и на плановый период 2022 и 2023 годов» </t>
  </si>
  <si>
    <t>Объем поступлений доходов в бюджет муниципального образования "Куладинское сельское поселение" в 2022 и 2023 гг.</t>
  </si>
  <si>
    <t>Сумма на 2023 год</t>
  </si>
  <si>
    <t>к решению"О бюджете муниципального образования Куладинское сельское поселение на 2021 год и на плановый период 2022-2023 годов"</t>
  </si>
  <si>
    <t>Ведомственная структура расходов бюджета муниципального образования Куладинское сельское поселение на 2021</t>
  </si>
  <si>
    <t>к решению "О бюджете муниципального образования Куладинское сельское поселение на 2021 год и на плановый период 2022-2023 годов"</t>
  </si>
  <si>
    <t>Ведомственная структура расходов бюджета муниципального образования Куладинское сельское поселение на 2022-2023гг</t>
  </si>
  <si>
    <t>2 02 20000 00 0000 150</t>
  </si>
  <si>
    <t xml:space="preserve"> Приложение  6
к решению «О бюджете муниципального образования Куладинское сельское поселение на 2021 год и на плановый период 2022 - 2023 годов"
</t>
  </si>
  <si>
    <t>Распределение
бюджета муниципального образования  Куладинское сельское поселение  по разделам и подразделам функциональной классификации расходов на 2021 год</t>
  </si>
  <si>
    <t xml:space="preserve">Приложение  7
к решению «О бюджете муниципального образования Куладинское сельское поселение на 2021 год и на плановый период 2022 - 2023 годов"
</t>
  </si>
  <si>
    <t>Распределение
бюджета муниципального образования  Куладинское сельское поселение  по разделам и подразделам функциональной классификации расходов на 2022-2023гг</t>
  </si>
  <si>
    <t>Распределение бюджетных ассигнований по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2021 год</t>
  </si>
  <si>
    <t>Сумма на 2022 год   тыс.руб.</t>
  </si>
  <si>
    <t>Сумма на 2023 год тыс.руб.</t>
  </si>
  <si>
    <t>Сумма на  2023 год                      тыс.руб.</t>
  </si>
  <si>
    <t>Сумма на  2023год                      тыс.руб.</t>
  </si>
  <si>
    <t xml:space="preserve"> Субсидии бюджетам бюджетной системы Российской Федерации (межбюджетные субсидии)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</si>
  <si>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</si>
  <si>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</si>
  <si>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Субсидии на оплату труда работникам </t>
  </si>
  <si>
    <t>Субсидии на оплату труда работникам учреждения</t>
  </si>
  <si>
    <t>Субсидии на оплату труда работникам учреждений</t>
  </si>
  <si>
    <t>01201S0200</t>
  </si>
  <si>
    <t>2 02 16001 10 0000 150</t>
  </si>
  <si>
    <t>2  02  29999  10  0000  150</t>
  </si>
  <si>
    <t>Прочие субсидии бюджетам сельских поселений</t>
  </si>
  <si>
    <t xml:space="preserve">Увеличение прочих остатков денежных средств бюджетов  сельских поселений
</t>
  </si>
  <si>
    <t>Уменьшение прочих остатков денежных средств бюджетов сельских поселений</t>
  </si>
  <si>
    <t>202 16001 10 0000 150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</si>
  <si>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</si>
  <si>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</si>
  <si>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</si>
  <si>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(2938)</t>
  </si>
  <si>
    <t>Субсидии на выполнение работ по благоустройству территорий в рамках реализации проекта "Инициативы граждан"</t>
  </si>
  <si>
    <t>(2927)</t>
  </si>
  <si>
    <t>2 02 29999 10 0000 150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</si>
  <si>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</si>
  <si>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</si>
  <si>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</si>
  <si>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=</t>
  </si>
  <si>
    <t>глава</t>
  </si>
  <si>
    <t>зам</t>
  </si>
  <si>
    <t>бухг</t>
  </si>
  <si>
    <t>экон</t>
  </si>
  <si>
    <t>водит</t>
  </si>
  <si>
    <t>молод</t>
  </si>
  <si>
    <t>уборщ</t>
  </si>
  <si>
    <t>истопн</t>
  </si>
  <si>
    <t>где софинансир?</t>
  </si>
  <si>
    <t>Дорожная деятельность</t>
  </si>
  <si>
    <t>0409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</si>
</sst>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0&quot;р.&quot;_-;\-* #,##0.0000&quot;р.&quot;_-;_-* &quot;-&quot;??&quot;р.&quot;_-;_-@_-"/>
    <numFmt numFmtId="181" formatCode="[$-FC19]d\ mmmm\ yyyy\ &quot;г.&quot;"/>
    <numFmt numFmtId="182" formatCode="0.000"/>
    <numFmt numFmtId="183" formatCode="0.0000"/>
    <numFmt numFmtId="184" formatCode="0.00000"/>
    <numFmt numFmtId="185" formatCode="0.000000"/>
    <numFmt numFmtId="186" formatCode="_-* #,##0.000_р_._-;\-* #,##0.000_р_._-;_-* &quot;-&quot;??_р_._-;_-@_-"/>
    <numFmt numFmtId="187" formatCode="0.0%"/>
    <numFmt numFmtId="188" formatCode="_-* #,##0.0_р_._-;\-* #,##0.0_р_._-;_-* &quot;-&quot;??_р_._-;_-@_-"/>
    <numFmt numFmtId="189" formatCode="_-* #,##0.00000_р_._-;\-* #,##0.00000_р_._-;_-* &quot;-&quot;??_р_.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20"/>
      <color indexed="8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32"/>
      <name val="Arial Cyr"/>
      <family val="0"/>
    </font>
    <font>
      <sz val="32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48"/>
      <name val="Arial Cyr"/>
      <family val="0"/>
    </font>
    <font>
      <sz val="2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0" fillId="0" borderId="0">
      <alignment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58" fillId="0" borderId="0">
      <alignment/>
      <protection/>
    </xf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2" fontId="4" fillId="0" borderId="0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justify"/>
    </xf>
    <xf numFmtId="0" fontId="12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justify" vertical="top" wrapText="1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1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0" fontId="15" fillId="0" borderId="0" xfId="0" applyFont="1" applyAlignment="1">
      <alignment/>
    </xf>
    <xf numFmtId="2" fontId="1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justify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2" fontId="19" fillId="0" borderId="0" xfId="0" applyNumberFormat="1" applyFont="1" applyBorder="1" applyAlignment="1">
      <alignment vertical="center"/>
    </xf>
    <xf numFmtId="0" fontId="19" fillId="0" borderId="0" xfId="0" applyFont="1" applyFill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justify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5" fillId="0" borderId="0" xfId="0" applyFont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3" fontId="23" fillId="0" borderId="10" xfId="0" applyNumberFormat="1" applyFont="1" applyBorder="1" applyAlignment="1">
      <alignment horizontal="center" vertical="center" wrapText="1"/>
    </xf>
    <xf numFmtId="180" fontId="32" fillId="0" borderId="10" xfId="43" applyNumberFormat="1" applyFont="1" applyBorder="1" applyAlignment="1">
      <alignment horizontal="center" vertical="center" wrapText="1"/>
    </xf>
    <xf numFmtId="2" fontId="32" fillId="0" borderId="10" xfId="43" applyNumberFormat="1" applyFont="1" applyBorder="1" applyAlignment="1">
      <alignment horizontal="center" vertical="center" wrapText="1"/>
    </xf>
    <xf numFmtId="180" fontId="23" fillId="0" borderId="10" xfId="43" applyNumberFormat="1" applyFont="1" applyBorder="1" applyAlignment="1">
      <alignment horizontal="center" vertical="center" wrapText="1"/>
    </xf>
    <xf numFmtId="2" fontId="23" fillId="0" borderId="10" xfId="43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34" fillId="32" borderId="10" xfId="0" applyFont="1" applyFill="1" applyBorder="1" applyAlignment="1">
      <alignment horizontal="left" vertical="center" wrapText="1"/>
    </xf>
    <xf numFmtId="2" fontId="32" fillId="0" borderId="10" xfId="43" applyNumberFormat="1" applyFont="1" applyBorder="1" applyAlignment="1">
      <alignment horizontal="left" vertical="center" wrapText="1"/>
    </xf>
    <xf numFmtId="2" fontId="23" fillId="0" borderId="10" xfId="43" applyNumberFormat="1" applyFont="1" applyBorder="1" applyAlignment="1">
      <alignment horizontal="left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" fontId="32" fillId="0" borderId="10" xfId="43" applyNumberFormat="1" applyFont="1" applyBorder="1" applyAlignment="1">
      <alignment horizontal="center" vertical="center" wrapText="1"/>
    </xf>
    <xf numFmtId="1" fontId="23" fillId="0" borderId="10" xfId="43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right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7" fillId="0" borderId="19" xfId="0" applyNumberFormat="1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/>
    </xf>
    <xf numFmtId="0" fontId="25" fillId="0" borderId="11" xfId="53" applyFont="1" applyFill="1" applyBorder="1" applyAlignment="1">
      <alignment horizontal="left" vertical="center" wrapText="1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wrapText="1"/>
    </xf>
    <xf numFmtId="0" fontId="32" fillId="33" borderId="10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vertical="center" wrapText="1"/>
    </xf>
    <xf numFmtId="172" fontId="32" fillId="0" borderId="10" xfId="0" applyNumberFormat="1" applyFont="1" applyBorder="1" applyAlignment="1">
      <alignment horizontal="center" vertical="center" wrapText="1"/>
    </xf>
    <xf numFmtId="172" fontId="37" fillId="0" borderId="10" xfId="0" applyNumberFormat="1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6" fillId="0" borderId="10" xfId="54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7" fillId="0" borderId="10" xfId="53" applyFont="1" applyFill="1" applyBorder="1" applyAlignment="1">
      <alignment horizontal="justify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5" fillId="0" borderId="19" xfId="0" applyNumberFormat="1" applyFont="1" applyFill="1" applyBorder="1" applyAlignment="1" applyProtection="1">
      <alignment vertical="center" wrapText="1"/>
      <protection/>
    </xf>
    <xf numFmtId="0" fontId="25" fillId="0" borderId="11" xfId="53" applyFont="1" applyFill="1" applyBorder="1" applyAlignment="1">
      <alignment horizontal="justify" vertical="center" wrapText="1"/>
      <protection/>
    </xf>
    <xf numFmtId="2" fontId="25" fillId="0" borderId="20" xfId="0" applyNumberFormat="1" applyFont="1" applyFill="1" applyBorder="1" applyAlignment="1">
      <alignment horizontal="center" vertical="center"/>
    </xf>
    <xf numFmtId="2" fontId="27" fillId="0" borderId="2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27" fillId="0" borderId="19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2" fontId="27" fillId="34" borderId="1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Alignment="1">
      <alignment/>
    </xf>
    <xf numFmtId="0" fontId="27" fillId="0" borderId="11" xfId="53" applyFont="1" applyFill="1" applyBorder="1" applyAlignment="1">
      <alignment horizontal="left" vertical="center"/>
      <protection/>
    </xf>
    <xf numFmtId="2" fontId="29" fillId="0" borderId="0" xfId="0" applyNumberFormat="1" applyFont="1" applyAlignment="1">
      <alignment/>
    </xf>
    <xf numFmtId="2" fontId="34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7" fillId="0" borderId="0" xfId="0" applyNumberFormat="1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left" vertical="center" wrapText="1"/>
    </xf>
    <xf numFmtId="0" fontId="32" fillId="0" borderId="10" xfId="43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2" fontId="25" fillId="33" borderId="11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2" fontId="12" fillId="33" borderId="10" xfId="43" applyNumberFormat="1" applyFont="1" applyFill="1" applyBorder="1" applyAlignment="1">
      <alignment horizontal="center" vertical="center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6" fillId="0" borderId="21" xfId="54" applyFont="1" applyFill="1" applyBorder="1" applyAlignment="1">
      <alignment horizontal="left" vertical="center" wrapText="1"/>
      <protection/>
    </xf>
    <xf numFmtId="2" fontId="25" fillId="33" borderId="2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34" fillId="33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172" fontId="27" fillId="0" borderId="0" xfId="0" applyNumberFormat="1" applyFont="1" applyAlignment="1">
      <alignment/>
    </xf>
    <xf numFmtId="43" fontId="25" fillId="0" borderId="11" xfId="67" applyFont="1" applyFill="1" applyBorder="1" applyAlignment="1">
      <alignment horizontal="center" wrapText="1"/>
    </xf>
    <xf numFmtId="43" fontId="25" fillId="0" borderId="10" xfId="67" applyFont="1" applyFill="1" applyBorder="1" applyAlignment="1">
      <alignment horizontal="center" vertical="center" wrapText="1"/>
    </xf>
    <xf numFmtId="43" fontId="27" fillId="0" borderId="10" xfId="67" applyFont="1" applyFill="1" applyBorder="1" applyAlignment="1">
      <alignment horizontal="center" vertical="center" wrapText="1"/>
    </xf>
    <xf numFmtId="43" fontId="27" fillId="0" borderId="11" xfId="67" applyFont="1" applyFill="1" applyBorder="1" applyAlignment="1">
      <alignment horizontal="center" vertical="center" wrapText="1"/>
    </xf>
    <xf numFmtId="43" fontId="25" fillId="0" borderId="11" xfId="67" applyFont="1" applyFill="1" applyBorder="1" applyAlignment="1">
      <alignment horizontal="center" vertical="center" wrapText="1"/>
    </xf>
    <xf numFmtId="43" fontId="25" fillId="33" borderId="10" xfId="67" applyFont="1" applyFill="1" applyBorder="1" applyAlignment="1">
      <alignment horizontal="center" vertical="center" wrapText="1"/>
    </xf>
    <xf numFmtId="43" fontId="27" fillId="33" borderId="10" xfId="67" applyFont="1" applyFill="1" applyBorder="1" applyAlignment="1">
      <alignment horizontal="center" vertical="center" wrapText="1"/>
    </xf>
    <xf numFmtId="43" fontId="11" fillId="0" borderId="10" xfId="67" applyFont="1" applyBorder="1" applyAlignment="1">
      <alignment horizontal="center" vertical="center"/>
    </xf>
    <xf numFmtId="43" fontId="12" fillId="0" borderId="10" xfId="67" applyFont="1" applyBorder="1" applyAlignment="1">
      <alignment horizontal="center" vertical="center"/>
    </xf>
    <xf numFmtId="43" fontId="12" fillId="33" borderId="10" xfId="67" applyFont="1" applyFill="1" applyBorder="1" applyAlignment="1">
      <alignment horizontal="center" vertical="center"/>
    </xf>
    <xf numFmtId="43" fontId="11" fillId="33" borderId="10" xfId="67" applyFont="1" applyFill="1" applyBorder="1" applyAlignment="1">
      <alignment horizontal="center" vertical="center"/>
    </xf>
    <xf numFmtId="43" fontId="32" fillId="0" borderId="10" xfId="67" applyFont="1" applyBorder="1" applyAlignment="1">
      <alignment horizontal="center" vertical="center" wrapText="1"/>
    </xf>
    <xf numFmtId="43" fontId="23" fillId="0" borderId="10" xfId="67" applyFont="1" applyBorder="1" applyAlignment="1">
      <alignment horizontal="center" vertical="center" wrapText="1"/>
    </xf>
    <xf numFmtId="43" fontId="34" fillId="0" borderId="10" xfId="67" applyFont="1" applyBorder="1" applyAlignment="1">
      <alignment horizontal="center" vertical="center" wrapText="1"/>
    </xf>
    <xf numFmtId="43" fontId="37" fillId="0" borderId="10" xfId="67" applyFont="1" applyBorder="1" applyAlignment="1">
      <alignment horizontal="center" vertical="center" wrapText="1"/>
    </xf>
    <xf numFmtId="43" fontId="23" fillId="33" borderId="10" xfId="67" applyFont="1" applyFill="1" applyBorder="1" applyAlignment="1">
      <alignment horizontal="center" vertical="center" wrapText="1"/>
    </xf>
    <xf numFmtId="43" fontId="23" fillId="0" borderId="22" xfId="67" applyFont="1" applyBorder="1" applyAlignment="1">
      <alignment horizontal="center" vertical="center" wrapText="1"/>
    </xf>
    <xf numFmtId="43" fontId="38" fillId="0" borderId="10" xfId="67" applyFont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top"/>
    </xf>
    <xf numFmtId="0" fontId="27" fillId="33" borderId="10" xfId="53" applyFont="1" applyFill="1" applyBorder="1" applyAlignment="1">
      <alignment horizontal="left" vertical="center" wrapText="1"/>
      <protection/>
    </xf>
    <xf numFmtId="0" fontId="27" fillId="33" borderId="11" xfId="53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right" vertical="center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18" fillId="0" borderId="0" xfId="0" applyFont="1" applyAlignment="1">
      <alignment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43" fontId="23" fillId="0" borderId="14" xfId="67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43" fontId="37" fillId="0" borderId="11" xfId="67" applyFont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33" borderId="10" xfId="0" applyFont="1" applyFill="1" applyBorder="1" applyAlignment="1">
      <alignment horizontal="left" vertical="top" wrapText="1"/>
    </xf>
    <xf numFmtId="171" fontId="30" fillId="0" borderId="0" xfId="0" applyNumberFormat="1" applyFont="1" applyAlignment="1">
      <alignment/>
    </xf>
    <xf numFmtId="2" fontId="27" fillId="35" borderId="10" xfId="0" applyNumberFormat="1" applyFont="1" applyFill="1" applyBorder="1" applyAlignment="1">
      <alignment horizontal="center" vertical="center" wrapText="1"/>
    </xf>
    <xf numFmtId="2" fontId="27" fillId="35" borderId="11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right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left" vertical="center" wrapText="1"/>
    </xf>
    <xf numFmtId="2" fontId="12" fillId="0" borderId="22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2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justify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right" wrapText="1"/>
    </xf>
    <xf numFmtId="0" fontId="12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49" fontId="24" fillId="0" borderId="0" xfId="0" applyNumberFormat="1" applyFont="1" applyAlignment="1">
      <alignment horizontal="right" wrapText="1"/>
    </xf>
    <xf numFmtId="49" fontId="27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5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9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" fontId="32" fillId="0" borderId="10" xfId="67" applyNumberFormat="1" applyFont="1" applyBorder="1" applyAlignment="1">
      <alignment horizontal="center" wrapText="1"/>
    </xf>
    <xf numFmtId="0" fontId="12" fillId="33" borderId="10" xfId="0" applyFont="1" applyFill="1" applyBorder="1" applyAlignment="1">
      <alignment horizontal="left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13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127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K56"/>
  <sheetViews>
    <sheetView view="pageBreakPreview" zoomScale="50" zoomScaleNormal="50" zoomScaleSheetLayoutView="50" zoomScalePageLayoutView="0" workbookViewId="0" topLeftCell="A1">
      <selection activeCell="B26" sqref="B26:E26"/>
    </sheetView>
  </sheetViews>
  <sheetFormatPr defaultColWidth="9.00390625" defaultRowHeight="12.75"/>
  <cols>
    <col min="1" max="1" width="18.75390625" style="3" customWidth="1"/>
    <col min="2" max="2" width="19.25390625" style="3" customWidth="1"/>
    <col min="3" max="3" width="64.625" style="3" customWidth="1"/>
    <col min="4" max="4" width="50.75390625" style="4" customWidth="1"/>
    <col min="5" max="6" width="73.625" style="4" customWidth="1"/>
    <col min="7" max="16384" width="9.125" style="3" customWidth="1"/>
  </cols>
  <sheetData>
    <row r="2" spans="2:7" ht="27" customHeight="1">
      <c r="B2" s="36"/>
      <c r="C2" s="36"/>
      <c r="D2" s="338"/>
      <c r="E2" s="338"/>
      <c r="F2" s="82"/>
      <c r="G2" s="36"/>
    </row>
    <row r="3" spans="2:7" ht="163.5" customHeight="1">
      <c r="B3" s="36"/>
      <c r="C3" s="36"/>
      <c r="D3" s="338" t="s">
        <v>333</v>
      </c>
      <c r="E3" s="338"/>
      <c r="F3" s="83"/>
      <c r="G3" s="36"/>
    </row>
    <row r="4" spans="2:7" s="11" customFormat="1" ht="57" customHeight="1">
      <c r="B4" s="340" t="s">
        <v>131</v>
      </c>
      <c r="C4" s="341"/>
      <c r="D4" s="341"/>
      <c r="E4" s="341"/>
      <c r="F4" s="34"/>
      <c r="G4" s="43"/>
    </row>
    <row r="5" spans="2:7" s="11" customFormat="1" ht="9.75" customHeight="1">
      <c r="B5" s="44"/>
      <c r="C5" s="43"/>
      <c r="D5" s="42"/>
      <c r="E5" s="45"/>
      <c r="F5" s="45"/>
      <c r="G5" s="43"/>
    </row>
    <row r="6" spans="2:7" s="12" customFormat="1" ht="105">
      <c r="B6" s="37" t="s">
        <v>14</v>
      </c>
      <c r="C6" s="37" t="s">
        <v>13</v>
      </c>
      <c r="D6" s="328" t="s">
        <v>15</v>
      </c>
      <c r="E6" s="329"/>
      <c r="F6" s="87"/>
      <c r="G6" s="36"/>
    </row>
    <row r="7" spans="2:7" s="12" customFormat="1" ht="26.25">
      <c r="B7" s="46">
        <v>1</v>
      </c>
      <c r="C7" s="46">
        <v>2</v>
      </c>
      <c r="D7" s="334">
        <v>3</v>
      </c>
      <c r="E7" s="335"/>
      <c r="F7" s="88"/>
      <c r="G7" s="36"/>
    </row>
    <row r="8" spans="2:7" s="12" customFormat="1" ht="35.25" customHeight="1">
      <c r="B8" s="330" t="s">
        <v>132</v>
      </c>
      <c r="C8" s="331"/>
      <c r="D8" s="331"/>
      <c r="E8" s="332"/>
      <c r="F8" s="89"/>
      <c r="G8" s="36"/>
    </row>
    <row r="9" spans="2:7" s="12" customFormat="1" ht="126.75" customHeight="1">
      <c r="B9" s="154">
        <v>801</v>
      </c>
      <c r="C9" s="254" t="s">
        <v>329</v>
      </c>
      <c r="D9" s="333" t="s">
        <v>291</v>
      </c>
      <c r="E9" s="333"/>
      <c r="F9" s="89"/>
      <c r="G9" s="36"/>
    </row>
    <row r="10" spans="2:7" s="12" customFormat="1" ht="126.75" customHeight="1">
      <c r="B10" s="154">
        <v>801</v>
      </c>
      <c r="C10" s="265" t="s">
        <v>274</v>
      </c>
      <c r="D10" s="336" t="s">
        <v>275</v>
      </c>
      <c r="E10" s="337"/>
      <c r="F10" s="89"/>
      <c r="G10" s="36"/>
    </row>
    <row r="11" spans="2:7" s="10" customFormat="1" ht="130.5" customHeight="1">
      <c r="B11" s="154">
        <v>801</v>
      </c>
      <c r="C11" s="254" t="s">
        <v>76</v>
      </c>
      <c r="D11" s="333" t="s">
        <v>284</v>
      </c>
      <c r="E11" s="333"/>
      <c r="F11" s="90"/>
      <c r="G11" s="34"/>
    </row>
    <row r="12" spans="2:7" s="10" customFormat="1" ht="130.5" customHeight="1">
      <c r="B12" s="154">
        <v>801</v>
      </c>
      <c r="C12" s="254" t="s">
        <v>285</v>
      </c>
      <c r="D12" s="336" t="s">
        <v>286</v>
      </c>
      <c r="E12" s="337"/>
      <c r="F12" s="90"/>
      <c r="G12" s="34"/>
    </row>
    <row r="13" spans="2:7" s="10" customFormat="1" ht="138.75" customHeight="1">
      <c r="B13" s="154">
        <v>801</v>
      </c>
      <c r="C13" s="37" t="s">
        <v>77</v>
      </c>
      <c r="D13" s="327" t="s">
        <v>78</v>
      </c>
      <c r="E13" s="327"/>
      <c r="F13" s="60"/>
      <c r="G13" s="34"/>
    </row>
    <row r="14" spans="2:7" s="10" customFormat="1" ht="132" customHeight="1">
      <c r="B14" s="154">
        <v>801</v>
      </c>
      <c r="C14" s="254" t="s">
        <v>79</v>
      </c>
      <c r="D14" s="327" t="s">
        <v>80</v>
      </c>
      <c r="E14" s="327"/>
      <c r="F14" s="60"/>
      <c r="G14" s="34"/>
    </row>
    <row r="15" spans="2:7" s="10" customFormat="1" ht="26.25" customHeight="1">
      <c r="B15" s="154">
        <v>801</v>
      </c>
      <c r="C15" s="254" t="s">
        <v>81</v>
      </c>
      <c r="D15" s="327" t="s">
        <v>82</v>
      </c>
      <c r="E15" s="327"/>
      <c r="F15" s="60"/>
      <c r="G15" s="34"/>
    </row>
    <row r="16" spans="2:7" s="10" customFormat="1" ht="26.25" customHeight="1">
      <c r="B16" s="154">
        <v>801</v>
      </c>
      <c r="C16" s="267" t="s">
        <v>83</v>
      </c>
      <c r="D16" s="339" t="s">
        <v>292</v>
      </c>
      <c r="E16" s="339"/>
      <c r="F16" s="60"/>
      <c r="G16" s="34"/>
    </row>
    <row r="17" spans="2:7" s="10" customFormat="1" ht="57.75" customHeight="1">
      <c r="B17" s="371">
        <v>801</v>
      </c>
      <c r="C17" s="254" t="s">
        <v>365</v>
      </c>
      <c r="D17" s="372" t="s">
        <v>371</v>
      </c>
      <c r="E17" s="372"/>
      <c r="F17" s="60"/>
      <c r="G17" s="34"/>
    </row>
    <row r="18" spans="2:7" s="10" customFormat="1" ht="111" customHeight="1" hidden="1">
      <c r="B18" s="154">
        <v>801</v>
      </c>
      <c r="C18" s="254" t="s">
        <v>120</v>
      </c>
      <c r="D18" s="325" t="s">
        <v>125</v>
      </c>
      <c r="E18" s="326"/>
      <c r="F18" s="91"/>
      <c r="G18" s="34"/>
    </row>
    <row r="19" spans="2:7" s="10" customFormat="1" ht="87" customHeight="1">
      <c r="B19" s="154">
        <v>801</v>
      </c>
      <c r="C19" s="254" t="s">
        <v>238</v>
      </c>
      <c r="D19" s="344" t="s">
        <v>140</v>
      </c>
      <c r="E19" s="345"/>
      <c r="F19" s="100"/>
      <c r="G19" s="34"/>
    </row>
    <row r="20" spans="2:7" s="10" customFormat="1" ht="36" customHeight="1">
      <c r="B20" s="371">
        <v>801</v>
      </c>
      <c r="C20" s="254" t="s">
        <v>366</v>
      </c>
      <c r="D20" s="373" t="s">
        <v>367</v>
      </c>
      <c r="E20" s="374"/>
      <c r="F20" s="100"/>
      <c r="G20" s="34"/>
    </row>
    <row r="21" spans="2:7" s="10" customFormat="1" ht="114" customHeight="1">
      <c r="B21" s="154">
        <v>801</v>
      </c>
      <c r="C21" s="254" t="s">
        <v>241</v>
      </c>
      <c r="D21" s="327" t="s">
        <v>84</v>
      </c>
      <c r="E21" s="327"/>
      <c r="F21" s="101"/>
      <c r="G21" s="34"/>
    </row>
    <row r="22" spans="2:7" s="10" customFormat="1" ht="106.5" customHeight="1">
      <c r="B22" s="154">
        <v>801</v>
      </c>
      <c r="C22" s="254" t="s">
        <v>242</v>
      </c>
      <c r="D22" s="327" t="s">
        <v>141</v>
      </c>
      <c r="E22" s="327"/>
      <c r="F22" s="103"/>
      <c r="G22" s="34"/>
    </row>
    <row r="23" spans="2:7" s="10" customFormat="1" ht="140.25" customHeight="1">
      <c r="B23" s="154">
        <v>801</v>
      </c>
      <c r="C23" s="254" t="s">
        <v>330</v>
      </c>
      <c r="D23" s="327" t="s">
        <v>85</v>
      </c>
      <c r="E23" s="327"/>
      <c r="F23" s="103"/>
      <c r="G23" s="34"/>
    </row>
    <row r="24" spans="2:7" s="10" customFormat="1" ht="99" customHeight="1">
      <c r="B24" s="154">
        <v>801</v>
      </c>
      <c r="C24" s="37" t="s">
        <v>243</v>
      </c>
      <c r="D24" s="327" t="s">
        <v>293</v>
      </c>
      <c r="E24" s="327"/>
      <c r="F24" s="103"/>
      <c r="G24" s="34"/>
    </row>
    <row r="25" spans="2:7" s="10" customFormat="1" ht="30" customHeight="1">
      <c r="B25" s="47"/>
      <c r="C25" s="36"/>
      <c r="D25" s="48"/>
      <c r="E25" s="48"/>
      <c r="F25" s="104"/>
      <c r="G25" s="34"/>
    </row>
    <row r="26" spans="2:8" s="12" customFormat="1" ht="116.25" customHeight="1">
      <c r="B26" s="343"/>
      <c r="C26" s="343"/>
      <c r="D26" s="343"/>
      <c r="E26" s="343"/>
      <c r="F26" s="106"/>
      <c r="G26" s="36"/>
      <c r="H26" s="96"/>
    </row>
    <row r="27" spans="2:8" s="12" customFormat="1" ht="72" customHeight="1">
      <c r="B27" s="49"/>
      <c r="C27" s="49"/>
      <c r="D27" s="49"/>
      <c r="E27" s="49"/>
      <c r="F27" s="84"/>
      <c r="G27" s="36"/>
      <c r="H27" s="80"/>
    </row>
    <row r="28" spans="2:8" ht="45.75">
      <c r="B28" s="50"/>
      <c r="C28" s="50"/>
      <c r="D28" s="51"/>
      <c r="E28" s="51"/>
      <c r="F28" s="107"/>
      <c r="G28" s="36"/>
      <c r="H28" s="80"/>
    </row>
    <row r="29" spans="2:8" ht="45.75">
      <c r="B29" s="50"/>
      <c r="C29" s="50"/>
      <c r="D29" s="342"/>
      <c r="E29" s="342"/>
      <c r="F29" s="107"/>
      <c r="G29" s="36"/>
      <c r="H29" s="80"/>
    </row>
    <row r="30" ht="45">
      <c r="F30" s="98"/>
    </row>
    <row r="31" ht="45.75">
      <c r="F31" s="95"/>
    </row>
    <row r="32" ht="45.75">
      <c r="F32" s="95"/>
    </row>
    <row r="33" ht="45.75">
      <c r="F33" s="95"/>
    </row>
    <row r="34" ht="45">
      <c r="F34" s="98"/>
    </row>
    <row r="35" ht="45.75">
      <c r="F35" s="95"/>
    </row>
    <row r="36" ht="45.75">
      <c r="F36" s="95"/>
    </row>
    <row r="38" ht="45.75">
      <c r="H38" s="80"/>
    </row>
    <row r="39" ht="45.75">
      <c r="H39" s="80"/>
    </row>
    <row r="40" ht="45.75">
      <c r="H40" s="80"/>
    </row>
    <row r="41" ht="45.75">
      <c r="H41" s="80"/>
    </row>
    <row r="42" spans="6:8" ht="45.75">
      <c r="F42" s="95"/>
      <c r="H42" s="80"/>
    </row>
    <row r="43" spans="6:8" ht="45.75">
      <c r="F43" s="95"/>
      <c r="H43" s="80"/>
    </row>
    <row r="44" spans="6:8" ht="45.75">
      <c r="F44" s="95"/>
      <c r="H44" s="80"/>
    </row>
    <row r="45" spans="6:8" ht="45.75">
      <c r="F45" s="95"/>
      <c r="H45" s="80"/>
    </row>
    <row r="46" spans="6:8" ht="45.75">
      <c r="F46" s="95"/>
      <c r="H46" s="80"/>
    </row>
    <row r="47" spans="6:8" ht="45.75">
      <c r="F47" s="95"/>
      <c r="H47" s="80"/>
    </row>
    <row r="48" spans="6:11" ht="45.75">
      <c r="F48" s="95"/>
      <c r="H48" s="80"/>
      <c r="K48" s="80"/>
    </row>
    <row r="49" spans="6:8" ht="45.75">
      <c r="F49" s="95"/>
      <c r="H49" s="80"/>
    </row>
    <row r="51" ht="45">
      <c r="F51" s="98"/>
    </row>
    <row r="52" ht="45.75">
      <c r="F52" s="95"/>
    </row>
    <row r="53" ht="45.75">
      <c r="F53" s="95"/>
    </row>
    <row r="54" ht="45.75">
      <c r="F54" s="95"/>
    </row>
    <row r="55" spans="6:8" ht="45.75">
      <c r="F55" s="95"/>
      <c r="H55" s="80"/>
    </row>
    <row r="56" spans="6:8" ht="45.75">
      <c r="F56" s="95"/>
      <c r="H56" s="80"/>
    </row>
  </sheetData>
  <sheetProtection/>
  <mergeCells count="24">
    <mergeCell ref="D29:E29"/>
    <mergeCell ref="B26:E26"/>
    <mergeCell ref="D21:E21"/>
    <mergeCell ref="D22:E22"/>
    <mergeCell ref="D19:E19"/>
    <mergeCell ref="D24:E24"/>
    <mergeCell ref="D20:E20"/>
    <mergeCell ref="D2:E2"/>
    <mergeCell ref="D17:E17"/>
    <mergeCell ref="D15:E15"/>
    <mergeCell ref="D16:E16"/>
    <mergeCell ref="D3:E3"/>
    <mergeCell ref="B4:E4"/>
    <mergeCell ref="D13:E13"/>
    <mergeCell ref="D14:E14"/>
    <mergeCell ref="D10:E10"/>
    <mergeCell ref="D18:E18"/>
    <mergeCell ref="D23:E23"/>
    <mergeCell ref="D6:E6"/>
    <mergeCell ref="B8:E8"/>
    <mergeCell ref="D11:E11"/>
    <mergeCell ref="D7:E7"/>
    <mergeCell ref="D9:E9"/>
    <mergeCell ref="D12:E12"/>
  </mergeCells>
  <printOptions/>
  <pageMargins left="0.7480314960629921" right="0.3937007874015748" top="0" bottom="0" header="0" footer="0.11811023622047245"/>
  <pageSetup horizontalDpi="600" verticalDpi="600" orientation="portrait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J81"/>
  <sheetViews>
    <sheetView view="pageBreakPreview" zoomScale="21" zoomScaleSheetLayoutView="2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S9" sqref="S9"/>
    </sheetView>
  </sheetViews>
  <sheetFormatPr defaultColWidth="9.00390625" defaultRowHeight="12.75"/>
  <cols>
    <col min="1" max="1" width="49.00390625" style="0" customWidth="1"/>
    <col min="2" max="2" width="32.75390625" style="0" customWidth="1"/>
    <col min="3" max="3" width="255.625" style="0" customWidth="1"/>
    <col min="4" max="4" width="54.875" style="0" customWidth="1"/>
    <col min="5" max="5" width="41.75390625" style="0" customWidth="1"/>
    <col min="6" max="6" width="47.625" style="0" customWidth="1"/>
    <col min="7" max="7" width="69.25390625" style="0" customWidth="1"/>
    <col min="8" max="8" width="32.125" style="0" customWidth="1"/>
    <col min="9" max="10" width="47.125" style="0" hidden="1" customWidth="1"/>
    <col min="11" max="12" width="50.00390625" style="0" hidden="1" customWidth="1"/>
    <col min="13" max="13" width="56.625" style="0" customWidth="1"/>
    <col min="14" max="14" width="9.125" style="0" hidden="1" customWidth="1"/>
    <col min="19" max="21" width="38.00390625" style="0" bestFit="1" customWidth="1"/>
    <col min="27" max="27" width="38.00390625" style="0" bestFit="1" customWidth="1"/>
    <col min="36" max="36" width="41.25390625" style="0" bestFit="1" customWidth="1"/>
  </cols>
  <sheetData>
    <row r="1" spans="2:17" ht="15" customHeight="1">
      <c r="B1" s="125"/>
      <c r="C1" s="125"/>
      <c r="D1" s="125"/>
      <c r="E1" s="125"/>
      <c r="F1" s="125"/>
      <c r="G1" s="125"/>
      <c r="H1" s="301"/>
      <c r="I1" s="301"/>
      <c r="J1" s="301"/>
      <c r="K1" s="301"/>
      <c r="L1" s="301"/>
      <c r="M1" s="301"/>
      <c r="N1" s="302"/>
      <c r="O1" s="302"/>
      <c r="P1" s="302"/>
      <c r="Q1" s="302"/>
    </row>
    <row r="2" spans="2:17" ht="72" customHeight="1">
      <c r="B2" s="125"/>
      <c r="C2" s="125"/>
      <c r="D2" s="125"/>
      <c r="E2" s="125"/>
      <c r="F2" s="125"/>
      <c r="G2" s="125"/>
      <c r="H2" s="301"/>
      <c r="I2" s="301"/>
      <c r="J2" s="301"/>
      <c r="K2" s="301"/>
      <c r="L2" s="301"/>
      <c r="M2" s="303"/>
      <c r="N2" s="302"/>
      <c r="O2" s="302"/>
      <c r="P2" s="302"/>
      <c r="Q2" s="302"/>
    </row>
    <row r="3" spans="2:17" ht="95.25" customHeight="1">
      <c r="B3" s="126"/>
      <c r="C3" s="126"/>
      <c r="D3" s="126"/>
      <c r="E3" s="126"/>
      <c r="F3" s="126"/>
      <c r="G3" s="126"/>
      <c r="H3" s="304"/>
      <c r="I3" s="304"/>
      <c r="J3" s="304"/>
      <c r="K3" s="367" t="s">
        <v>126</v>
      </c>
      <c r="L3" s="367"/>
      <c r="M3" s="367"/>
      <c r="N3" s="305"/>
      <c r="O3" s="302"/>
      <c r="P3" s="302"/>
      <c r="Q3" s="302"/>
    </row>
    <row r="4" spans="2:17" ht="61.5" customHeight="1">
      <c r="B4" s="126"/>
      <c r="C4" s="126"/>
      <c r="D4" s="126"/>
      <c r="E4" s="126"/>
      <c r="F4" s="126"/>
      <c r="G4" s="126"/>
      <c r="H4" s="304"/>
      <c r="I4" s="304"/>
      <c r="J4" s="304"/>
      <c r="K4" s="368" t="s">
        <v>344</v>
      </c>
      <c r="L4" s="368"/>
      <c r="M4" s="368"/>
      <c r="N4" s="305"/>
      <c r="O4" s="302"/>
      <c r="P4" s="302"/>
      <c r="Q4" s="302"/>
    </row>
    <row r="5" spans="2:17" ht="61.5">
      <c r="B5" s="126"/>
      <c r="C5" s="126"/>
      <c r="D5" s="126"/>
      <c r="E5" s="126"/>
      <c r="F5" s="126"/>
      <c r="G5" s="126"/>
      <c r="H5" s="304"/>
      <c r="I5" s="304"/>
      <c r="J5" s="304"/>
      <c r="K5" s="368"/>
      <c r="L5" s="368"/>
      <c r="M5" s="368"/>
      <c r="N5" s="305"/>
      <c r="O5" s="302"/>
      <c r="P5" s="302"/>
      <c r="Q5" s="302"/>
    </row>
    <row r="6" spans="2:17" ht="408" customHeight="1">
      <c r="B6" s="126"/>
      <c r="C6" s="126"/>
      <c r="D6" s="126"/>
      <c r="E6" s="126"/>
      <c r="F6" s="126"/>
      <c r="G6" s="126"/>
      <c r="H6" s="304"/>
      <c r="I6" s="304"/>
      <c r="J6" s="304"/>
      <c r="K6" s="368"/>
      <c r="L6" s="368"/>
      <c r="M6" s="368"/>
      <c r="N6" s="305"/>
      <c r="O6" s="302"/>
      <c r="P6" s="302"/>
      <c r="Q6" s="302"/>
    </row>
    <row r="7" spans="2:14" ht="61.5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80"/>
    </row>
    <row r="8" spans="2:14" ht="61.5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80"/>
    </row>
    <row r="9" spans="2:14" ht="64.5" customHeight="1">
      <c r="B9" s="361" t="s">
        <v>345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80"/>
    </row>
    <row r="10" spans="2:14" ht="61.5">
      <c r="B10" s="122"/>
      <c r="C10" s="122"/>
      <c r="D10" s="122"/>
      <c r="E10" s="122"/>
      <c r="F10" s="122"/>
      <c r="G10" s="123"/>
      <c r="H10" s="369"/>
      <c r="I10" s="369"/>
      <c r="J10" s="369"/>
      <c r="K10" s="369"/>
      <c r="L10" s="369"/>
      <c r="M10" s="369"/>
      <c r="N10" s="80"/>
    </row>
    <row r="11" spans="2:19" ht="309.75" customHeight="1">
      <c r="B11" s="108" t="s">
        <v>20</v>
      </c>
      <c r="C11" s="108" t="s">
        <v>21</v>
      </c>
      <c r="D11" s="109" t="s">
        <v>40</v>
      </c>
      <c r="E11" s="109" t="s">
        <v>41</v>
      </c>
      <c r="F11" s="109" t="s">
        <v>42</v>
      </c>
      <c r="G11" s="109" t="s">
        <v>43</v>
      </c>
      <c r="H11" s="109" t="s">
        <v>44</v>
      </c>
      <c r="I11" s="109" t="s">
        <v>200</v>
      </c>
      <c r="J11" s="109" t="s">
        <v>205</v>
      </c>
      <c r="K11" s="109" t="s">
        <v>16</v>
      </c>
      <c r="L11" s="109"/>
      <c r="M11" s="110" t="s">
        <v>230</v>
      </c>
      <c r="N11" s="80"/>
      <c r="S11" t="s">
        <v>381</v>
      </c>
    </row>
    <row r="12" spans="2:14" ht="72.75" customHeight="1">
      <c r="B12" s="112">
        <v>1</v>
      </c>
      <c r="C12" s="112">
        <v>2</v>
      </c>
      <c r="D12" s="202" t="s">
        <v>22</v>
      </c>
      <c r="E12" s="202" t="s">
        <v>23</v>
      </c>
      <c r="F12" s="202" t="s">
        <v>24</v>
      </c>
      <c r="G12" s="202" t="s">
        <v>25</v>
      </c>
      <c r="H12" s="202" t="s">
        <v>26</v>
      </c>
      <c r="I12" s="113">
        <v>8</v>
      </c>
      <c r="J12" s="113"/>
      <c r="K12" s="113">
        <v>9</v>
      </c>
      <c r="L12" s="113"/>
      <c r="M12" s="113">
        <v>10</v>
      </c>
      <c r="N12" s="80"/>
    </row>
    <row r="13" spans="2:14" ht="62.25" customHeight="1">
      <c r="B13" s="108" t="s">
        <v>294</v>
      </c>
      <c r="C13" s="204" t="s">
        <v>47</v>
      </c>
      <c r="D13" s="213" t="s">
        <v>45</v>
      </c>
      <c r="E13" s="213" t="s">
        <v>48</v>
      </c>
      <c r="F13" s="213"/>
      <c r="G13" s="213"/>
      <c r="H13" s="213"/>
      <c r="I13" s="213" t="e">
        <f>I14+#REF!+I29</f>
        <v>#REF!</v>
      </c>
      <c r="J13" s="213" t="e">
        <f>J14+#REF!+J29</f>
        <v>#REF!</v>
      </c>
      <c r="K13" s="213" t="e">
        <f>K14+#REF!+K29</f>
        <v>#REF!</v>
      </c>
      <c r="L13" s="213"/>
      <c r="M13" s="280">
        <f>M14+M29+M19</f>
        <v>1766.1139999999998</v>
      </c>
      <c r="N13" s="80"/>
    </row>
    <row r="14" spans="2:14" ht="135" customHeight="1">
      <c r="B14" s="108"/>
      <c r="C14" s="204" t="s">
        <v>90</v>
      </c>
      <c r="D14" s="213" t="s">
        <v>45</v>
      </c>
      <c r="E14" s="213" t="s">
        <v>48</v>
      </c>
      <c r="F14" s="213" t="s">
        <v>49</v>
      </c>
      <c r="G14" s="213"/>
      <c r="H14" s="109"/>
      <c r="I14" s="213">
        <f aca="true" t="shared" si="0" ref="I14:M15">I15</f>
        <v>406.43</v>
      </c>
      <c r="J14" s="213">
        <f t="shared" si="0"/>
        <v>410.93</v>
      </c>
      <c r="K14" s="213">
        <f t="shared" si="0"/>
        <v>0</v>
      </c>
      <c r="L14" s="213"/>
      <c r="M14" s="280">
        <f>M15</f>
        <v>463.25</v>
      </c>
      <c r="N14" s="80"/>
    </row>
    <row r="15" spans="2:14" ht="68.25" customHeight="1">
      <c r="B15" s="108"/>
      <c r="C15" s="205" t="s">
        <v>89</v>
      </c>
      <c r="D15" s="202" t="s">
        <v>45</v>
      </c>
      <c r="E15" s="202" t="s">
        <v>48</v>
      </c>
      <c r="F15" s="202" t="s">
        <v>49</v>
      </c>
      <c r="G15" s="202" t="s">
        <v>106</v>
      </c>
      <c r="H15" s="109"/>
      <c r="I15" s="213">
        <f t="shared" si="0"/>
        <v>406.43</v>
      </c>
      <c r="J15" s="213">
        <f t="shared" si="0"/>
        <v>410.93</v>
      </c>
      <c r="K15" s="213">
        <f t="shared" si="0"/>
        <v>0</v>
      </c>
      <c r="L15" s="213"/>
      <c r="M15" s="281">
        <f t="shared" si="0"/>
        <v>463.25</v>
      </c>
      <c r="N15" s="80"/>
    </row>
    <row r="16" spans="2:14" ht="111.75" customHeight="1">
      <c r="B16" s="108"/>
      <c r="C16" s="207" t="s">
        <v>0</v>
      </c>
      <c r="D16" s="202" t="s">
        <v>45</v>
      </c>
      <c r="E16" s="202" t="s">
        <v>48</v>
      </c>
      <c r="F16" s="202" t="s">
        <v>49</v>
      </c>
      <c r="G16" s="256" t="s">
        <v>129</v>
      </c>
      <c r="H16" s="113"/>
      <c r="I16" s="202">
        <f>I17+I18</f>
        <v>406.43</v>
      </c>
      <c r="J16" s="202">
        <f>J17+J18</f>
        <v>410.93</v>
      </c>
      <c r="K16" s="202">
        <f>K17+K18</f>
        <v>0</v>
      </c>
      <c r="L16" s="202"/>
      <c r="M16" s="281">
        <f>M17+M18</f>
        <v>463.25</v>
      </c>
      <c r="N16" s="80"/>
    </row>
    <row r="17" spans="2:21" ht="196.5" customHeight="1">
      <c r="B17" s="108"/>
      <c r="C17" s="203" t="s">
        <v>71</v>
      </c>
      <c r="D17" s="202" t="s">
        <v>45</v>
      </c>
      <c r="E17" s="202" t="s">
        <v>48</v>
      </c>
      <c r="F17" s="202" t="s">
        <v>49</v>
      </c>
      <c r="G17" s="202" t="s">
        <v>129</v>
      </c>
      <c r="H17" s="113" t="s">
        <v>64</v>
      </c>
      <c r="I17" s="202">
        <v>312.16</v>
      </c>
      <c r="J17" s="202">
        <v>315.16</v>
      </c>
      <c r="K17" s="202">
        <v>0</v>
      </c>
      <c r="L17" s="202">
        <v>355.29</v>
      </c>
      <c r="M17" s="285">
        <v>355.8</v>
      </c>
      <c r="N17" s="80"/>
      <c r="S17" s="249"/>
      <c r="T17" s="249"/>
      <c r="U17" s="249"/>
    </row>
    <row r="18" spans="2:20" ht="64.5" customHeight="1">
      <c r="B18" s="108"/>
      <c r="C18" s="203" t="s">
        <v>114</v>
      </c>
      <c r="D18" s="202" t="s">
        <v>45</v>
      </c>
      <c r="E18" s="202" t="s">
        <v>48</v>
      </c>
      <c r="F18" s="202" t="s">
        <v>49</v>
      </c>
      <c r="G18" s="202" t="s">
        <v>129</v>
      </c>
      <c r="H18" s="113" t="s">
        <v>113</v>
      </c>
      <c r="I18" s="202">
        <v>94.27</v>
      </c>
      <c r="J18" s="202">
        <v>95.77</v>
      </c>
      <c r="K18" s="202">
        <v>0</v>
      </c>
      <c r="L18" s="202">
        <v>107.3</v>
      </c>
      <c r="M18" s="285">
        <v>107.45</v>
      </c>
      <c r="N18" s="80"/>
      <c r="T18" s="249"/>
    </row>
    <row r="19" spans="2:14" ht="183" customHeight="1">
      <c r="B19" s="108"/>
      <c r="C19" s="226" t="s">
        <v>217</v>
      </c>
      <c r="D19" s="213" t="s">
        <v>45</v>
      </c>
      <c r="E19" s="213" t="s">
        <v>48</v>
      </c>
      <c r="F19" s="213" t="s">
        <v>50</v>
      </c>
      <c r="G19" s="213" t="s">
        <v>101</v>
      </c>
      <c r="H19" s="109"/>
      <c r="I19" s="213" t="e">
        <f aca="true" t="shared" si="1" ref="I19:K21">I20</f>
        <v>#REF!</v>
      </c>
      <c r="J19" s="213" t="e">
        <f t="shared" si="1"/>
        <v>#REF!</v>
      </c>
      <c r="K19" s="213" t="e">
        <f t="shared" si="1"/>
        <v>#REF!</v>
      </c>
      <c r="L19" s="213"/>
      <c r="M19" s="280">
        <f>M20</f>
        <v>1297.8639999999998</v>
      </c>
      <c r="N19" s="80"/>
    </row>
    <row r="20" spans="2:21" ht="125.25" customHeight="1">
      <c r="B20" s="108" t="s">
        <v>295</v>
      </c>
      <c r="C20" s="270" t="s">
        <v>236</v>
      </c>
      <c r="D20" s="213" t="s">
        <v>45</v>
      </c>
      <c r="E20" s="213" t="s">
        <v>48</v>
      </c>
      <c r="F20" s="213" t="s">
        <v>50</v>
      </c>
      <c r="G20" s="271" t="s">
        <v>110</v>
      </c>
      <c r="H20" s="109" t="s">
        <v>46</v>
      </c>
      <c r="I20" s="213" t="e">
        <f>I22+I23+#REF!+I27+#REF!+I28</f>
        <v>#REF!</v>
      </c>
      <c r="J20" s="213" t="e">
        <f>J22+J23+J27+#REF!+J28</f>
        <v>#REF!</v>
      </c>
      <c r="K20" s="213" t="e">
        <f>K22+K23+K27+#REF!+K28</f>
        <v>#REF!</v>
      </c>
      <c r="L20" s="213"/>
      <c r="M20" s="280">
        <f>M22+M23+M27+M28+M25+M26+M33</f>
        <v>1297.8639999999998</v>
      </c>
      <c r="N20" s="80"/>
      <c r="U20" s="249"/>
    </row>
    <row r="21" spans="2:21" ht="257.25" customHeight="1">
      <c r="B21" s="108" t="s">
        <v>302</v>
      </c>
      <c r="C21" s="208" t="s">
        <v>18</v>
      </c>
      <c r="D21" s="213" t="s">
        <v>45</v>
      </c>
      <c r="E21" s="213" t="s">
        <v>48</v>
      </c>
      <c r="F21" s="213" t="s">
        <v>50</v>
      </c>
      <c r="G21" s="271" t="s">
        <v>110</v>
      </c>
      <c r="H21" s="109"/>
      <c r="I21" s="213">
        <f t="shared" si="1"/>
        <v>475.78</v>
      </c>
      <c r="J21" s="213">
        <f t="shared" si="1"/>
        <v>480</v>
      </c>
      <c r="K21" s="213">
        <f t="shared" si="1"/>
        <v>0</v>
      </c>
      <c r="L21" s="213"/>
      <c r="M21" s="280">
        <f>M22+M23+M25+M26+M27+M28</f>
        <v>1194.66</v>
      </c>
      <c r="N21" s="80"/>
      <c r="U21" s="249"/>
    </row>
    <row r="22" spans="2:19" ht="117.75" customHeight="1">
      <c r="B22" s="108"/>
      <c r="C22" s="203" t="s">
        <v>115</v>
      </c>
      <c r="D22" s="202" t="s">
        <v>45</v>
      </c>
      <c r="E22" s="202" t="s">
        <v>48</v>
      </c>
      <c r="F22" s="202" t="s">
        <v>50</v>
      </c>
      <c r="G22" s="235" t="s">
        <v>110</v>
      </c>
      <c r="H22" s="113" t="s">
        <v>64</v>
      </c>
      <c r="I22" s="202">
        <v>475.78</v>
      </c>
      <c r="J22" s="202">
        <v>480</v>
      </c>
      <c r="K22" s="202">
        <v>0</v>
      </c>
      <c r="L22" s="322">
        <v>543.8</v>
      </c>
      <c r="M22" s="285">
        <v>573.79</v>
      </c>
      <c r="N22" s="80"/>
      <c r="S22" s="249"/>
    </row>
    <row r="23" spans="2:19" ht="64.5" customHeight="1">
      <c r="B23" s="108"/>
      <c r="C23" s="203" t="s">
        <v>114</v>
      </c>
      <c r="D23" s="202" t="s">
        <v>45</v>
      </c>
      <c r="E23" s="202" t="s">
        <v>48</v>
      </c>
      <c r="F23" s="202" t="s">
        <v>50</v>
      </c>
      <c r="G23" s="235" t="s">
        <v>110</v>
      </c>
      <c r="H23" s="113" t="s">
        <v>113</v>
      </c>
      <c r="I23" s="202">
        <v>143.69</v>
      </c>
      <c r="J23" s="202">
        <v>145</v>
      </c>
      <c r="K23" s="202">
        <v>0</v>
      </c>
      <c r="L23" s="322">
        <v>164.2</v>
      </c>
      <c r="M23" s="285">
        <v>173.28</v>
      </c>
      <c r="N23" s="80"/>
      <c r="S23" s="249"/>
    </row>
    <row r="24" spans="2:19" ht="64.5" customHeight="1">
      <c r="B24" s="108"/>
      <c r="C24" s="248" t="s">
        <v>248</v>
      </c>
      <c r="D24" s="113">
        <v>801</v>
      </c>
      <c r="E24" s="113" t="s">
        <v>48</v>
      </c>
      <c r="F24" s="113" t="s">
        <v>50</v>
      </c>
      <c r="G24" s="112" t="s">
        <v>247</v>
      </c>
      <c r="H24" s="113"/>
      <c r="I24" s="202"/>
      <c r="J24" s="202"/>
      <c r="K24" s="202"/>
      <c r="L24" s="202"/>
      <c r="M24" s="285">
        <f>M25+M26</f>
        <v>349.2</v>
      </c>
      <c r="N24" s="80"/>
      <c r="S24" s="249"/>
    </row>
    <row r="25" spans="2:14" ht="108.75" customHeight="1">
      <c r="B25" s="108"/>
      <c r="C25" s="203" t="s">
        <v>115</v>
      </c>
      <c r="D25" s="113">
        <v>801</v>
      </c>
      <c r="E25" s="202" t="s">
        <v>48</v>
      </c>
      <c r="F25" s="202" t="s">
        <v>50</v>
      </c>
      <c r="G25" s="112" t="s">
        <v>247</v>
      </c>
      <c r="H25" s="113" t="s">
        <v>64</v>
      </c>
      <c r="I25" s="202"/>
      <c r="J25" s="202"/>
      <c r="K25" s="202">
        <v>0</v>
      </c>
      <c r="L25" s="246">
        <v>268.2</v>
      </c>
      <c r="M25" s="285">
        <v>268.2</v>
      </c>
      <c r="N25" s="80"/>
    </row>
    <row r="26" spans="2:14" ht="64.5" customHeight="1">
      <c r="B26" s="108"/>
      <c r="C26" s="203" t="s">
        <v>114</v>
      </c>
      <c r="D26" s="113">
        <v>801</v>
      </c>
      <c r="E26" s="202" t="s">
        <v>48</v>
      </c>
      <c r="F26" s="202" t="s">
        <v>50</v>
      </c>
      <c r="G26" s="112" t="s">
        <v>247</v>
      </c>
      <c r="H26" s="113" t="s">
        <v>113</v>
      </c>
      <c r="I26" s="202"/>
      <c r="J26" s="202"/>
      <c r="K26" s="202">
        <v>0</v>
      </c>
      <c r="L26" s="246">
        <v>81</v>
      </c>
      <c r="M26" s="285">
        <v>81</v>
      </c>
      <c r="N26" s="80"/>
    </row>
    <row r="27" spans="2:36" ht="119.25" customHeight="1">
      <c r="B27" s="108"/>
      <c r="C27" s="203" t="s">
        <v>1</v>
      </c>
      <c r="D27" s="202" t="s">
        <v>45</v>
      </c>
      <c r="E27" s="202" t="s">
        <v>48</v>
      </c>
      <c r="F27" s="202" t="s">
        <v>50</v>
      </c>
      <c r="G27" s="235" t="s">
        <v>110</v>
      </c>
      <c r="H27" s="113" t="s">
        <v>67</v>
      </c>
      <c r="I27" s="202">
        <v>201</v>
      </c>
      <c r="J27" s="202">
        <v>263.5</v>
      </c>
      <c r="K27" s="202">
        <v>-170</v>
      </c>
      <c r="L27" s="202"/>
      <c r="M27" s="281">
        <v>95</v>
      </c>
      <c r="N27" s="80"/>
      <c r="AA27" s="249"/>
      <c r="AJ27" s="125"/>
    </row>
    <row r="28" spans="2:14" ht="79.5" customHeight="1">
      <c r="B28" s="108"/>
      <c r="C28" s="203" t="s">
        <v>66</v>
      </c>
      <c r="D28" s="202" t="s">
        <v>45</v>
      </c>
      <c r="E28" s="202" t="s">
        <v>48</v>
      </c>
      <c r="F28" s="202" t="s">
        <v>50</v>
      </c>
      <c r="G28" s="235" t="s">
        <v>110</v>
      </c>
      <c r="H28" s="113">
        <v>852</v>
      </c>
      <c r="I28" s="202">
        <v>5</v>
      </c>
      <c r="J28" s="202">
        <v>5</v>
      </c>
      <c r="K28" s="202">
        <v>-4</v>
      </c>
      <c r="L28" s="202"/>
      <c r="M28" s="281">
        <v>3.39</v>
      </c>
      <c r="N28" s="80"/>
    </row>
    <row r="29" spans="2:27" ht="62.25" customHeight="1">
      <c r="B29" s="108"/>
      <c r="C29" s="208" t="s">
        <v>2</v>
      </c>
      <c r="D29" s="213" t="s">
        <v>45</v>
      </c>
      <c r="E29" s="213" t="s">
        <v>48</v>
      </c>
      <c r="F29" s="213" t="s">
        <v>61</v>
      </c>
      <c r="G29" s="213" t="s">
        <v>106</v>
      </c>
      <c r="H29" s="109"/>
      <c r="I29" s="213">
        <f aca="true" t="shared" si="2" ref="I29:M31">I30</f>
        <v>20</v>
      </c>
      <c r="J29" s="213">
        <f t="shared" si="2"/>
        <v>10</v>
      </c>
      <c r="K29" s="213">
        <f t="shared" si="2"/>
        <v>-5</v>
      </c>
      <c r="L29" s="213"/>
      <c r="M29" s="280">
        <f t="shared" si="2"/>
        <v>5</v>
      </c>
      <c r="N29" s="80"/>
      <c r="AA29" s="249"/>
    </row>
    <row r="30" spans="2:14" ht="73.5" customHeight="1">
      <c r="B30" s="108"/>
      <c r="C30" s="205" t="s">
        <v>89</v>
      </c>
      <c r="D30" s="202" t="s">
        <v>45</v>
      </c>
      <c r="E30" s="202" t="s">
        <v>48</v>
      </c>
      <c r="F30" s="202" t="s">
        <v>61</v>
      </c>
      <c r="G30" s="255" t="s">
        <v>136</v>
      </c>
      <c r="H30" s="113"/>
      <c r="I30" s="202">
        <f t="shared" si="2"/>
        <v>20</v>
      </c>
      <c r="J30" s="202">
        <f t="shared" si="2"/>
        <v>10</v>
      </c>
      <c r="K30" s="202">
        <f t="shared" si="2"/>
        <v>-5</v>
      </c>
      <c r="L30" s="202"/>
      <c r="M30" s="281">
        <f t="shared" si="2"/>
        <v>5</v>
      </c>
      <c r="N30" s="80"/>
    </row>
    <row r="31" spans="2:14" ht="94.5" customHeight="1">
      <c r="B31" s="108"/>
      <c r="C31" s="210" t="s">
        <v>3</v>
      </c>
      <c r="D31" s="202" t="s">
        <v>45</v>
      </c>
      <c r="E31" s="202" t="s">
        <v>48</v>
      </c>
      <c r="F31" s="202" t="s">
        <v>61</v>
      </c>
      <c r="G31" s="202" t="s">
        <v>136</v>
      </c>
      <c r="H31" s="113"/>
      <c r="I31" s="202">
        <f t="shared" si="2"/>
        <v>20</v>
      </c>
      <c r="J31" s="202">
        <f t="shared" si="2"/>
        <v>10</v>
      </c>
      <c r="K31" s="202">
        <f t="shared" si="2"/>
        <v>-5</v>
      </c>
      <c r="L31" s="202"/>
      <c r="M31" s="281">
        <f t="shared" si="2"/>
        <v>5</v>
      </c>
      <c r="N31" s="80"/>
    </row>
    <row r="32" spans="2:14" ht="67.5" customHeight="1">
      <c r="B32" s="108"/>
      <c r="C32" s="203" t="s">
        <v>4</v>
      </c>
      <c r="D32" s="202" t="s">
        <v>45</v>
      </c>
      <c r="E32" s="202" t="s">
        <v>48</v>
      </c>
      <c r="F32" s="202" t="s">
        <v>61</v>
      </c>
      <c r="G32" s="202" t="s">
        <v>136</v>
      </c>
      <c r="H32" s="113" t="s">
        <v>5</v>
      </c>
      <c r="I32" s="202">
        <v>20</v>
      </c>
      <c r="J32" s="202">
        <v>10</v>
      </c>
      <c r="K32" s="202">
        <v>-5</v>
      </c>
      <c r="L32" s="202"/>
      <c r="M32" s="281">
        <f>J32+K32</f>
        <v>5</v>
      </c>
      <c r="N32" s="80"/>
    </row>
    <row r="33" spans="2:14" ht="104.25" customHeight="1">
      <c r="B33" s="108" t="s">
        <v>304</v>
      </c>
      <c r="C33" s="208" t="s">
        <v>116</v>
      </c>
      <c r="D33" s="213" t="s">
        <v>45</v>
      </c>
      <c r="E33" s="213" t="s">
        <v>49</v>
      </c>
      <c r="F33" s="213"/>
      <c r="G33" s="213" t="s">
        <v>107</v>
      </c>
      <c r="H33" s="109"/>
      <c r="I33" s="213" t="e">
        <f>I34</f>
        <v>#REF!</v>
      </c>
      <c r="J33" s="213" t="e">
        <f>J34</f>
        <v>#REF!</v>
      </c>
      <c r="K33" s="213" t="e">
        <f>K34</f>
        <v>#REF!</v>
      </c>
      <c r="L33" s="213"/>
      <c r="M33" s="280">
        <f>M34</f>
        <v>103.20400000000001</v>
      </c>
      <c r="N33" s="80"/>
    </row>
    <row r="34" spans="2:14" ht="66" customHeight="1">
      <c r="B34" s="108"/>
      <c r="C34" s="211" t="s">
        <v>117</v>
      </c>
      <c r="D34" s="202" t="s">
        <v>45</v>
      </c>
      <c r="E34" s="202" t="s">
        <v>49</v>
      </c>
      <c r="F34" s="202" t="s">
        <v>51</v>
      </c>
      <c r="G34" s="202" t="s">
        <v>135</v>
      </c>
      <c r="H34" s="113"/>
      <c r="I34" s="202" t="e">
        <f>#REF!</f>
        <v>#REF!</v>
      </c>
      <c r="J34" s="202" t="e">
        <f>#REF!</f>
        <v>#REF!</v>
      </c>
      <c r="K34" s="202" t="e">
        <f>#REF!</f>
        <v>#REF!</v>
      </c>
      <c r="L34" s="202"/>
      <c r="M34" s="281">
        <f>M35</f>
        <v>103.20400000000001</v>
      </c>
      <c r="N34" s="80"/>
    </row>
    <row r="35" spans="2:14" ht="249.75" customHeight="1">
      <c r="B35" s="108"/>
      <c r="C35" s="208" t="s">
        <v>318</v>
      </c>
      <c r="D35" s="202" t="s">
        <v>45</v>
      </c>
      <c r="E35" s="202" t="s">
        <v>49</v>
      </c>
      <c r="F35" s="202" t="s">
        <v>51</v>
      </c>
      <c r="G35" s="256" t="s">
        <v>135</v>
      </c>
      <c r="H35" s="113" t="s">
        <v>46</v>
      </c>
      <c r="I35" s="202">
        <f>I36+I37+I38</f>
        <v>47.4</v>
      </c>
      <c r="J35" s="202">
        <f>J36+J37+J38</f>
        <v>51.4</v>
      </c>
      <c r="K35" s="202">
        <f>K36+K37+K38</f>
        <v>35.998</v>
      </c>
      <c r="L35" s="202"/>
      <c r="M35" s="285">
        <f>M36+M37+M38</f>
        <v>103.20400000000001</v>
      </c>
      <c r="N35" s="80"/>
    </row>
    <row r="36" spans="2:14" ht="114" customHeight="1">
      <c r="B36" s="108"/>
      <c r="C36" s="203" t="s">
        <v>115</v>
      </c>
      <c r="D36" s="202" t="s">
        <v>45</v>
      </c>
      <c r="E36" s="202" t="s">
        <v>49</v>
      </c>
      <c r="F36" s="202" t="s">
        <v>51</v>
      </c>
      <c r="G36" s="202" t="s">
        <v>135</v>
      </c>
      <c r="H36" s="113" t="s">
        <v>64</v>
      </c>
      <c r="I36" s="202">
        <v>34.8</v>
      </c>
      <c r="J36" s="202">
        <v>37.8</v>
      </c>
      <c r="K36" s="202">
        <v>21.11</v>
      </c>
      <c r="L36" s="202"/>
      <c r="M36" s="285">
        <v>76.19</v>
      </c>
      <c r="N36" s="80"/>
    </row>
    <row r="37" spans="2:14" ht="80.25" customHeight="1">
      <c r="B37" s="108"/>
      <c r="C37" s="203" t="s">
        <v>114</v>
      </c>
      <c r="D37" s="202" t="s">
        <v>45</v>
      </c>
      <c r="E37" s="202" t="s">
        <v>49</v>
      </c>
      <c r="F37" s="202" t="s">
        <v>51</v>
      </c>
      <c r="G37" s="202" t="s">
        <v>135</v>
      </c>
      <c r="H37" s="113" t="s">
        <v>113</v>
      </c>
      <c r="I37" s="202">
        <v>11</v>
      </c>
      <c r="J37" s="202">
        <v>12</v>
      </c>
      <c r="K37" s="202">
        <v>13.488</v>
      </c>
      <c r="L37" s="202"/>
      <c r="M37" s="285">
        <v>23.01</v>
      </c>
      <c r="N37" s="80"/>
    </row>
    <row r="38" spans="2:14" ht="123" customHeight="1">
      <c r="B38" s="108"/>
      <c r="C38" s="203" t="s">
        <v>1</v>
      </c>
      <c r="D38" s="202" t="s">
        <v>45</v>
      </c>
      <c r="E38" s="202" t="s">
        <v>49</v>
      </c>
      <c r="F38" s="202" t="s">
        <v>51</v>
      </c>
      <c r="G38" s="202" t="s">
        <v>135</v>
      </c>
      <c r="H38" s="113" t="s">
        <v>67</v>
      </c>
      <c r="I38" s="202">
        <v>1.6</v>
      </c>
      <c r="J38" s="202">
        <v>1.6</v>
      </c>
      <c r="K38" s="202">
        <v>1.4</v>
      </c>
      <c r="L38" s="202"/>
      <c r="M38" s="285">
        <v>4.004</v>
      </c>
      <c r="N38" s="80"/>
    </row>
    <row r="39" spans="2:14" ht="303.75">
      <c r="B39" s="272" t="s">
        <v>298</v>
      </c>
      <c r="C39" s="208" t="s">
        <v>222</v>
      </c>
      <c r="D39" s="236">
        <v>801</v>
      </c>
      <c r="E39" s="113" t="s">
        <v>56</v>
      </c>
      <c r="F39" s="113" t="s">
        <v>51</v>
      </c>
      <c r="G39" s="202" t="s">
        <v>100</v>
      </c>
      <c r="H39" s="113"/>
      <c r="I39" s="202"/>
      <c r="J39" s="202"/>
      <c r="K39" s="202"/>
      <c r="L39" s="202"/>
      <c r="M39" s="281">
        <f>M40+M41</f>
        <v>196.9</v>
      </c>
      <c r="N39" s="80"/>
    </row>
    <row r="40" spans="2:14" ht="123">
      <c r="B40" s="108"/>
      <c r="C40" s="203" t="s">
        <v>1</v>
      </c>
      <c r="D40" s="236">
        <v>801</v>
      </c>
      <c r="E40" s="113" t="s">
        <v>56</v>
      </c>
      <c r="F40" s="113" t="s">
        <v>51</v>
      </c>
      <c r="G40" s="202" t="s">
        <v>100</v>
      </c>
      <c r="H40" s="113" t="s">
        <v>67</v>
      </c>
      <c r="I40" s="202"/>
      <c r="J40" s="202"/>
      <c r="K40" s="202"/>
      <c r="L40" s="202"/>
      <c r="M40" s="281">
        <v>5</v>
      </c>
      <c r="N40" s="80"/>
    </row>
    <row r="41" spans="2:14" ht="184.5">
      <c r="B41" s="108"/>
      <c r="C41" s="203" t="s">
        <v>1</v>
      </c>
      <c r="D41" s="236">
        <v>801</v>
      </c>
      <c r="E41" s="113" t="s">
        <v>56</v>
      </c>
      <c r="F41" s="113" t="s">
        <v>51</v>
      </c>
      <c r="G41" s="202" t="s">
        <v>364</v>
      </c>
      <c r="H41" s="113" t="s">
        <v>67</v>
      </c>
      <c r="I41" s="202"/>
      <c r="J41" s="202"/>
      <c r="K41" s="202"/>
      <c r="L41" s="322" t="s">
        <v>390</v>
      </c>
      <c r="M41" s="281">
        <v>191.9</v>
      </c>
      <c r="N41" s="80"/>
    </row>
    <row r="42" spans="2:14" ht="61.5">
      <c r="B42" s="108" t="s">
        <v>299</v>
      </c>
      <c r="C42" s="208" t="s">
        <v>277</v>
      </c>
      <c r="D42" s="236">
        <v>801</v>
      </c>
      <c r="E42" s="113" t="s">
        <v>51</v>
      </c>
      <c r="F42" s="113" t="s">
        <v>209</v>
      </c>
      <c r="G42" s="113" t="s">
        <v>98</v>
      </c>
      <c r="H42" s="113"/>
      <c r="I42" s="202"/>
      <c r="J42" s="202"/>
      <c r="K42" s="202"/>
      <c r="L42" s="202"/>
      <c r="M42" s="281">
        <f>M43</f>
        <v>10</v>
      </c>
      <c r="N42" s="80"/>
    </row>
    <row r="43" spans="2:14" ht="123">
      <c r="B43" s="108"/>
      <c r="C43" s="203" t="s">
        <v>1</v>
      </c>
      <c r="D43" s="236">
        <v>801</v>
      </c>
      <c r="E43" s="113" t="s">
        <v>51</v>
      </c>
      <c r="F43" s="113" t="s">
        <v>209</v>
      </c>
      <c r="G43" s="113" t="s">
        <v>98</v>
      </c>
      <c r="H43" s="113" t="s">
        <v>67</v>
      </c>
      <c r="I43" s="202"/>
      <c r="J43" s="202"/>
      <c r="K43" s="202"/>
      <c r="L43" s="202"/>
      <c r="M43" s="281">
        <v>10</v>
      </c>
      <c r="N43" s="80"/>
    </row>
    <row r="44" spans="2:14" ht="207" customHeight="1">
      <c r="B44" s="108" t="s">
        <v>300</v>
      </c>
      <c r="C44" s="208" t="s">
        <v>282</v>
      </c>
      <c r="D44" s="109" t="s">
        <v>45</v>
      </c>
      <c r="E44" s="109" t="s">
        <v>51</v>
      </c>
      <c r="F44" s="109" t="s">
        <v>283</v>
      </c>
      <c r="G44" s="242" t="s">
        <v>319</v>
      </c>
      <c r="H44" s="109"/>
      <c r="I44" s="213"/>
      <c r="J44" s="213"/>
      <c r="K44" s="213"/>
      <c r="L44" s="213"/>
      <c r="M44" s="280">
        <v>9</v>
      </c>
      <c r="N44" s="80"/>
    </row>
    <row r="45" spans="2:14" ht="123" customHeight="1">
      <c r="B45" s="108"/>
      <c r="C45" s="203" t="s">
        <v>1</v>
      </c>
      <c r="D45" s="113" t="s">
        <v>45</v>
      </c>
      <c r="E45" s="113" t="s">
        <v>51</v>
      </c>
      <c r="F45" s="113" t="s">
        <v>283</v>
      </c>
      <c r="G45" s="243" t="s">
        <v>319</v>
      </c>
      <c r="H45" s="113" t="s">
        <v>67</v>
      </c>
      <c r="I45" s="202"/>
      <c r="J45" s="202"/>
      <c r="K45" s="202"/>
      <c r="L45" s="202"/>
      <c r="M45" s="281">
        <v>9</v>
      </c>
      <c r="N45" s="80"/>
    </row>
    <row r="46" spans="2:14" ht="123" customHeight="1">
      <c r="B46" s="272" t="s">
        <v>301</v>
      </c>
      <c r="C46" s="208" t="s">
        <v>303</v>
      </c>
      <c r="D46" s="272">
        <v>801</v>
      </c>
      <c r="E46" s="109" t="s">
        <v>51</v>
      </c>
      <c r="F46" s="272">
        <v>14</v>
      </c>
      <c r="G46" s="109" t="s">
        <v>287</v>
      </c>
      <c r="H46" s="109"/>
      <c r="I46" s="213"/>
      <c r="J46" s="213"/>
      <c r="K46" s="213"/>
      <c r="L46" s="213"/>
      <c r="M46" s="280">
        <v>1</v>
      </c>
      <c r="N46" s="80"/>
    </row>
    <row r="47" spans="2:14" ht="123" customHeight="1">
      <c r="B47" s="108"/>
      <c r="C47" s="203" t="s">
        <v>1</v>
      </c>
      <c r="D47" s="236">
        <v>801</v>
      </c>
      <c r="E47" s="113" t="s">
        <v>51</v>
      </c>
      <c r="F47" s="236">
        <v>14</v>
      </c>
      <c r="G47" s="113" t="s">
        <v>287</v>
      </c>
      <c r="H47" s="113" t="s">
        <v>67</v>
      </c>
      <c r="I47" s="202"/>
      <c r="J47" s="202"/>
      <c r="K47" s="202"/>
      <c r="L47" s="202"/>
      <c r="M47" s="280">
        <v>1</v>
      </c>
      <c r="N47" s="80"/>
    </row>
    <row r="48" spans="2:16" ht="123" customHeight="1">
      <c r="B48" s="108"/>
      <c r="C48" s="203" t="s">
        <v>1</v>
      </c>
      <c r="D48" s="113" t="s">
        <v>45</v>
      </c>
      <c r="E48" s="113" t="s">
        <v>50</v>
      </c>
      <c r="F48" s="113" t="s">
        <v>283</v>
      </c>
      <c r="G48" s="306" t="s">
        <v>98</v>
      </c>
      <c r="H48" s="113" t="s">
        <v>67</v>
      </c>
      <c r="I48" s="202"/>
      <c r="J48" s="202"/>
      <c r="K48" s="202"/>
      <c r="L48" s="202"/>
      <c r="M48" s="324">
        <v>183</v>
      </c>
      <c r="N48" s="80"/>
      <c r="O48" s="80"/>
      <c r="P48" s="80"/>
    </row>
    <row r="49" spans="2:14" ht="176.25" customHeight="1">
      <c r="B49" s="108"/>
      <c r="C49" s="208" t="s">
        <v>320</v>
      </c>
      <c r="D49" s="236"/>
      <c r="E49" s="113"/>
      <c r="F49" s="236"/>
      <c r="G49" s="213" t="s">
        <v>102</v>
      </c>
      <c r="H49" s="109" t="s">
        <v>46</v>
      </c>
      <c r="I49" s="202"/>
      <c r="J49" s="202"/>
      <c r="K49" s="202"/>
      <c r="L49" s="202"/>
      <c r="M49" s="280">
        <f>M50+M57+M64</f>
        <v>2045.65</v>
      </c>
      <c r="N49" s="80"/>
    </row>
    <row r="50" spans="2:14" ht="237.75" customHeight="1">
      <c r="B50" s="272" t="s">
        <v>307</v>
      </c>
      <c r="C50" s="208" t="s">
        <v>224</v>
      </c>
      <c r="D50" s="236">
        <v>801</v>
      </c>
      <c r="E50" s="113" t="s">
        <v>7</v>
      </c>
      <c r="F50" s="113" t="s">
        <v>7</v>
      </c>
      <c r="G50" s="109" t="s">
        <v>104</v>
      </c>
      <c r="H50" s="109"/>
      <c r="I50" s="202"/>
      <c r="J50" s="202"/>
      <c r="K50" s="202"/>
      <c r="L50" s="202"/>
      <c r="M50" s="280">
        <f>M51+M52+M53+M54</f>
        <v>200.86</v>
      </c>
      <c r="N50" s="80"/>
    </row>
    <row r="51" spans="2:14" ht="136.5" customHeight="1">
      <c r="B51" s="108"/>
      <c r="C51" s="203" t="s">
        <v>1</v>
      </c>
      <c r="D51" s="236">
        <v>801</v>
      </c>
      <c r="E51" s="113" t="s">
        <v>7</v>
      </c>
      <c r="F51" s="113" t="s">
        <v>7</v>
      </c>
      <c r="G51" s="109" t="s">
        <v>104</v>
      </c>
      <c r="H51" s="109" t="s">
        <v>67</v>
      </c>
      <c r="I51" s="202"/>
      <c r="J51" s="202"/>
      <c r="K51" s="202"/>
      <c r="L51" s="202"/>
      <c r="M51" s="280">
        <v>5</v>
      </c>
      <c r="N51" s="80"/>
    </row>
    <row r="52" spans="2:14" ht="136.5" customHeight="1">
      <c r="B52" s="108"/>
      <c r="C52" s="298" t="s">
        <v>359</v>
      </c>
      <c r="D52" s="236">
        <v>801</v>
      </c>
      <c r="E52" s="113" t="s">
        <v>7</v>
      </c>
      <c r="F52" s="113" t="s">
        <v>7</v>
      </c>
      <c r="G52" s="109" t="s">
        <v>104</v>
      </c>
      <c r="H52" s="109" t="s">
        <v>332</v>
      </c>
      <c r="I52" s="202"/>
      <c r="J52" s="202"/>
      <c r="K52" s="202"/>
      <c r="L52" s="323">
        <v>65.5</v>
      </c>
      <c r="M52" s="282">
        <v>70.23</v>
      </c>
      <c r="N52" s="80"/>
    </row>
    <row r="53" spans="2:14" ht="136.5" customHeight="1">
      <c r="B53" s="108"/>
      <c r="C53" s="298" t="s">
        <v>360</v>
      </c>
      <c r="D53" s="236">
        <v>801</v>
      </c>
      <c r="E53" s="113" t="s">
        <v>7</v>
      </c>
      <c r="F53" s="113" t="s">
        <v>7</v>
      </c>
      <c r="G53" s="109" t="s">
        <v>104</v>
      </c>
      <c r="H53" s="109" t="s">
        <v>331</v>
      </c>
      <c r="I53" s="202"/>
      <c r="J53" s="202"/>
      <c r="K53" s="202"/>
      <c r="L53" s="323">
        <v>20</v>
      </c>
      <c r="M53" s="282">
        <v>21.23</v>
      </c>
      <c r="N53" s="80"/>
    </row>
    <row r="54" spans="2:14" ht="136.5" customHeight="1">
      <c r="B54" s="108"/>
      <c r="C54" s="299" t="s">
        <v>361</v>
      </c>
      <c r="D54" s="236">
        <v>801</v>
      </c>
      <c r="E54" s="113" t="s">
        <v>7</v>
      </c>
      <c r="F54" s="113" t="s">
        <v>7</v>
      </c>
      <c r="G54" s="109" t="s">
        <v>311</v>
      </c>
      <c r="H54" s="109"/>
      <c r="I54" s="202"/>
      <c r="J54" s="202"/>
      <c r="K54" s="202"/>
      <c r="L54" s="246"/>
      <c r="M54" s="280">
        <f>M55+M56</f>
        <v>104.4</v>
      </c>
      <c r="N54" s="80"/>
    </row>
    <row r="55" spans="2:14" ht="136.5" customHeight="1">
      <c r="B55" s="108"/>
      <c r="C55" s="298" t="s">
        <v>359</v>
      </c>
      <c r="D55" s="236">
        <v>801</v>
      </c>
      <c r="E55" s="113" t="s">
        <v>7</v>
      </c>
      <c r="F55" s="113" t="s">
        <v>7</v>
      </c>
      <c r="G55" s="109" t="s">
        <v>311</v>
      </c>
      <c r="H55" s="109" t="s">
        <v>332</v>
      </c>
      <c r="I55" s="202"/>
      <c r="J55" s="202"/>
      <c r="K55" s="202"/>
      <c r="L55" s="246">
        <v>80.2</v>
      </c>
      <c r="M55" s="281">
        <v>80.2</v>
      </c>
      <c r="N55" s="80"/>
    </row>
    <row r="56" spans="2:14" ht="136.5" customHeight="1">
      <c r="B56" s="108"/>
      <c r="C56" s="298" t="s">
        <v>360</v>
      </c>
      <c r="D56" s="236">
        <v>801</v>
      </c>
      <c r="E56" s="113" t="s">
        <v>7</v>
      </c>
      <c r="F56" s="113" t="s">
        <v>7</v>
      </c>
      <c r="G56" s="109" t="s">
        <v>311</v>
      </c>
      <c r="H56" s="109" t="s">
        <v>331</v>
      </c>
      <c r="I56" s="202"/>
      <c r="J56" s="202"/>
      <c r="K56" s="202"/>
      <c r="L56" s="246">
        <v>24.2</v>
      </c>
      <c r="M56" s="281">
        <v>24.2</v>
      </c>
      <c r="N56" s="80"/>
    </row>
    <row r="57" spans="2:14" ht="136.5" customHeight="1">
      <c r="B57" s="108" t="s">
        <v>308</v>
      </c>
      <c r="C57" s="273" t="s">
        <v>58</v>
      </c>
      <c r="D57" s="202" t="s">
        <v>45</v>
      </c>
      <c r="E57" s="202" t="s">
        <v>59</v>
      </c>
      <c r="F57" s="202" t="s">
        <v>48</v>
      </c>
      <c r="G57" s="237" t="s">
        <v>105</v>
      </c>
      <c r="H57" s="109"/>
      <c r="I57" s="202"/>
      <c r="J57" s="202"/>
      <c r="K57" s="202"/>
      <c r="L57" s="202"/>
      <c r="M57" s="280">
        <f>M58</f>
        <v>629.96</v>
      </c>
      <c r="N57" s="80"/>
    </row>
    <row r="58" spans="2:14" ht="255.75" customHeight="1">
      <c r="B58" s="108"/>
      <c r="C58" s="208" t="s">
        <v>225</v>
      </c>
      <c r="D58" s="202" t="s">
        <v>45</v>
      </c>
      <c r="E58" s="202" t="s">
        <v>59</v>
      </c>
      <c r="F58" s="202" t="s">
        <v>48</v>
      </c>
      <c r="G58" s="237" t="s">
        <v>105</v>
      </c>
      <c r="H58" s="109" t="s">
        <v>322</v>
      </c>
      <c r="I58" s="202"/>
      <c r="J58" s="202"/>
      <c r="K58" s="202"/>
      <c r="L58" s="202"/>
      <c r="M58" s="280">
        <f>M59+M60+M61+M62+M63</f>
        <v>629.96</v>
      </c>
      <c r="N58" s="80"/>
    </row>
    <row r="59" spans="2:20" ht="118.5" customHeight="1">
      <c r="B59" s="108"/>
      <c r="C59" s="203" t="s">
        <v>111</v>
      </c>
      <c r="D59" s="202" t="s">
        <v>45</v>
      </c>
      <c r="E59" s="202" t="s">
        <v>59</v>
      </c>
      <c r="F59" s="202" t="s">
        <v>48</v>
      </c>
      <c r="G59" s="237" t="s">
        <v>105</v>
      </c>
      <c r="H59" s="113" t="s">
        <v>67</v>
      </c>
      <c r="I59" s="202">
        <v>233.98</v>
      </c>
      <c r="J59" s="202">
        <v>326.36</v>
      </c>
      <c r="K59" s="246">
        <v>-299.09</v>
      </c>
      <c r="L59" s="246"/>
      <c r="M59" s="281">
        <v>587.63</v>
      </c>
      <c r="N59" s="370"/>
      <c r="O59" s="370"/>
      <c r="P59" s="370"/>
      <c r="Q59" s="370"/>
      <c r="T59" s="10"/>
    </row>
    <row r="60" spans="2:14" ht="70.5" customHeight="1">
      <c r="B60" s="108"/>
      <c r="C60" s="203" t="s">
        <v>94</v>
      </c>
      <c r="D60" s="202" t="s">
        <v>45</v>
      </c>
      <c r="E60" s="202" t="s">
        <v>59</v>
      </c>
      <c r="F60" s="202" t="s">
        <v>48</v>
      </c>
      <c r="G60" s="237" t="s">
        <v>105</v>
      </c>
      <c r="H60" s="113" t="s">
        <v>112</v>
      </c>
      <c r="I60" s="202">
        <v>10</v>
      </c>
      <c r="J60" s="202">
        <v>10</v>
      </c>
      <c r="K60" s="202"/>
      <c r="L60" s="202"/>
      <c r="M60" s="281">
        <v>10</v>
      </c>
      <c r="N60" s="80"/>
    </row>
    <row r="61" spans="2:14" ht="110.25" customHeight="1">
      <c r="B61" s="108"/>
      <c r="C61" s="203" t="s">
        <v>65</v>
      </c>
      <c r="D61" s="202" t="s">
        <v>45</v>
      </c>
      <c r="E61" s="202" t="s">
        <v>59</v>
      </c>
      <c r="F61" s="202" t="s">
        <v>48</v>
      </c>
      <c r="G61" s="237" t="s">
        <v>105</v>
      </c>
      <c r="H61" s="113" t="s">
        <v>68</v>
      </c>
      <c r="I61" s="202">
        <v>30</v>
      </c>
      <c r="J61" s="202">
        <v>30</v>
      </c>
      <c r="K61" s="202"/>
      <c r="L61" s="202"/>
      <c r="M61" s="281">
        <v>20</v>
      </c>
      <c r="N61" s="80"/>
    </row>
    <row r="62" spans="2:14" ht="84.75" customHeight="1">
      <c r="B62" s="108"/>
      <c r="C62" s="203" t="s">
        <v>66</v>
      </c>
      <c r="D62" s="202" t="s">
        <v>45</v>
      </c>
      <c r="E62" s="202" t="s">
        <v>59</v>
      </c>
      <c r="F62" s="202" t="s">
        <v>48</v>
      </c>
      <c r="G62" s="237" t="s">
        <v>105</v>
      </c>
      <c r="H62" s="113" t="s">
        <v>9</v>
      </c>
      <c r="I62" s="202">
        <v>10</v>
      </c>
      <c r="J62" s="202">
        <v>10</v>
      </c>
      <c r="K62" s="202"/>
      <c r="L62" s="202"/>
      <c r="M62" s="281">
        <v>10</v>
      </c>
      <c r="N62" s="80"/>
    </row>
    <row r="63" spans="2:14" ht="84.75" customHeight="1">
      <c r="B63" s="108"/>
      <c r="C63" s="203" t="s">
        <v>255</v>
      </c>
      <c r="D63" s="113">
        <v>801</v>
      </c>
      <c r="E63" s="113" t="s">
        <v>59</v>
      </c>
      <c r="F63" s="113" t="s">
        <v>48</v>
      </c>
      <c r="G63" s="237" t="s">
        <v>105</v>
      </c>
      <c r="H63" s="113" t="s">
        <v>256</v>
      </c>
      <c r="I63" s="202"/>
      <c r="J63" s="202"/>
      <c r="K63" s="202"/>
      <c r="L63" s="202"/>
      <c r="M63" s="281">
        <v>2.33</v>
      </c>
      <c r="N63" s="80"/>
    </row>
    <row r="64" spans="2:14" ht="320.25" customHeight="1">
      <c r="B64" s="108" t="s">
        <v>309</v>
      </c>
      <c r="C64" s="204" t="s">
        <v>226</v>
      </c>
      <c r="D64" s="213" t="s">
        <v>45</v>
      </c>
      <c r="E64" s="213" t="s">
        <v>61</v>
      </c>
      <c r="F64" s="213" t="s">
        <v>56</v>
      </c>
      <c r="G64" s="109" t="s">
        <v>103</v>
      </c>
      <c r="H64" s="109" t="s">
        <v>46</v>
      </c>
      <c r="I64" s="213">
        <f>I67+I68</f>
        <v>560.37</v>
      </c>
      <c r="J64" s="213">
        <f>J67+J68</f>
        <v>573.39</v>
      </c>
      <c r="K64" s="213">
        <f>K67+K68</f>
        <v>528.11</v>
      </c>
      <c r="L64" s="213"/>
      <c r="M64" s="280">
        <f>M67+M68+M70+M71</f>
        <v>1214.8300000000002</v>
      </c>
      <c r="N64" s="80"/>
    </row>
    <row r="65" spans="2:14" ht="99.75" customHeight="1">
      <c r="B65" s="108"/>
      <c r="C65" s="204" t="s">
        <v>91</v>
      </c>
      <c r="D65" s="272">
        <v>801</v>
      </c>
      <c r="E65" s="109">
        <v>11</v>
      </c>
      <c r="F65" s="213">
        <v>0</v>
      </c>
      <c r="G65" s="109"/>
      <c r="H65" s="109"/>
      <c r="I65" s="213"/>
      <c r="J65" s="213"/>
      <c r="K65" s="213"/>
      <c r="L65" s="213"/>
      <c r="M65" s="280">
        <f>M67++M68+M70+M71</f>
        <v>1214.8300000000002</v>
      </c>
      <c r="N65" s="80"/>
    </row>
    <row r="66" spans="2:14" ht="108.75" customHeight="1">
      <c r="B66" s="108"/>
      <c r="C66" s="204" t="s">
        <v>321</v>
      </c>
      <c r="D66" s="272">
        <v>801</v>
      </c>
      <c r="E66" s="109">
        <v>11</v>
      </c>
      <c r="F66" s="109" t="s">
        <v>322</v>
      </c>
      <c r="G66" s="113" t="s">
        <v>103</v>
      </c>
      <c r="H66" s="109"/>
      <c r="I66" s="213"/>
      <c r="J66" s="213"/>
      <c r="K66" s="213"/>
      <c r="L66" s="213"/>
      <c r="M66" s="280">
        <f>M67+M68</f>
        <v>621.1</v>
      </c>
      <c r="N66" s="80"/>
    </row>
    <row r="67" spans="2:20" ht="122.25" customHeight="1">
      <c r="B67" s="108"/>
      <c r="C67" s="298" t="s">
        <v>359</v>
      </c>
      <c r="D67" s="202" t="s">
        <v>45</v>
      </c>
      <c r="E67" s="202" t="s">
        <v>61</v>
      </c>
      <c r="F67" s="202" t="s">
        <v>56</v>
      </c>
      <c r="G67" s="109" t="s">
        <v>103</v>
      </c>
      <c r="H67" s="113" t="s">
        <v>332</v>
      </c>
      <c r="I67" s="202">
        <v>430.39</v>
      </c>
      <c r="J67" s="202">
        <v>440.39</v>
      </c>
      <c r="K67" s="202">
        <v>406.11</v>
      </c>
      <c r="L67" s="322">
        <f>443-2.4</f>
        <v>440.6</v>
      </c>
      <c r="M67" s="281">
        <v>477.04</v>
      </c>
      <c r="N67" s="80"/>
      <c r="T67" s="249"/>
    </row>
    <row r="68" spans="2:20" ht="225.75" customHeight="1">
      <c r="B68" s="108"/>
      <c r="C68" s="298" t="s">
        <v>360</v>
      </c>
      <c r="D68" s="202" t="s">
        <v>45</v>
      </c>
      <c r="E68" s="202" t="s">
        <v>61</v>
      </c>
      <c r="F68" s="202" t="s">
        <v>56</v>
      </c>
      <c r="G68" s="109" t="s">
        <v>103</v>
      </c>
      <c r="H68" s="113" t="s">
        <v>331</v>
      </c>
      <c r="I68" s="202">
        <v>129.98</v>
      </c>
      <c r="J68" s="202">
        <v>133</v>
      </c>
      <c r="K68" s="202">
        <v>122</v>
      </c>
      <c r="L68" s="322">
        <f>133.8-0.73</f>
        <v>133.07000000000002</v>
      </c>
      <c r="M68" s="281">
        <v>144.06</v>
      </c>
      <c r="N68" s="80"/>
      <c r="T68" s="249"/>
    </row>
    <row r="69" spans="2:20" ht="75.75" customHeight="1">
      <c r="B69" s="108"/>
      <c r="C69" s="299" t="s">
        <v>361</v>
      </c>
      <c r="D69" s="113">
        <v>801</v>
      </c>
      <c r="E69" s="113">
        <v>11</v>
      </c>
      <c r="F69" s="113" t="s">
        <v>56</v>
      </c>
      <c r="G69" s="109" t="s">
        <v>310</v>
      </c>
      <c r="H69" s="214"/>
      <c r="I69" s="215"/>
      <c r="J69" s="215"/>
      <c r="K69" s="202"/>
      <c r="L69" s="246"/>
      <c r="M69" s="281">
        <f>M70+M71</f>
        <v>593.73</v>
      </c>
      <c r="N69" s="80"/>
      <c r="T69" s="249"/>
    </row>
    <row r="70" spans="2:14" ht="75.75" customHeight="1">
      <c r="B70" s="108"/>
      <c r="C70" s="298" t="s">
        <v>359</v>
      </c>
      <c r="D70" s="202" t="s">
        <v>45</v>
      </c>
      <c r="E70" s="202" t="s">
        <v>61</v>
      </c>
      <c r="F70" s="202" t="s">
        <v>56</v>
      </c>
      <c r="G70" s="109" t="s">
        <v>310</v>
      </c>
      <c r="H70" s="214" t="s">
        <v>332</v>
      </c>
      <c r="I70" s="215"/>
      <c r="J70" s="215"/>
      <c r="K70" s="202">
        <v>0</v>
      </c>
      <c r="L70" s="246">
        <f>426.8+2.4</f>
        <v>429.2</v>
      </c>
      <c r="M70" s="281">
        <v>456.01</v>
      </c>
      <c r="N70" s="80"/>
    </row>
    <row r="71" spans="2:14" ht="225.75" customHeight="1">
      <c r="B71" s="108"/>
      <c r="C71" s="298" t="s">
        <v>360</v>
      </c>
      <c r="D71" s="202" t="s">
        <v>45</v>
      </c>
      <c r="E71" s="202" t="s">
        <v>61</v>
      </c>
      <c r="F71" s="202" t="s">
        <v>56</v>
      </c>
      <c r="G71" s="109" t="s">
        <v>310</v>
      </c>
      <c r="H71" s="214" t="s">
        <v>331</v>
      </c>
      <c r="I71" s="215"/>
      <c r="J71" s="215"/>
      <c r="K71" s="202">
        <v>0</v>
      </c>
      <c r="L71" s="246">
        <f>163.8+0.73</f>
        <v>164.53</v>
      </c>
      <c r="M71" s="281">
        <v>137.72</v>
      </c>
      <c r="N71" s="80"/>
    </row>
    <row r="72" spans="2:21" ht="200.25" customHeight="1">
      <c r="B72" s="108" t="s">
        <v>312</v>
      </c>
      <c r="C72" s="208" t="s">
        <v>219</v>
      </c>
      <c r="D72" s="213" t="s">
        <v>45</v>
      </c>
      <c r="E72" s="213" t="s">
        <v>50</v>
      </c>
      <c r="F72" s="213" t="s">
        <v>54</v>
      </c>
      <c r="G72" s="242" t="s">
        <v>138</v>
      </c>
      <c r="H72" s="109" t="s">
        <v>46</v>
      </c>
      <c r="I72" s="213" t="e">
        <f>I73+I75</f>
        <v>#REF!</v>
      </c>
      <c r="J72" s="213" t="e">
        <f>J73+J75</f>
        <v>#REF!</v>
      </c>
      <c r="K72" s="213" t="e">
        <f>K73+K75</f>
        <v>#REF!</v>
      </c>
      <c r="L72" s="213"/>
      <c r="M72" s="280">
        <f>M75</f>
        <v>106.76</v>
      </c>
      <c r="N72" s="80"/>
      <c r="U72" s="249"/>
    </row>
    <row r="73" spans="2:21" ht="147.75" customHeight="1">
      <c r="B73" s="108" t="s">
        <v>314</v>
      </c>
      <c r="C73" s="208" t="s">
        <v>323</v>
      </c>
      <c r="D73" s="202" t="s">
        <v>45</v>
      </c>
      <c r="E73" s="202" t="s">
        <v>50</v>
      </c>
      <c r="F73" s="202" t="s">
        <v>54</v>
      </c>
      <c r="G73" s="243" t="s">
        <v>288</v>
      </c>
      <c r="H73" s="113" t="s">
        <v>46</v>
      </c>
      <c r="I73" s="202" t="e">
        <f>I75+#REF!</f>
        <v>#REF!</v>
      </c>
      <c r="J73" s="202" t="e">
        <f>J75+#REF!</f>
        <v>#REF!</v>
      </c>
      <c r="K73" s="202" t="e">
        <f>K75+#REF!</f>
        <v>#REF!</v>
      </c>
      <c r="L73" s="202"/>
      <c r="M73" s="281">
        <f>M74</f>
        <v>106.76</v>
      </c>
      <c r="N73" s="80"/>
      <c r="U73" s="249"/>
    </row>
    <row r="74" spans="2:14" ht="89.25" customHeight="1">
      <c r="B74" s="108"/>
      <c r="C74" s="203" t="s">
        <v>96</v>
      </c>
      <c r="D74" s="202" t="s">
        <v>45</v>
      </c>
      <c r="E74" s="202" t="s">
        <v>50</v>
      </c>
      <c r="F74" s="202" t="s">
        <v>54</v>
      </c>
      <c r="G74" s="243" t="s">
        <v>288</v>
      </c>
      <c r="H74" s="113"/>
      <c r="I74" s="202">
        <f>I75</f>
        <v>0</v>
      </c>
      <c r="J74" s="202">
        <f>J75</f>
        <v>0</v>
      </c>
      <c r="K74" s="202">
        <f>K75</f>
        <v>0</v>
      </c>
      <c r="L74" s="202"/>
      <c r="M74" s="281">
        <f>M75</f>
        <v>106.76</v>
      </c>
      <c r="N74" s="80"/>
    </row>
    <row r="75" spans="2:14" ht="123" customHeight="1">
      <c r="B75" s="108"/>
      <c r="C75" s="203" t="s">
        <v>1</v>
      </c>
      <c r="D75" s="236">
        <v>801</v>
      </c>
      <c r="E75" s="202" t="s">
        <v>50</v>
      </c>
      <c r="F75" s="202" t="s">
        <v>54</v>
      </c>
      <c r="G75" s="243" t="s">
        <v>288</v>
      </c>
      <c r="H75" s="113" t="s">
        <v>67</v>
      </c>
      <c r="I75" s="202"/>
      <c r="J75" s="202"/>
      <c r="K75" s="202"/>
      <c r="L75" s="202"/>
      <c r="M75" s="281">
        <v>106.76</v>
      </c>
      <c r="N75" s="80"/>
    </row>
    <row r="76" spans="2:14" ht="72" customHeight="1">
      <c r="B76" s="108"/>
      <c r="C76" s="212" t="s">
        <v>62</v>
      </c>
      <c r="D76" s="216" t="s">
        <v>45</v>
      </c>
      <c r="E76" s="216" t="s">
        <v>122</v>
      </c>
      <c r="F76" s="216" t="s">
        <v>122</v>
      </c>
      <c r="G76" s="216" t="s">
        <v>123</v>
      </c>
      <c r="H76" s="244" t="s">
        <v>124</v>
      </c>
      <c r="I76" s="216">
        <v>120.2</v>
      </c>
      <c r="J76" s="216">
        <v>65.2</v>
      </c>
      <c r="K76" s="216">
        <v>-65.2</v>
      </c>
      <c r="L76" s="216"/>
      <c r="M76" s="266">
        <f>J76+K76</f>
        <v>0</v>
      </c>
      <c r="N76" s="80"/>
    </row>
    <row r="77" spans="2:14" ht="96.75" customHeight="1">
      <c r="B77" s="363" t="s">
        <v>17</v>
      </c>
      <c r="C77" s="363"/>
      <c r="D77" s="363"/>
      <c r="E77" s="363"/>
      <c r="F77" s="363"/>
      <c r="G77" s="363"/>
      <c r="H77" s="121"/>
      <c r="I77" s="121" t="e">
        <f>I14+#REF!+I29+I33+#REF!+#REF!+#REF!+#REF!+#REF!+#REF!+I76</f>
        <v>#REF!</v>
      </c>
      <c r="J77" s="121" t="e">
        <f>J76+#REF!+J64+#REF!+#REF!+#REF!+#REF!+J33+J29+J20+J14</f>
        <v>#REF!</v>
      </c>
      <c r="K77" s="121" t="e">
        <f>K76+#REF!+#REF!+#REF!+#REF!+#REF!+K33+K29+#REF!+K14</f>
        <v>#REF!</v>
      </c>
      <c r="L77" s="121"/>
      <c r="M77" s="279">
        <f>M13+M39+M43+M44+M46+M49+M72+M48</f>
        <v>4318.424</v>
      </c>
      <c r="N77" s="80"/>
    </row>
    <row r="78" spans="2:14" ht="61.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253"/>
      <c r="N78" s="80"/>
    </row>
    <row r="79" spans="2:14" ht="45.75">
      <c r="B79" s="127"/>
      <c r="C79" s="127"/>
      <c r="D79" s="127"/>
      <c r="E79" s="127"/>
      <c r="F79" s="127"/>
      <c r="G79" s="321"/>
      <c r="H79" s="127"/>
      <c r="I79" s="127"/>
      <c r="J79" s="127"/>
      <c r="K79" s="127"/>
      <c r="L79" s="127"/>
      <c r="M79" s="127"/>
      <c r="N79" s="80"/>
    </row>
    <row r="80" spans="2:14" ht="61.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278"/>
      <c r="N80" s="80"/>
    </row>
    <row r="81" spans="2:13" ht="34.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</sheetData>
  <sheetProtection/>
  <autoFilter ref="B11:M77"/>
  <mergeCells count="6">
    <mergeCell ref="K3:M3"/>
    <mergeCell ref="K4:M6"/>
    <mergeCell ref="B9:M9"/>
    <mergeCell ref="H10:M10"/>
    <mergeCell ref="B77:G77"/>
    <mergeCell ref="N59:Q59"/>
  </mergeCells>
  <printOptions/>
  <pageMargins left="0.5118110236220472" right="0.31496062992125984" top="0.3937007874015748" bottom="0" header="0.31496062992125984" footer="0.31496062992125984"/>
  <pageSetup fitToHeight="2" fitToWidth="1" horizontalDpi="600" verticalDpi="600" orientation="portrait" paperSize="9" scale="14" r:id="rId1"/>
  <rowBreaks count="1" manualBreakCount="1">
    <brk id="97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O78"/>
  <sheetViews>
    <sheetView view="pageBreakPreview" zoomScale="20" zoomScaleNormal="65" zoomScaleSheetLayoutView="20" zoomScalePageLayoutView="0" workbookViewId="0" topLeftCell="A55">
      <selection activeCell="G92" sqref="G92"/>
    </sheetView>
  </sheetViews>
  <sheetFormatPr defaultColWidth="9.00390625" defaultRowHeight="12.75"/>
  <cols>
    <col min="1" max="1" width="49.00390625" style="0" customWidth="1"/>
    <col min="2" max="2" width="39.125" style="0" customWidth="1"/>
    <col min="3" max="3" width="250.25390625" style="0" customWidth="1"/>
    <col min="4" max="4" width="54.875" style="0" customWidth="1"/>
    <col min="5" max="5" width="41.75390625" style="0" customWidth="1"/>
    <col min="6" max="6" width="47.625" style="0" customWidth="1"/>
    <col min="7" max="7" width="69.25390625" style="0" customWidth="1"/>
    <col min="8" max="8" width="41.375" style="0" customWidth="1"/>
    <col min="9" max="9" width="158.00390625" style="0" hidden="1" customWidth="1"/>
    <col min="10" max="10" width="74.375" style="0" hidden="1" customWidth="1"/>
    <col min="11" max="11" width="56.625" style="0" customWidth="1"/>
    <col min="12" max="12" width="54.00390625" style="0" customWidth="1"/>
    <col min="14" max="14" width="6.375" style="0" customWidth="1"/>
    <col min="15" max="15" width="9.125" style="0" hidden="1" customWidth="1"/>
  </cols>
  <sheetData>
    <row r="1" spans="2:12" ht="59.2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2" ht="54.75" customHeight="1"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4"/>
    </row>
    <row r="3" spans="2:15" ht="81.75" customHeight="1">
      <c r="B3" s="126"/>
      <c r="C3" s="126"/>
      <c r="D3" s="126"/>
      <c r="E3" s="126"/>
      <c r="F3" s="126"/>
      <c r="G3" s="126"/>
      <c r="H3" s="126"/>
      <c r="I3" s="126"/>
      <c r="J3" s="126"/>
      <c r="K3" s="366" t="s">
        <v>127</v>
      </c>
      <c r="L3" s="366"/>
      <c r="M3" s="80"/>
      <c r="N3" s="80"/>
      <c r="O3" s="80"/>
    </row>
    <row r="4" spans="2:15" ht="61.5" customHeight="1">
      <c r="B4" s="126"/>
      <c r="C4" s="126"/>
      <c r="D4" s="126"/>
      <c r="E4" s="126"/>
      <c r="F4" s="126"/>
      <c r="G4" s="126"/>
      <c r="H4" s="126"/>
      <c r="I4" s="126"/>
      <c r="J4" s="126"/>
      <c r="K4" s="368" t="s">
        <v>346</v>
      </c>
      <c r="L4" s="368"/>
      <c r="M4" s="80"/>
      <c r="N4" s="80"/>
      <c r="O4" s="80"/>
    </row>
    <row r="5" spans="2:15" ht="61.5">
      <c r="B5" s="126"/>
      <c r="C5" s="126"/>
      <c r="D5" s="126"/>
      <c r="E5" s="126"/>
      <c r="F5" s="126"/>
      <c r="G5" s="126"/>
      <c r="H5" s="126"/>
      <c r="I5" s="126"/>
      <c r="J5" s="126"/>
      <c r="K5" s="368"/>
      <c r="L5" s="368"/>
      <c r="M5" s="80"/>
      <c r="N5" s="80"/>
      <c r="O5" s="80"/>
    </row>
    <row r="6" spans="2:15" ht="297.75" customHeight="1">
      <c r="B6" s="126"/>
      <c r="C6" s="126"/>
      <c r="D6" s="126"/>
      <c r="E6" s="126"/>
      <c r="F6" s="126"/>
      <c r="G6" s="126"/>
      <c r="H6" s="126"/>
      <c r="I6" s="126"/>
      <c r="J6" s="126"/>
      <c r="K6" s="368"/>
      <c r="L6" s="368"/>
      <c r="M6" s="80"/>
      <c r="N6" s="80"/>
      <c r="O6" s="80"/>
    </row>
    <row r="7" spans="2:15" ht="61.5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0"/>
      <c r="N7" s="80"/>
      <c r="O7" s="80"/>
    </row>
    <row r="8" spans="2:15" ht="61.5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80"/>
      <c r="N8" s="80"/>
      <c r="O8" s="80"/>
    </row>
    <row r="9" spans="2:15" ht="64.5" customHeight="1">
      <c r="B9" s="361" t="s">
        <v>347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80"/>
      <c r="N9" s="80"/>
      <c r="O9" s="80"/>
    </row>
    <row r="10" spans="2:15" ht="61.5">
      <c r="B10" s="122"/>
      <c r="C10" s="122"/>
      <c r="D10" s="122"/>
      <c r="E10" s="122"/>
      <c r="F10" s="122"/>
      <c r="G10" s="123"/>
      <c r="H10" s="369"/>
      <c r="I10" s="369"/>
      <c r="J10" s="369"/>
      <c r="K10" s="369"/>
      <c r="L10" s="369"/>
      <c r="M10" s="80"/>
      <c r="N10" s="80"/>
      <c r="O10" s="80"/>
    </row>
    <row r="11" spans="2:15" ht="309.75" customHeight="1">
      <c r="B11" s="108" t="s">
        <v>20</v>
      </c>
      <c r="C11" s="108" t="s">
        <v>21</v>
      </c>
      <c r="D11" s="109" t="s">
        <v>40</v>
      </c>
      <c r="E11" s="109" t="s">
        <v>41</v>
      </c>
      <c r="F11" s="109" t="s">
        <v>42</v>
      </c>
      <c r="G11" s="109" t="s">
        <v>43</v>
      </c>
      <c r="H11" s="109" t="s">
        <v>44</v>
      </c>
      <c r="I11" s="109" t="s">
        <v>257</v>
      </c>
      <c r="J11" s="109" t="s">
        <v>16</v>
      </c>
      <c r="K11" s="110" t="s">
        <v>281</v>
      </c>
      <c r="L11" s="111" t="s">
        <v>357</v>
      </c>
      <c r="M11" s="80"/>
      <c r="N11" s="80"/>
      <c r="O11" s="80"/>
    </row>
    <row r="12" spans="2:15" ht="72.75" customHeight="1">
      <c r="B12" s="112">
        <v>1</v>
      </c>
      <c r="C12" s="112">
        <v>2</v>
      </c>
      <c r="D12" s="202" t="s">
        <v>22</v>
      </c>
      <c r="E12" s="202" t="s">
        <v>23</v>
      </c>
      <c r="F12" s="202" t="s">
        <v>24</v>
      </c>
      <c r="G12" s="202" t="s">
        <v>25</v>
      </c>
      <c r="H12" s="202" t="s">
        <v>26</v>
      </c>
      <c r="I12" s="113">
        <v>8</v>
      </c>
      <c r="J12" s="113">
        <v>9</v>
      </c>
      <c r="K12" s="113">
        <v>10</v>
      </c>
      <c r="L12" s="113">
        <v>11</v>
      </c>
      <c r="M12" s="80"/>
      <c r="N12" s="80"/>
      <c r="O12" s="80"/>
    </row>
    <row r="13" spans="2:15" ht="62.25" customHeight="1">
      <c r="B13" s="108" t="s">
        <v>294</v>
      </c>
      <c r="C13" s="204" t="s">
        <v>47</v>
      </c>
      <c r="D13" s="213" t="s">
        <v>45</v>
      </c>
      <c r="E13" s="213" t="s">
        <v>48</v>
      </c>
      <c r="F13" s="213"/>
      <c r="G13" s="213"/>
      <c r="H13" s="213"/>
      <c r="I13" s="213" t="e">
        <f>I14+#REF!+I27</f>
        <v>#REF!</v>
      </c>
      <c r="J13" s="213" t="e">
        <f>J14+#REF!+J27</f>
        <v>#REF!</v>
      </c>
      <c r="K13" s="280">
        <f>K14+K19+K27</f>
        <v>1748.824</v>
      </c>
      <c r="L13" s="280">
        <f>L14+L19+L27</f>
        <v>1763.06</v>
      </c>
      <c r="M13" s="80"/>
      <c r="N13" s="80"/>
      <c r="O13" s="80"/>
    </row>
    <row r="14" spans="2:15" ht="135" customHeight="1">
      <c r="B14" s="108"/>
      <c r="C14" s="204" t="s">
        <v>90</v>
      </c>
      <c r="D14" s="213" t="s">
        <v>45</v>
      </c>
      <c r="E14" s="213" t="s">
        <v>48</v>
      </c>
      <c r="F14" s="213" t="s">
        <v>49</v>
      </c>
      <c r="G14" s="213"/>
      <c r="H14" s="109"/>
      <c r="I14" s="213">
        <f aca="true" t="shared" si="0" ref="I14:L15">I15</f>
        <v>422.23</v>
      </c>
      <c r="J14" s="213">
        <f>J15</f>
        <v>0</v>
      </c>
      <c r="K14" s="280">
        <f t="shared" si="0"/>
        <v>463.25</v>
      </c>
      <c r="L14" s="284">
        <f t="shared" si="0"/>
        <v>463.25</v>
      </c>
      <c r="M14" s="80"/>
      <c r="N14" s="80"/>
      <c r="O14" s="80"/>
    </row>
    <row r="15" spans="2:15" ht="68.25" customHeight="1">
      <c r="B15" s="108"/>
      <c r="C15" s="205" t="s">
        <v>89</v>
      </c>
      <c r="D15" s="202" t="s">
        <v>45</v>
      </c>
      <c r="E15" s="202" t="s">
        <v>48</v>
      </c>
      <c r="F15" s="202" t="s">
        <v>49</v>
      </c>
      <c r="G15" s="202" t="s">
        <v>106</v>
      </c>
      <c r="H15" s="109"/>
      <c r="I15" s="213">
        <f t="shared" si="0"/>
        <v>422.23</v>
      </c>
      <c r="J15" s="213">
        <f t="shared" si="0"/>
        <v>0</v>
      </c>
      <c r="K15" s="281">
        <f t="shared" si="0"/>
        <v>463.25</v>
      </c>
      <c r="L15" s="281">
        <f t="shared" si="0"/>
        <v>463.25</v>
      </c>
      <c r="M15" s="80"/>
      <c r="N15" s="80"/>
      <c r="O15" s="80"/>
    </row>
    <row r="16" spans="2:15" ht="111.75" customHeight="1">
      <c r="B16" s="108"/>
      <c r="C16" s="207" t="s">
        <v>0</v>
      </c>
      <c r="D16" s="202" t="s">
        <v>45</v>
      </c>
      <c r="E16" s="202" t="s">
        <v>48</v>
      </c>
      <c r="F16" s="202" t="s">
        <v>49</v>
      </c>
      <c r="G16" s="202" t="s">
        <v>129</v>
      </c>
      <c r="H16" s="113"/>
      <c r="I16" s="202">
        <f>I17+I18</f>
        <v>422.23</v>
      </c>
      <c r="J16" s="202">
        <f>J17+J18</f>
        <v>0</v>
      </c>
      <c r="K16" s="281">
        <f>K17+K18</f>
        <v>463.25</v>
      </c>
      <c r="L16" s="281">
        <f>L17+L18</f>
        <v>463.25</v>
      </c>
      <c r="M16" s="80"/>
      <c r="N16" s="80"/>
      <c r="O16" s="80"/>
    </row>
    <row r="17" spans="2:15" ht="196.5" customHeight="1">
      <c r="B17" s="108"/>
      <c r="C17" s="203" t="s">
        <v>71</v>
      </c>
      <c r="D17" s="202" t="s">
        <v>45</v>
      </c>
      <c r="E17" s="202" t="s">
        <v>48</v>
      </c>
      <c r="F17" s="202" t="s">
        <v>49</v>
      </c>
      <c r="G17" s="202" t="s">
        <v>129</v>
      </c>
      <c r="H17" s="113" t="s">
        <v>64</v>
      </c>
      <c r="I17" s="202">
        <v>324.26</v>
      </c>
      <c r="J17" s="202"/>
      <c r="K17" s="281">
        <v>355.8</v>
      </c>
      <c r="L17" s="281">
        <v>355.8</v>
      </c>
      <c r="M17" s="80"/>
      <c r="N17" s="80"/>
      <c r="O17" s="80"/>
    </row>
    <row r="18" spans="2:15" ht="64.5" customHeight="1">
      <c r="B18" s="108"/>
      <c r="C18" s="203" t="s">
        <v>114</v>
      </c>
      <c r="D18" s="202" t="s">
        <v>45</v>
      </c>
      <c r="E18" s="202" t="s">
        <v>48</v>
      </c>
      <c r="F18" s="202" t="s">
        <v>49</v>
      </c>
      <c r="G18" s="202" t="s">
        <v>129</v>
      </c>
      <c r="H18" s="113" t="s">
        <v>113</v>
      </c>
      <c r="I18" s="202">
        <v>97.97</v>
      </c>
      <c r="J18" s="202"/>
      <c r="K18" s="281">
        <v>107.45</v>
      </c>
      <c r="L18" s="281">
        <f>K18</f>
        <v>107.45</v>
      </c>
      <c r="M18" s="80"/>
      <c r="N18" s="80"/>
      <c r="O18" s="80"/>
    </row>
    <row r="19" spans="2:15" ht="183" customHeight="1">
      <c r="B19" s="108"/>
      <c r="C19" s="226" t="s">
        <v>217</v>
      </c>
      <c r="D19" s="202" t="s">
        <v>45</v>
      </c>
      <c r="E19" s="202" t="s">
        <v>48</v>
      </c>
      <c r="F19" s="202" t="s">
        <v>50</v>
      </c>
      <c r="G19" s="202" t="s">
        <v>101</v>
      </c>
      <c r="H19" s="113"/>
      <c r="I19" s="202" t="e">
        <f>I20</f>
        <v>#REF!</v>
      </c>
      <c r="J19" s="202" t="e">
        <f>J20</f>
        <v>#REF!</v>
      </c>
      <c r="K19" s="281">
        <f>K20</f>
        <v>1280.574</v>
      </c>
      <c r="L19" s="281">
        <f>L20</f>
        <v>1294.81</v>
      </c>
      <c r="M19" s="80"/>
      <c r="N19" s="80"/>
      <c r="O19" s="80"/>
    </row>
    <row r="20" spans="2:15" ht="125.25" customHeight="1">
      <c r="B20" s="108" t="s">
        <v>295</v>
      </c>
      <c r="C20" s="270" t="s">
        <v>218</v>
      </c>
      <c r="D20" s="202" t="s">
        <v>45</v>
      </c>
      <c r="E20" s="202" t="s">
        <v>48</v>
      </c>
      <c r="F20" s="202" t="s">
        <v>50</v>
      </c>
      <c r="G20" s="235" t="s">
        <v>110</v>
      </c>
      <c r="H20" s="113" t="s">
        <v>46</v>
      </c>
      <c r="I20" s="202" t="e">
        <f>I22+I24+I25+#REF!+I26</f>
        <v>#REF!</v>
      </c>
      <c r="J20" s="202" t="e">
        <f>J22+J24+J25+#REF!+J26</f>
        <v>#REF!</v>
      </c>
      <c r="K20" s="281">
        <f>K21+K31</f>
        <v>1280.574</v>
      </c>
      <c r="L20" s="281">
        <f>L21+L31</f>
        <v>1294.81</v>
      </c>
      <c r="M20" s="80"/>
      <c r="N20" s="80"/>
      <c r="O20" s="80"/>
    </row>
    <row r="21" spans="2:15" ht="202.5" customHeight="1">
      <c r="B21" s="108" t="s">
        <v>302</v>
      </c>
      <c r="C21" s="208" t="s">
        <v>18</v>
      </c>
      <c r="D21" s="213" t="s">
        <v>45</v>
      </c>
      <c r="E21" s="213" t="s">
        <v>48</v>
      </c>
      <c r="F21" s="213" t="s">
        <v>50</v>
      </c>
      <c r="G21" s="235" t="s">
        <v>110</v>
      </c>
      <c r="H21" s="109"/>
      <c r="I21" s="213">
        <f>I22</f>
        <v>480</v>
      </c>
      <c r="J21" s="213">
        <f>J22</f>
        <v>0</v>
      </c>
      <c r="K21" s="280">
        <f>K22+K24+K25+K26</f>
        <v>1176.27</v>
      </c>
      <c r="L21" s="280">
        <f>L22+L24+L25+L26</f>
        <v>1185.51</v>
      </c>
      <c r="M21" s="80"/>
      <c r="N21" s="80"/>
      <c r="O21" s="80"/>
    </row>
    <row r="22" spans="2:15" ht="117.75" customHeight="1">
      <c r="B22" s="108"/>
      <c r="C22" s="203" t="s">
        <v>115</v>
      </c>
      <c r="D22" s="202" t="s">
        <v>45</v>
      </c>
      <c r="E22" s="202" t="s">
        <v>48</v>
      </c>
      <c r="F22" s="202" t="s">
        <v>50</v>
      </c>
      <c r="G22" s="235" t="s">
        <v>110</v>
      </c>
      <c r="H22" s="113" t="s">
        <v>64</v>
      </c>
      <c r="I22" s="202">
        <v>480</v>
      </c>
      <c r="J22" s="202"/>
      <c r="K22" s="281">
        <v>841.99</v>
      </c>
      <c r="L22" s="281">
        <v>841.99</v>
      </c>
      <c r="M22" s="80"/>
      <c r="N22" s="80"/>
      <c r="O22" s="80"/>
    </row>
    <row r="23" spans="2:15" ht="48" customHeight="1" hidden="1">
      <c r="B23" s="108"/>
      <c r="C23" s="203"/>
      <c r="D23" s="202"/>
      <c r="E23" s="202"/>
      <c r="F23" s="202"/>
      <c r="G23" s="235"/>
      <c r="H23" s="113"/>
      <c r="I23" s="202"/>
      <c r="J23" s="202"/>
      <c r="K23" s="281"/>
      <c r="L23" s="281"/>
      <c r="M23" s="80"/>
      <c r="N23" s="80"/>
      <c r="O23" s="80"/>
    </row>
    <row r="24" spans="2:15" ht="64.5" customHeight="1">
      <c r="B24" s="108"/>
      <c r="C24" s="203" t="s">
        <v>114</v>
      </c>
      <c r="D24" s="202" t="s">
        <v>45</v>
      </c>
      <c r="E24" s="202" t="s">
        <v>48</v>
      </c>
      <c r="F24" s="202" t="s">
        <v>50</v>
      </c>
      <c r="G24" s="235" t="s">
        <v>110</v>
      </c>
      <c r="H24" s="113" t="s">
        <v>113</v>
      </c>
      <c r="I24" s="202">
        <v>145</v>
      </c>
      <c r="J24" s="202"/>
      <c r="K24" s="281">
        <v>254.28</v>
      </c>
      <c r="L24" s="281">
        <v>254.28</v>
      </c>
      <c r="M24" s="80"/>
      <c r="N24" s="80"/>
      <c r="O24" s="80"/>
    </row>
    <row r="25" spans="2:15" ht="119.25" customHeight="1">
      <c r="B25" s="108"/>
      <c r="C25" s="203" t="s">
        <v>1</v>
      </c>
      <c r="D25" s="202" t="s">
        <v>45</v>
      </c>
      <c r="E25" s="202" t="s">
        <v>48</v>
      </c>
      <c r="F25" s="202" t="s">
        <v>50</v>
      </c>
      <c r="G25" s="235" t="s">
        <v>110</v>
      </c>
      <c r="H25" s="113" t="s">
        <v>67</v>
      </c>
      <c r="I25" s="202">
        <v>47.63</v>
      </c>
      <c r="J25" s="202">
        <v>41.97</v>
      </c>
      <c r="K25" s="281">
        <v>75</v>
      </c>
      <c r="L25" s="281">
        <v>84.24</v>
      </c>
      <c r="M25" s="80"/>
      <c r="N25" s="80"/>
      <c r="O25" s="80"/>
    </row>
    <row r="26" spans="2:15" ht="79.5" customHeight="1">
      <c r="B26" s="108"/>
      <c r="C26" s="203" t="s">
        <v>66</v>
      </c>
      <c r="D26" s="202" t="s">
        <v>45</v>
      </c>
      <c r="E26" s="202" t="s">
        <v>48</v>
      </c>
      <c r="F26" s="202" t="s">
        <v>50</v>
      </c>
      <c r="G26" s="235" t="s">
        <v>110</v>
      </c>
      <c r="H26" s="113">
        <v>852</v>
      </c>
      <c r="I26" s="202">
        <v>4</v>
      </c>
      <c r="J26" s="202">
        <v>1</v>
      </c>
      <c r="K26" s="281">
        <f>I26+J26</f>
        <v>5</v>
      </c>
      <c r="L26" s="281">
        <v>5</v>
      </c>
      <c r="M26" s="80"/>
      <c r="N26" s="80"/>
      <c r="O26" s="80"/>
    </row>
    <row r="27" spans="2:15" ht="62.25" customHeight="1">
      <c r="B27" s="108"/>
      <c r="C27" s="208" t="s">
        <v>2</v>
      </c>
      <c r="D27" s="213" t="s">
        <v>45</v>
      </c>
      <c r="E27" s="213" t="s">
        <v>48</v>
      </c>
      <c r="F27" s="213" t="s">
        <v>61</v>
      </c>
      <c r="G27" s="213" t="s">
        <v>106</v>
      </c>
      <c r="H27" s="109"/>
      <c r="I27" s="213">
        <f aca="true" t="shared" si="1" ref="I27:L29">I28</f>
        <v>5</v>
      </c>
      <c r="J27" s="213">
        <f t="shared" si="1"/>
        <v>0</v>
      </c>
      <c r="K27" s="280">
        <f t="shared" si="1"/>
        <v>5</v>
      </c>
      <c r="L27" s="284">
        <f t="shared" si="1"/>
        <v>5</v>
      </c>
      <c r="M27" s="80"/>
      <c r="N27" s="80"/>
      <c r="O27" s="80"/>
    </row>
    <row r="28" spans="2:15" ht="73.5" customHeight="1">
      <c r="B28" s="108"/>
      <c r="C28" s="205" t="s">
        <v>89</v>
      </c>
      <c r="D28" s="202" t="s">
        <v>45</v>
      </c>
      <c r="E28" s="202" t="s">
        <v>48</v>
      </c>
      <c r="F28" s="202" t="s">
        <v>61</v>
      </c>
      <c r="G28" s="213" t="s">
        <v>136</v>
      </c>
      <c r="H28" s="113"/>
      <c r="I28" s="202">
        <f>I29</f>
        <v>5</v>
      </c>
      <c r="J28" s="202">
        <f t="shared" si="1"/>
        <v>0</v>
      </c>
      <c r="K28" s="281">
        <f t="shared" si="1"/>
        <v>5</v>
      </c>
      <c r="L28" s="281">
        <f t="shared" si="1"/>
        <v>5</v>
      </c>
      <c r="M28" s="80"/>
      <c r="N28" s="80"/>
      <c r="O28" s="80"/>
    </row>
    <row r="29" spans="2:15" ht="94.5" customHeight="1">
      <c r="B29" s="108"/>
      <c r="C29" s="210" t="s">
        <v>3</v>
      </c>
      <c r="D29" s="202" t="s">
        <v>45</v>
      </c>
      <c r="E29" s="202" t="s">
        <v>48</v>
      </c>
      <c r="F29" s="202" t="s">
        <v>61</v>
      </c>
      <c r="G29" s="202" t="s">
        <v>136</v>
      </c>
      <c r="H29" s="113"/>
      <c r="I29" s="202">
        <f t="shared" si="1"/>
        <v>5</v>
      </c>
      <c r="J29" s="202">
        <f>J30</f>
        <v>0</v>
      </c>
      <c r="K29" s="281">
        <f t="shared" si="1"/>
        <v>5</v>
      </c>
      <c r="L29" s="281">
        <f t="shared" si="1"/>
        <v>5</v>
      </c>
      <c r="M29" s="80"/>
      <c r="N29" s="80"/>
      <c r="O29" s="80"/>
    </row>
    <row r="30" spans="2:15" ht="67.5" customHeight="1">
      <c r="B30" s="108"/>
      <c r="C30" s="203" t="s">
        <v>4</v>
      </c>
      <c r="D30" s="202" t="s">
        <v>45</v>
      </c>
      <c r="E30" s="202" t="s">
        <v>48</v>
      </c>
      <c r="F30" s="202" t="s">
        <v>61</v>
      </c>
      <c r="G30" s="202" t="s">
        <v>136</v>
      </c>
      <c r="H30" s="113" t="s">
        <v>5</v>
      </c>
      <c r="I30" s="202">
        <v>5</v>
      </c>
      <c r="J30" s="202">
        <v>0</v>
      </c>
      <c r="K30" s="281">
        <f>I30+J30</f>
        <v>5</v>
      </c>
      <c r="L30" s="281">
        <f>K30</f>
        <v>5</v>
      </c>
      <c r="M30" s="80"/>
      <c r="N30" s="80"/>
      <c r="O30" s="80"/>
    </row>
    <row r="31" spans="2:15" ht="104.25" customHeight="1">
      <c r="B31" s="108" t="s">
        <v>304</v>
      </c>
      <c r="C31" s="208" t="s">
        <v>116</v>
      </c>
      <c r="D31" s="213" t="s">
        <v>45</v>
      </c>
      <c r="E31" s="213" t="s">
        <v>49</v>
      </c>
      <c r="F31" s="213"/>
      <c r="G31" s="213" t="s">
        <v>107</v>
      </c>
      <c r="H31" s="109"/>
      <c r="I31" s="213" t="e">
        <f>I32</f>
        <v>#REF!</v>
      </c>
      <c r="J31" s="213" t="e">
        <f>J32</f>
        <v>#REF!</v>
      </c>
      <c r="K31" s="280">
        <f>K32</f>
        <v>104.304</v>
      </c>
      <c r="L31" s="280">
        <f>L32</f>
        <v>109.3</v>
      </c>
      <c r="M31" s="80"/>
      <c r="N31" s="80"/>
      <c r="O31" s="80"/>
    </row>
    <row r="32" spans="2:15" ht="66" customHeight="1">
      <c r="B32" s="108"/>
      <c r="C32" s="211" t="s">
        <v>117</v>
      </c>
      <c r="D32" s="202" t="s">
        <v>45</v>
      </c>
      <c r="E32" s="202" t="s">
        <v>49</v>
      </c>
      <c r="F32" s="202" t="s">
        <v>51</v>
      </c>
      <c r="G32" s="202" t="s">
        <v>135</v>
      </c>
      <c r="H32" s="113"/>
      <c r="I32" s="202" t="e">
        <f>#REF!</f>
        <v>#REF!</v>
      </c>
      <c r="J32" s="202" t="e">
        <f>#REF!</f>
        <v>#REF!</v>
      </c>
      <c r="K32" s="281">
        <f>K33</f>
        <v>104.304</v>
      </c>
      <c r="L32" s="281">
        <f>L33</f>
        <v>109.3</v>
      </c>
      <c r="M32" s="80"/>
      <c r="N32" s="80"/>
      <c r="O32" s="80"/>
    </row>
    <row r="33" spans="2:15" ht="249.75" customHeight="1">
      <c r="B33" s="108"/>
      <c r="C33" s="208" t="s">
        <v>318</v>
      </c>
      <c r="D33" s="202" t="s">
        <v>45</v>
      </c>
      <c r="E33" s="202" t="s">
        <v>49</v>
      </c>
      <c r="F33" s="202" t="s">
        <v>51</v>
      </c>
      <c r="G33" s="202" t="s">
        <v>135</v>
      </c>
      <c r="H33" s="113" t="s">
        <v>46</v>
      </c>
      <c r="I33" s="202">
        <f>I34+I35+I36</f>
        <v>102.2</v>
      </c>
      <c r="J33" s="202">
        <f>J34+J35+J36</f>
        <v>2.104</v>
      </c>
      <c r="K33" s="281">
        <f>I33+J33</f>
        <v>104.304</v>
      </c>
      <c r="L33" s="285">
        <f>L34+L35+L36</f>
        <v>109.3</v>
      </c>
      <c r="M33" s="80"/>
      <c r="N33" s="80"/>
      <c r="O33" s="80"/>
    </row>
    <row r="34" spans="2:15" ht="114" customHeight="1">
      <c r="B34" s="108"/>
      <c r="C34" s="203" t="s">
        <v>115</v>
      </c>
      <c r="D34" s="202" t="s">
        <v>45</v>
      </c>
      <c r="E34" s="202" t="s">
        <v>49</v>
      </c>
      <c r="F34" s="202" t="s">
        <v>51</v>
      </c>
      <c r="G34" s="202" t="s">
        <v>135</v>
      </c>
      <c r="H34" s="113" t="s">
        <v>64</v>
      </c>
      <c r="I34" s="202">
        <v>76.19</v>
      </c>
      <c r="J34" s="202">
        <v>0.85</v>
      </c>
      <c r="K34" s="281">
        <f>I34+J34</f>
        <v>77.03999999999999</v>
      </c>
      <c r="L34" s="281">
        <v>80.88</v>
      </c>
      <c r="M34" s="80"/>
      <c r="N34" s="80"/>
      <c r="O34" s="80"/>
    </row>
    <row r="35" spans="2:15" ht="80.25" customHeight="1">
      <c r="B35" s="108"/>
      <c r="C35" s="203" t="s">
        <v>114</v>
      </c>
      <c r="D35" s="202" t="s">
        <v>45</v>
      </c>
      <c r="E35" s="202" t="s">
        <v>49</v>
      </c>
      <c r="F35" s="202" t="s">
        <v>51</v>
      </c>
      <c r="G35" s="202" t="s">
        <v>135</v>
      </c>
      <c r="H35" s="113" t="s">
        <v>113</v>
      </c>
      <c r="I35" s="202">
        <v>23.01</v>
      </c>
      <c r="J35" s="202">
        <v>0.25</v>
      </c>
      <c r="K35" s="281">
        <f>I35+J35</f>
        <v>23.26</v>
      </c>
      <c r="L35" s="281">
        <v>24.42</v>
      </c>
      <c r="M35" s="80"/>
      <c r="N35" s="80"/>
      <c r="O35" s="80"/>
    </row>
    <row r="36" spans="2:15" s="125" customFormat="1" ht="123" customHeight="1">
      <c r="B36" s="108"/>
      <c r="C36" s="203" t="s">
        <v>1</v>
      </c>
      <c r="D36" s="202" t="s">
        <v>45</v>
      </c>
      <c r="E36" s="202" t="s">
        <v>49</v>
      </c>
      <c r="F36" s="202" t="s">
        <v>51</v>
      </c>
      <c r="G36" s="202" t="s">
        <v>135</v>
      </c>
      <c r="H36" s="113" t="s">
        <v>67</v>
      </c>
      <c r="I36" s="202">
        <v>3</v>
      </c>
      <c r="J36" s="202">
        <v>1.004</v>
      </c>
      <c r="K36" s="281">
        <f>I36+J36</f>
        <v>4.004</v>
      </c>
      <c r="L36" s="281">
        <v>4</v>
      </c>
      <c r="M36" s="126"/>
      <c r="N36" s="126"/>
      <c r="O36" s="126"/>
    </row>
    <row r="37" spans="2:15" ht="59.25" customHeight="1" hidden="1">
      <c r="B37" s="108"/>
      <c r="C37" s="208" t="s">
        <v>53</v>
      </c>
      <c r="D37" s="213" t="s">
        <v>45</v>
      </c>
      <c r="E37" s="213" t="s">
        <v>50</v>
      </c>
      <c r="F37" s="202"/>
      <c r="G37" s="202"/>
      <c r="H37" s="113"/>
      <c r="I37" s="213" t="e">
        <f aca="true" t="shared" si="2" ref="I37:L40">I38</f>
        <v>#REF!</v>
      </c>
      <c r="J37" s="213" t="e">
        <f t="shared" si="2"/>
        <v>#REF!</v>
      </c>
      <c r="K37" s="280" t="e">
        <f t="shared" si="2"/>
        <v>#REF!</v>
      </c>
      <c r="L37" s="280" t="e">
        <f t="shared" si="2"/>
        <v>#REF!</v>
      </c>
      <c r="M37" s="80"/>
      <c r="N37" s="80"/>
      <c r="O37" s="80"/>
    </row>
    <row r="38" spans="2:15" ht="89.25" customHeight="1" hidden="1">
      <c r="B38" s="108"/>
      <c r="C38" s="203" t="s">
        <v>96</v>
      </c>
      <c r="D38" s="202" t="s">
        <v>45</v>
      </c>
      <c r="E38" s="202" t="s">
        <v>50</v>
      </c>
      <c r="F38" s="202" t="s">
        <v>54</v>
      </c>
      <c r="G38" s="202" t="s">
        <v>138</v>
      </c>
      <c r="H38" s="113"/>
      <c r="I38" s="202" t="e">
        <f t="shared" si="2"/>
        <v>#REF!</v>
      </c>
      <c r="J38" s="202" t="e">
        <f t="shared" si="2"/>
        <v>#REF!</v>
      </c>
      <c r="K38" s="281" t="e">
        <f t="shared" si="2"/>
        <v>#REF!</v>
      </c>
      <c r="L38" s="281" t="e">
        <f t="shared" si="2"/>
        <v>#REF!</v>
      </c>
      <c r="M38" s="80"/>
      <c r="N38" s="80"/>
      <c r="O38" s="80"/>
    </row>
    <row r="39" spans="2:15" ht="192.75" customHeight="1" hidden="1">
      <c r="B39" s="108"/>
      <c r="C39" s="209" t="s">
        <v>217</v>
      </c>
      <c r="D39" s="202" t="s">
        <v>45</v>
      </c>
      <c r="E39" s="202" t="s">
        <v>50</v>
      </c>
      <c r="F39" s="202" t="s">
        <v>54</v>
      </c>
      <c r="G39" s="202" t="s">
        <v>137</v>
      </c>
      <c r="H39" s="113"/>
      <c r="I39" s="202" t="e">
        <f t="shared" si="2"/>
        <v>#REF!</v>
      </c>
      <c r="J39" s="202" t="e">
        <f t="shared" si="2"/>
        <v>#REF!</v>
      </c>
      <c r="K39" s="281" t="e">
        <f t="shared" si="2"/>
        <v>#REF!</v>
      </c>
      <c r="L39" s="281" t="e">
        <f t="shared" si="2"/>
        <v>#REF!</v>
      </c>
      <c r="M39" s="80"/>
      <c r="N39" s="80"/>
      <c r="O39" s="80"/>
    </row>
    <row r="40" spans="2:15" ht="193.5" customHeight="1" hidden="1">
      <c r="B40" s="108"/>
      <c r="C40" s="203" t="s">
        <v>219</v>
      </c>
      <c r="D40" s="202" t="s">
        <v>45</v>
      </c>
      <c r="E40" s="202" t="s">
        <v>50</v>
      </c>
      <c r="F40" s="202" t="s">
        <v>54</v>
      </c>
      <c r="G40" s="238" t="s">
        <v>137</v>
      </c>
      <c r="H40" s="113"/>
      <c r="I40" s="202" t="e">
        <f t="shared" si="2"/>
        <v>#REF!</v>
      </c>
      <c r="J40" s="202" t="e">
        <f t="shared" si="2"/>
        <v>#REF!</v>
      </c>
      <c r="K40" s="281" t="e">
        <f t="shared" si="2"/>
        <v>#REF!</v>
      </c>
      <c r="L40" s="281" t="e">
        <f t="shared" si="2"/>
        <v>#REF!</v>
      </c>
      <c r="M40" s="80"/>
      <c r="N40" s="80"/>
      <c r="O40" s="80"/>
    </row>
    <row r="41" spans="2:15" ht="275.25" customHeight="1" hidden="1">
      <c r="B41" s="108"/>
      <c r="C41" s="203" t="s">
        <v>220</v>
      </c>
      <c r="D41" s="202" t="s">
        <v>45</v>
      </c>
      <c r="E41" s="202" t="s">
        <v>50</v>
      </c>
      <c r="F41" s="202" t="s">
        <v>54</v>
      </c>
      <c r="G41" s="238" t="s">
        <v>137</v>
      </c>
      <c r="H41" s="113" t="s">
        <v>46</v>
      </c>
      <c r="I41" s="202" t="e">
        <f>I42+#REF!</f>
        <v>#REF!</v>
      </c>
      <c r="J41" s="202" t="e">
        <f>J42+#REF!</f>
        <v>#REF!</v>
      </c>
      <c r="K41" s="281" t="e">
        <f>K42+#REF!</f>
        <v>#REF!</v>
      </c>
      <c r="L41" s="281" t="e">
        <f>L42+#REF!</f>
        <v>#REF!</v>
      </c>
      <c r="M41" s="80"/>
      <c r="N41" s="80"/>
      <c r="O41" s="80"/>
    </row>
    <row r="42" spans="2:15" ht="108" customHeight="1" hidden="1">
      <c r="B42" s="108"/>
      <c r="C42" s="203" t="s">
        <v>115</v>
      </c>
      <c r="D42" s="202" t="s">
        <v>45</v>
      </c>
      <c r="E42" s="202" t="s">
        <v>50</v>
      </c>
      <c r="F42" s="202" t="s">
        <v>54</v>
      </c>
      <c r="G42" s="238" t="s">
        <v>137</v>
      </c>
      <c r="H42" s="113" t="s">
        <v>64</v>
      </c>
      <c r="I42" s="202"/>
      <c r="J42" s="202"/>
      <c r="K42" s="281">
        <f>I42+J42</f>
        <v>0</v>
      </c>
      <c r="L42" s="281">
        <f>K42</f>
        <v>0</v>
      </c>
      <c r="M42" s="80"/>
      <c r="N42" s="80"/>
      <c r="O42" s="80"/>
    </row>
    <row r="43" spans="2:15" ht="314.25" customHeight="1">
      <c r="B43" s="272" t="s">
        <v>298</v>
      </c>
      <c r="C43" s="208" t="s">
        <v>222</v>
      </c>
      <c r="D43" s="236">
        <v>801</v>
      </c>
      <c r="E43" s="113" t="s">
        <v>56</v>
      </c>
      <c r="F43" s="113" t="s">
        <v>51</v>
      </c>
      <c r="G43" s="202" t="s">
        <v>100</v>
      </c>
      <c r="H43" s="113"/>
      <c r="I43" s="202"/>
      <c r="J43" s="202"/>
      <c r="K43" s="281">
        <f>K44</f>
        <v>5</v>
      </c>
      <c r="L43" s="281">
        <f>L44</f>
        <v>5</v>
      </c>
      <c r="M43" s="80"/>
      <c r="N43" s="80"/>
      <c r="O43" s="80"/>
    </row>
    <row r="44" spans="2:15" ht="149.25" customHeight="1">
      <c r="B44" s="272"/>
      <c r="C44" s="203" t="s">
        <v>1</v>
      </c>
      <c r="D44" s="236">
        <v>801</v>
      </c>
      <c r="E44" s="113" t="s">
        <v>56</v>
      </c>
      <c r="F44" s="113" t="s">
        <v>51</v>
      </c>
      <c r="G44" s="202" t="s">
        <v>100</v>
      </c>
      <c r="H44" s="113" t="s">
        <v>67</v>
      </c>
      <c r="I44" s="202"/>
      <c r="J44" s="202"/>
      <c r="K44" s="281">
        <v>5</v>
      </c>
      <c r="L44" s="281">
        <v>5</v>
      </c>
      <c r="M44" s="80"/>
      <c r="N44" s="80"/>
      <c r="O44" s="80"/>
    </row>
    <row r="45" spans="2:15" ht="55.5" customHeight="1">
      <c r="B45" s="108" t="s">
        <v>299</v>
      </c>
      <c r="C45" s="208" t="s">
        <v>277</v>
      </c>
      <c r="D45" s="236">
        <v>801</v>
      </c>
      <c r="E45" s="113" t="s">
        <v>51</v>
      </c>
      <c r="F45" s="113" t="s">
        <v>209</v>
      </c>
      <c r="G45" s="113" t="s">
        <v>98</v>
      </c>
      <c r="H45" s="113"/>
      <c r="I45" s="202"/>
      <c r="J45" s="202"/>
      <c r="K45" s="281">
        <f>L46</f>
        <v>10</v>
      </c>
      <c r="L45" s="281">
        <f>K46</f>
        <v>10</v>
      </c>
      <c r="M45" s="80"/>
      <c r="N45" s="80"/>
      <c r="O45" s="80"/>
    </row>
    <row r="46" spans="2:15" ht="55.5" customHeight="1">
      <c r="B46" s="108"/>
      <c r="C46" s="203" t="s">
        <v>1</v>
      </c>
      <c r="D46" s="236">
        <v>801</v>
      </c>
      <c r="E46" s="113" t="s">
        <v>51</v>
      </c>
      <c r="F46" s="113" t="s">
        <v>209</v>
      </c>
      <c r="G46" s="113" t="s">
        <v>98</v>
      </c>
      <c r="H46" s="113" t="s">
        <v>67</v>
      </c>
      <c r="I46" s="202"/>
      <c r="J46" s="202"/>
      <c r="K46" s="281">
        <v>10</v>
      </c>
      <c r="L46" s="281">
        <v>10</v>
      </c>
      <c r="M46" s="80"/>
      <c r="N46" s="80"/>
      <c r="O46" s="80"/>
    </row>
    <row r="47" spans="2:15" ht="160.5" customHeight="1">
      <c r="B47" s="108" t="s">
        <v>300</v>
      </c>
      <c r="C47" s="208" t="s">
        <v>282</v>
      </c>
      <c r="D47" s="109" t="s">
        <v>45</v>
      </c>
      <c r="E47" s="109" t="s">
        <v>51</v>
      </c>
      <c r="F47" s="109" t="s">
        <v>283</v>
      </c>
      <c r="G47" s="242" t="s">
        <v>99</v>
      </c>
      <c r="H47" s="113"/>
      <c r="I47" s="202"/>
      <c r="J47" s="202"/>
      <c r="K47" s="281">
        <f>K48</f>
        <v>9</v>
      </c>
      <c r="L47" s="281">
        <f>L48</f>
        <v>9</v>
      </c>
      <c r="M47" s="80"/>
      <c r="N47" s="80"/>
      <c r="O47" s="80"/>
    </row>
    <row r="48" spans="2:15" ht="160.5" customHeight="1">
      <c r="B48" s="108"/>
      <c r="C48" s="203" t="s">
        <v>1</v>
      </c>
      <c r="D48" s="113" t="s">
        <v>45</v>
      </c>
      <c r="E48" s="113" t="s">
        <v>51</v>
      </c>
      <c r="F48" s="113" t="s">
        <v>283</v>
      </c>
      <c r="G48" s="243" t="s">
        <v>99</v>
      </c>
      <c r="H48" s="113" t="s">
        <v>67</v>
      </c>
      <c r="I48" s="202"/>
      <c r="J48" s="202"/>
      <c r="K48" s="281">
        <v>9</v>
      </c>
      <c r="L48" s="281">
        <v>9</v>
      </c>
      <c r="M48" s="80"/>
      <c r="N48" s="80"/>
      <c r="O48" s="80"/>
    </row>
    <row r="49" spans="2:15" ht="160.5" customHeight="1">
      <c r="B49" s="272" t="s">
        <v>301</v>
      </c>
      <c r="C49" s="208" t="s">
        <v>303</v>
      </c>
      <c r="D49" s="272">
        <v>801</v>
      </c>
      <c r="E49" s="109" t="s">
        <v>51</v>
      </c>
      <c r="F49" s="272">
        <v>14</v>
      </c>
      <c r="G49" s="109" t="s">
        <v>287</v>
      </c>
      <c r="H49" s="113"/>
      <c r="I49" s="202"/>
      <c r="J49" s="202"/>
      <c r="K49" s="281">
        <f>K50</f>
        <v>1</v>
      </c>
      <c r="L49" s="281">
        <f>L50</f>
        <v>1</v>
      </c>
      <c r="M49" s="80"/>
      <c r="N49" s="80"/>
      <c r="O49" s="80"/>
    </row>
    <row r="50" spans="2:15" ht="160.5" customHeight="1">
      <c r="B50" s="108"/>
      <c r="C50" s="203" t="s">
        <v>1</v>
      </c>
      <c r="D50" s="236">
        <v>801</v>
      </c>
      <c r="E50" s="113" t="s">
        <v>51</v>
      </c>
      <c r="F50" s="236">
        <v>14</v>
      </c>
      <c r="G50" s="113" t="s">
        <v>287</v>
      </c>
      <c r="H50" s="113" t="s">
        <v>67</v>
      </c>
      <c r="I50" s="202"/>
      <c r="J50" s="202"/>
      <c r="K50" s="281">
        <v>1</v>
      </c>
      <c r="L50" s="281">
        <v>1</v>
      </c>
      <c r="M50" s="80"/>
      <c r="N50" s="80"/>
      <c r="O50" s="80"/>
    </row>
    <row r="51" spans="2:15" ht="160.5" customHeight="1">
      <c r="B51" s="108"/>
      <c r="C51" s="208" t="s">
        <v>320</v>
      </c>
      <c r="D51" s="236"/>
      <c r="E51" s="113"/>
      <c r="F51" s="236"/>
      <c r="G51" s="213" t="s">
        <v>102</v>
      </c>
      <c r="H51" s="113"/>
      <c r="I51" s="202"/>
      <c r="J51" s="202"/>
      <c r="K51" s="280">
        <f>K56+K63+K52</f>
        <v>1062.6999999999998</v>
      </c>
      <c r="L51" s="280">
        <f>L52+L56+L63</f>
        <v>1016.5500000000001</v>
      </c>
      <c r="M51" s="80"/>
      <c r="N51" s="80"/>
      <c r="O51" s="80"/>
    </row>
    <row r="52" spans="2:15" ht="250.5" customHeight="1">
      <c r="B52" s="272" t="s">
        <v>307</v>
      </c>
      <c r="C52" s="208" t="s">
        <v>224</v>
      </c>
      <c r="D52" s="236">
        <v>801</v>
      </c>
      <c r="E52" s="113" t="s">
        <v>7</v>
      </c>
      <c r="F52" s="113" t="s">
        <v>7</v>
      </c>
      <c r="G52" s="109" t="s">
        <v>104</v>
      </c>
      <c r="H52" s="113"/>
      <c r="I52" s="202"/>
      <c r="J52" s="202"/>
      <c r="K52" s="281">
        <f>K54+K55+K53</f>
        <v>196.86</v>
      </c>
      <c r="L52" s="281">
        <f>L53+L54+L55</f>
        <v>196.86</v>
      </c>
      <c r="M52" s="80"/>
      <c r="N52" s="80"/>
      <c r="O52" s="80"/>
    </row>
    <row r="53" spans="2:15" ht="250.5" customHeight="1">
      <c r="B53" s="272"/>
      <c r="C53" s="203" t="s">
        <v>1</v>
      </c>
      <c r="D53" s="236">
        <v>801</v>
      </c>
      <c r="E53" s="113" t="s">
        <v>7</v>
      </c>
      <c r="F53" s="113" t="s">
        <v>7</v>
      </c>
      <c r="G53" s="109" t="s">
        <v>104</v>
      </c>
      <c r="H53" s="109" t="s">
        <v>67</v>
      </c>
      <c r="I53" s="202"/>
      <c r="J53" s="202"/>
      <c r="K53" s="281">
        <v>1</v>
      </c>
      <c r="L53" s="281">
        <v>1</v>
      </c>
      <c r="M53" s="80"/>
      <c r="N53" s="80"/>
      <c r="O53" s="80"/>
    </row>
    <row r="54" spans="2:15" ht="132" customHeight="1">
      <c r="B54" s="108"/>
      <c r="C54" s="298" t="s">
        <v>359</v>
      </c>
      <c r="D54" s="201">
        <v>801</v>
      </c>
      <c r="E54" s="113" t="s">
        <v>7</v>
      </c>
      <c r="F54" s="113" t="s">
        <v>7</v>
      </c>
      <c r="G54" s="109" t="s">
        <v>104</v>
      </c>
      <c r="H54" s="201">
        <v>111</v>
      </c>
      <c r="I54" s="215">
        <v>91.73</v>
      </c>
      <c r="J54" s="215">
        <v>-39.57</v>
      </c>
      <c r="K54" s="282">
        <v>150.43</v>
      </c>
      <c r="L54" s="282">
        <v>150.43</v>
      </c>
      <c r="M54" s="80"/>
      <c r="N54" s="80"/>
      <c r="O54" s="80"/>
    </row>
    <row r="55" spans="2:15" ht="150.75" customHeight="1">
      <c r="B55" s="108"/>
      <c r="C55" s="298" t="s">
        <v>360</v>
      </c>
      <c r="D55" s="113" t="s">
        <v>45</v>
      </c>
      <c r="E55" s="113" t="s">
        <v>7</v>
      </c>
      <c r="F55" s="113" t="s">
        <v>7</v>
      </c>
      <c r="G55" s="109" t="s">
        <v>104</v>
      </c>
      <c r="H55" s="113" t="s">
        <v>331</v>
      </c>
      <c r="I55" s="215">
        <v>39.64</v>
      </c>
      <c r="J55" s="215">
        <v>-11.94</v>
      </c>
      <c r="K55" s="282">
        <v>45.43</v>
      </c>
      <c r="L55" s="282">
        <v>45.43</v>
      </c>
      <c r="M55" s="80"/>
      <c r="N55" s="80"/>
      <c r="O55" s="80"/>
    </row>
    <row r="56" spans="2:15" ht="73.5" customHeight="1">
      <c r="B56" s="108" t="s">
        <v>308</v>
      </c>
      <c r="C56" s="204" t="s">
        <v>69</v>
      </c>
      <c r="D56" s="202" t="s">
        <v>45</v>
      </c>
      <c r="E56" s="202" t="s">
        <v>59</v>
      </c>
      <c r="F56" s="202" t="s">
        <v>48</v>
      </c>
      <c r="G56" s="213"/>
      <c r="H56" s="109"/>
      <c r="I56" s="213" t="e">
        <f>#REF!</f>
        <v>#REF!</v>
      </c>
      <c r="J56" s="213" t="e">
        <f>#REF!</f>
        <v>#REF!</v>
      </c>
      <c r="K56" s="280">
        <f>K57</f>
        <v>158.04</v>
      </c>
      <c r="L56" s="284">
        <f>L57</f>
        <v>156.09</v>
      </c>
      <c r="M56" s="80"/>
      <c r="N56" s="80"/>
      <c r="O56" s="80"/>
    </row>
    <row r="57" spans="2:15" ht="181.5" customHeight="1">
      <c r="B57" s="108"/>
      <c r="C57" s="208" t="s">
        <v>225</v>
      </c>
      <c r="D57" s="202" t="s">
        <v>45</v>
      </c>
      <c r="E57" s="202" t="s">
        <v>59</v>
      </c>
      <c r="F57" s="202" t="s">
        <v>48</v>
      </c>
      <c r="G57" s="237" t="s">
        <v>105</v>
      </c>
      <c r="H57" s="109" t="s">
        <v>322</v>
      </c>
      <c r="I57" s="202" t="e">
        <f>#REF!</f>
        <v>#REF!</v>
      </c>
      <c r="J57" s="202" t="e">
        <f>#REF!</f>
        <v>#REF!</v>
      </c>
      <c r="K57" s="281">
        <f>K58+K59+K60+K61+K62</f>
        <v>158.04</v>
      </c>
      <c r="L57" s="281">
        <f>L58+L59+L60+L61+L62</f>
        <v>156.09</v>
      </c>
      <c r="M57" s="80"/>
      <c r="N57" s="80"/>
      <c r="O57" s="80"/>
    </row>
    <row r="58" spans="2:15" ht="118.5" customHeight="1">
      <c r="B58" s="108"/>
      <c r="C58" s="203" t="s">
        <v>111</v>
      </c>
      <c r="D58" s="202" t="s">
        <v>45</v>
      </c>
      <c r="E58" s="202" t="s">
        <v>59</v>
      </c>
      <c r="F58" s="202" t="s">
        <v>48</v>
      </c>
      <c r="G58" s="237" t="s">
        <v>105</v>
      </c>
      <c r="H58" s="113" t="s">
        <v>67</v>
      </c>
      <c r="I58" s="202">
        <v>14.81</v>
      </c>
      <c r="J58" s="202">
        <v>182.59</v>
      </c>
      <c r="K58" s="281">
        <v>105.71</v>
      </c>
      <c r="L58" s="281">
        <v>103.76</v>
      </c>
      <c r="M58" s="80"/>
      <c r="N58" s="80"/>
      <c r="O58" s="80"/>
    </row>
    <row r="59" spans="2:15" ht="70.5" customHeight="1">
      <c r="B59" s="108"/>
      <c r="C59" s="203" t="s">
        <v>94</v>
      </c>
      <c r="D59" s="202" t="s">
        <v>45</v>
      </c>
      <c r="E59" s="202" t="s">
        <v>59</v>
      </c>
      <c r="F59" s="202" t="s">
        <v>48</v>
      </c>
      <c r="G59" s="237" t="s">
        <v>105</v>
      </c>
      <c r="H59" s="113" t="s">
        <v>112</v>
      </c>
      <c r="I59" s="202">
        <v>10</v>
      </c>
      <c r="J59" s="202">
        <v>0</v>
      </c>
      <c r="K59" s="281">
        <v>10</v>
      </c>
      <c r="L59" s="281">
        <v>10</v>
      </c>
      <c r="M59" s="80"/>
      <c r="N59" s="80"/>
      <c r="O59" s="80"/>
    </row>
    <row r="60" spans="2:15" ht="110.25" customHeight="1">
      <c r="B60" s="108"/>
      <c r="C60" s="203" t="s">
        <v>65</v>
      </c>
      <c r="D60" s="202" t="s">
        <v>45</v>
      </c>
      <c r="E60" s="202" t="s">
        <v>59</v>
      </c>
      <c r="F60" s="202" t="s">
        <v>48</v>
      </c>
      <c r="G60" s="237" t="s">
        <v>105</v>
      </c>
      <c r="H60" s="113" t="s">
        <v>68</v>
      </c>
      <c r="I60" s="202">
        <v>12</v>
      </c>
      <c r="J60" s="202">
        <v>18</v>
      </c>
      <c r="K60" s="281">
        <f>I60+J60</f>
        <v>30</v>
      </c>
      <c r="L60" s="281">
        <f>K60</f>
        <v>30</v>
      </c>
      <c r="M60" s="80"/>
      <c r="N60" s="80"/>
      <c r="O60" s="80"/>
    </row>
    <row r="61" spans="2:15" ht="84.75" customHeight="1">
      <c r="B61" s="108"/>
      <c r="C61" s="203" t="s">
        <v>66</v>
      </c>
      <c r="D61" s="202" t="s">
        <v>45</v>
      </c>
      <c r="E61" s="202" t="s">
        <v>59</v>
      </c>
      <c r="F61" s="202" t="s">
        <v>48</v>
      </c>
      <c r="G61" s="237" t="s">
        <v>105</v>
      </c>
      <c r="H61" s="113" t="s">
        <v>9</v>
      </c>
      <c r="I61" s="202">
        <v>8</v>
      </c>
      <c r="J61" s="202">
        <v>2</v>
      </c>
      <c r="K61" s="281">
        <f>I61+J61</f>
        <v>10</v>
      </c>
      <c r="L61" s="281">
        <f>K61</f>
        <v>10</v>
      </c>
      <c r="M61" s="80"/>
      <c r="N61" s="80"/>
      <c r="O61" s="80"/>
    </row>
    <row r="62" spans="2:15" ht="84.75" customHeight="1">
      <c r="B62" s="108"/>
      <c r="C62" s="203" t="s">
        <v>255</v>
      </c>
      <c r="D62" s="113">
        <v>801</v>
      </c>
      <c r="E62" s="113" t="s">
        <v>59</v>
      </c>
      <c r="F62" s="113" t="s">
        <v>48</v>
      </c>
      <c r="G62" s="237" t="s">
        <v>105</v>
      </c>
      <c r="H62" s="113" t="s">
        <v>256</v>
      </c>
      <c r="I62" s="202">
        <v>0</v>
      </c>
      <c r="J62" s="202">
        <v>0</v>
      </c>
      <c r="K62" s="281">
        <v>2.33</v>
      </c>
      <c r="L62" s="281">
        <v>2.33</v>
      </c>
      <c r="M62" s="80"/>
      <c r="N62" s="80"/>
      <c r="O62" s="80"/>
    </row>
    <row r="63" spans="2:15" ht="90.75" customHeight="1">
      <c r="B63" s="108"/>
      <c r="C63" s="208" t="s">
        <v>91</v>
      </c>
      <c r="D63" s="213" t="s">
        <v>45</v>
      </c>
      <c r="E63" s="237" t="s">
        <v>61</v>
      </c>
      <c r="F63" s="237"/>
      <c r="G63" s="237"/>
      <c r="H63" s="242"/>
      <c r="I63" s="237" t="e">
        <f>I64</f>
        <v>#REF!</v>
      </c>
      <c r="J63" s="237" t="e">
        <f>J64</f>
        <v>#REF!</v>
      </c>
      <c r="K63" s="280">
        <f>K64</f>
        <v>707.8</v>
      </c>
      <c r="L63" s="280">
        <f>L64</f>
        <v>663.6</v>
      </c>
      <c r="M63" s="80"/>
      <c r="N63" s="80"/>
      <c r="O63" s="80"/>
    </row>
    <row r="64" spans="2:15" ht="126.75" customHeight="1">
      <c r="B64" s="108"/>
      <c r="C64" s="206" t="s">
        <v>37</v>
      </c>
      <c r="D64" s="202" t="s">
        <v>45</v>
      </c>
      <c r="E64" s="202" t="s">
        <v>61</v>
      </c>
      <c r="F64" s="202" t="s">
        <v>56</v>
      </c>
      <c r="G64" s="202"/>
      <c r="H64" s="113"/>
      <c r="I64" s="202" t="e">
        <f>#REF!</f>
        <v>#REF!</v>
      </c>
      <c r="J64" s="202" t="e">
        <f>#REF!</f>
        <v>#REF!</v>
      </c>
      <c r="K64" s="281">
        <f>K65</f>
        <v>707.8</v>
      </c>
      <c r="L64" s="281">
        <f>L65</f>
        <v>663.6</v>
      </c>
      <c r="M64" s="80"/>
      <c r="N64" s="80"/>
      <c r="O64" s="80"/>
    </row>
    <row r="65" spans="2:15" ht="320.25" customHeight="1">
      <c r="B65" s="108" t="s">
        <v>309</v>
      </c>
      <c r="C65" s="204" t="s">
        <v>226</v>
      </c>
      <c r="D65" s="213" t="s">
        <v>45</v>
      </c>
      <c r="E65" s="213" t="s">
        <v>61</v>
      </c>
      <c r="F65" s="213" t="s">
        <v>56</v>
      </c>
      <c r="G65" s="109" t="s">
        <v>103</v>
      </c>
      <c r="H65" s="109" t="s">
        <v>46</v>
      </c>
      <c r="I65" s="213">
        <f>I66+I67</f>
        <v>1005.38</v>
      </c>
      <c r="J65" s="213">
        <v>533.52</v>
      </c>
      <c r="K65" s="280">
        <f>K66+K67</f>
        <v>707.8</v>
      </c>
      <c r="L65" s="280">
        <f>L66+L67</f>
        <v>663.6</v>
      </c>
      <c r="M65" s="80"/>
      <c r="N65" s="80"/>
      <c r="O65" s="80"/>
    </row>
    <row r="66" spans="2:15" ht="122.25" customHeight="1">
      <c r="B66" s="108"/>
      <c r="C66" s="298" t="s">
        <v>359</v>
      </c>
      <c r="D66" s="202" t="s">
        <v>45</v>
      </c>
      <c r="E66" s="202" t="s">
        <v>61</v>
      </c>
      <c r="F66" s="202" t="s">
        <v>56</v>
      </c>
      <c r="G66" s="109" t="s">
        <v>103</v>
      </c>
      <c r="H66" s="113" t="s">
        <v>332</v>
      </c>
      <c r="I66" s="202">
        <v>771.8</v>
      </c>
      <c r="J66" s="202">
        <v>-209.48</v>
      </c>
      <c r="K66" s="281">
        <v>543.62</v>
      </c>
      <c r="L66" s="281">
        <v>509.68</v>
      </c>
      <c r="M66" s="80"/>
      <c r="N66" s="80"/>
      <c r="O66" s="80"/>
    </row>
    <row r="67" spans="2:15" ht="135.75" customHeight="1">
      <c r="B67" s="108"/>
      <c r="C67" s="298" t="s">
        <v>360</v>
      </c>
      <c r="D67" s="202" t="s">
        <v>45</v>
      </c>
      <c r="E67" s="202" t="s">
        <v>61</v>
      </c>
      <c r="F67" s="202" t="s">
        <v>56</v>
      </c>
      <c r="G67" s="109" t="s">
        <v>103</v>
      </c>
      <c r="H67" s="113" t="s">
        <v>331</v>
      </c>
      <c r="I67" s="202">
        <v>233.58</v>
      </c>
      <c r="J67" s="202">
        <v>-63.76</v>
      </c>
      <c r="K67" s="281">
        <v>164.18</v>
      </c>
      <c r="L67" s="281">
        <v>153.92</v>
      </c>
      <c r="M67" s="80"/>
      <c r="N67" s="80"/>
      <c r="O67" s="80"/>
    </row>
    <row r="68" spans="2:15" ht="81.75" customHeight="1">
      <c r="B68" s="108"/>
      <c r="C68" s="208" t="s">
        <v>53</v>
      </c>
      <c r="D68" s="213" t="s">
        <v>45</v>
      </c>
      <c r="E68" s="213" t="s">
        <v>50</v>
      </c>
      <c r="F68" s="202"/>
      <c r="G68" s="202"/>
      <c r="H68" s="113"/>
      <c r="I68" s="213">
        <f>I69</f>
        <v>0</v>
      </c>
      <c r="J68" s="213">
        <f>J69</f>
        <v>0</v>
      </c>
      <c r="K68" s="280">
        <f>K69</f>
        <v>84</v>
      </c>
      <c r="L68" s="280">
        <f>L69</f>
        <v>84</v>
      </c>
      <c r="M68" s="80"/>
      <c r="N68" s="80"/>
      <c r="O68" s="80"/>
    </row>
    <row r="69" spans="2:15" ht="199.5" customHeight="1">
      <c r="B69" s="108" t="s">
        <v>312</v>
      </c>
      <c r="C69" s="208" t="s">
        <v>219</v>
      </c>
      <c r="D69" s="213" t="s">
        <v>45</v>
      </c>
      <c r="E69" s="213" t="s">
        <v>50</v>
      </c>
      <c r="F69" s="213" t="s">
        <v>54</v>
      </c>
      <c r="G69" s="242" t="s">
        <v>138</v>
      </c>
      <c r="H69" s="109" t="s">
        <v>46</v>
      </c>
      <c r="I69" s="215"/>
      <c r="J69" s="215"/>
      <c r="K69" s="282">
        <f>K72</f>
        <v>84</v>
      </c>
      <c r="L69" s="282">
        <f>L72</f>
        <v>84</v>
      </c>
      <c r="M69" s="80"/>
      <c r="N69" s="80"/>
      <c r="O69" s="80"/>
    </row>
    <row r="70" spans="2:15" ht="117" customHeight="1">
      <c r="B70" s="108" t="s">
        <v>314</v>
      </c>
      <c r="C70" s="208" t="s">
        <v>323</v>
      </c>
      <c r="D70" s="202" t="s">
        <v>45</v>
      </c>
      <c r="E70" s="202" t="s">
        <v>50</v>
      </c>
      <c r="F70" s="202" t="s">
        <v>54</v>
      </c>
      <c r="G70" s="243" t="s">
        <v>288</v>
      </c>
      <c r="H70" s="113" t="s">
        <v>46</v>
      </c>
      <c r="I70" s="215"/>
      <c r="J70" s="215"/>
      <c r="K70" s="282">
        <f>K71</f>
        <v>84</v>
      </c>
      <c r="L70" s="282">
        <f>L71</f>
        <v>84</v>
      </c>
      <c r="M70" s="80"/>
      <c r="N70" s="80"/>
      <c r="O70" s="80"/>
    </row>
    <row r="71" spans="2:15" ht="75.75" customHeight="1">
      <c r="B71" s="108"/>
      <c r="C71" s="203" t="s">
        <v>96</v>
      </c>
      <c r="D71" s="202" t="s">
        <v>45</v>
      </c>
      <c r="E71" s="202" t="s">
        <v>50</v>
      </c>
      <c r="F71" s="202" t="s">
        <v>54</v>
      </c>
      <c r="G71" s="243" t="s">
        <v>288</v>
      </c>
      <c r="H71" s="214"/>
      <c r="I71" s="215"/>
      <c r="J71" s="215"/>
      <c r="K71" s="282">
        <f>K72</f>
        <v>84</v>
      </c>
      <c r="L71" s="282">
        <f>L72</f>
        <v>84</v>
      </c>
      <c r="M71" s="80"/>
      <c r="N71" s="80"/>
      <c r="O71" s="80"/>
    </row>
    <row r="72" spans="2:15" ht="143.25" customHeight="1">
      <c r="B72" s="108"/>
      <c r="C72" s="203" t="s">
        <v>1</v>
      </c>
      <c r="D72" s="236">
        <v>801</v>
      </c>
      <c r="E72" s="202" t="s">
        <v>50</v>
      </c>
      <c r="F72" s="202" t="s">
        <v>54</v>
      </c>
      <c r="G72" s="243" t="s">
        <v>288</v>
      </c>
      <c r="H72" s="113" t="s">
        <v>67</v>
      </c>
      <c r="I72" s="215"/>
      <c r="J72" s="215"/>
      <c r="K72" s="282">
        <v>84</v>
      </c>
      <c r="L72" s="282">
        <v>84</v>
      </c>
      <c r="M72" s="80"/>
      <c r="N72" s="80"/>
      <c r="O72" s="80"/>
    </row>
    <row r="73" spans="2:15" ht="72" customHeight="1">
      <c r="B73" s="108"/>
      <c r="C73" s="212" t="s">
        <v>62</v>
      </c>
      <c r="D73" s="216" t="s">
        <v>45</v>
      </c>
      <c r="E73" s="216" t="s">
        <v>122</v>
      </c>
      <c r="F73" s="216" t="s">
        <v>122</v>
      </c>
      <c r="G73" s="216" t="s">
        <v>123</v>
      </c>
      <c r="H73" s="244" t="s">
        <v>124</v>
      </c>
      <c r="I73" s="216">
        <v>129.19</v>
      </c>
      <c r="J73" s="262">
        <v>-36.64</v>
      </c>
      <c r="K73" s="283">
        <v>58.9</v>
      </c>
      <c r="L73" s="283">
        <v>117.81</v>
      </c>
      <c r="M73" s="80"/>
      <c r="N73" s="81"/>
      <c r="O73" s="80"/>
    </row>
    <row r="74" spans="2:15" ht="48" customHeight="1">
      <c r="B74" s="363" t="s">
        <v>17</v>
      </c>
      <c r="C74" s="363"/>
      <c r="D74" s="363"/>
      <c r="E74" s="363"/>
      <c r="F74" s="363"/>
      <c r="G74" s="363"/>
      <c r="H74" s="121"/>
      <c r="I74" s="121" t="e">
        <f>I14+#REF!+I27+I31+I37+#REF!+#REF!+I56+I63+#REF!+I73</f>
        <v>#REF!</v>
      </c>
      <c r="J74" s="263">
        <v>-152.23</v>
      </c>
      <c r="K74" s="279">
        <f>K13+K43+K45+K47+K49+K51+K68+K73</f>
        <v>2979.424</v>
      </c>
      <c r="L74" s="279">
        <f>L13+L43+L45+L47+L49+L51+L68+L73</f>
        <v>3006.42</v>
      </c>
      <c r="M74" s="80"/>
      <c r="N74" s="80"/>
      <c r="O74" s="80"/>
    </row>
    <row r="75" spans="2:15" ht="61.5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80"/>
      <c r="N75" s="80"/>
      <c r="O75" s="80"/>
    </row>
    <row r="76" spans="2:15" ht="45.75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80"/>
      <c r="N76" s="80"/>
      <c r="O76" s="80"/>
    </row>
    <row r="77" spans="2:15" ht="45.7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pans="2:13" ht="34.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5">
    <mergeCell ref="K4:L6"/>
    <mergeCell ref="B9:L9"/>
    <mergeCell ref="H10:L10"/>
    <mergeCell ref="K3:L3"/>
    <mergeCell ref="B74:G74"/>
  </mergeCells>
  <printOptions horizontalCentered="1"/>
  <pageMargins left="0.3937007874015748" right="0.15748031496062992" top="0.3937007874015748" bottom="0" header="0.31496062992125984" footer="0.31496062992125984"/>
  <pageSetup fitToHeight="2" horizontalDpi="600" verticalDpi="6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J14" sqref="J14"/>
    </sheetView>
  </sheetViews>
  <sheetFormatPr defaultColWidth="9.00390625" defaultRowHeight="12.75"/>
  <cols>
    <col min="3" max="4" width="7.00390625" style="0" customWidth="1"/>
    <col min="6" max="6" width="7.375" style="0" customWidth="1"/>
    <col min="7" max="7" width="6.375" style="0" customWidth="1"/>
  </cols>
  <sheetData>
    <row r="3" spans="1:3" ht="12.75">
      <c r="A3" t="s">
        <v>382</v>
      </c>
      <c r="B3">
        <v>1</v>
      </c>
      <c r="C3">
        <f>328.3*1.302</f>
        <v>427.44660000000005</v>
      </c>
    </row>
    <row r="4" spans="1:7" ht="12.75">
      <c r="A4" t="s">
        <v>383</v>
      </c>
      <c r="B4">
        <v>1</v>
      </c>
      <c r="C4">
        <f>11.7*12</f>
        <v>140.39999999999998</v>
      </c>
      <c r="D4">
        <f>C4*30.2%</f>
        <v>42.40079999999999</v>
      </c>
      <c r="E4">
        <f>17.3488-11.728</f>
        <v>5.620800000000001</v>
      </c>
      <c r="F4">
        <f>E4*12</f>
        <v>67.4496</v>
      </c>
      <c r="G4">
        <f>F4*30.2%</f>
        <v>20.3697792</v>
      </c>
    </row>
    <row r="5" spans="1:7" ht="12.75">
      <c r="A5" t="s">
        <v>384</v>
      </c>
      <c r="B5">
        <v>1</v>
      </c>
      <c r="C5">
        <f>13.3*12</f>
        <v>159.60000000000002</v>
      </c>
      <c r="D5">
        <f>C5*30.2%</f>
        <v>48.199200000000005</v>
      </c>
      <c r="E5">
        <f>17.3488-13.283</f>
        <v>4.065800000000001</v>
      </c>
      <c r="F5">
        <f>E5*12</f>
        <v>48.789600000000014</v>
      </c>
      <c r="G5">
        <f>F5*30.2%</f>
        <v>14.734459200000003</v>
      </c>
    </row>
    <row r="6" spans="1:7" ht="12.75">
      <c r="A6" t="s">
        <v>385</v>
      </c>
      <c r="B6">
        <v>1</v>
      </c>
      <c r="C6">
        <f>13.3*12</f>
        <v>159.60000000000002</v>
      </c>
      <c r="D6">
        <f>C6*30.2%</f>
        <v>48.199200000000005</v>
      </c>
      <c r="E6">
        <f>17.3488-13.283</f>
        <v>4.065800000000001</v>
      </c>
      <c r="F6">
        <f>E6*12</f>
        <v>48.789600000000014</v>
      </c>
      <c r="G6">
        <f>F6*30.2%</f>
        <v>14.734459200000003</v>
      </c>
    </row>
    <row r="7" spans="1:7" ht="12.75">
      <c r="A7" t="s">
        <v>386</v>
      </c>
      <c r="B7">
        <v>0.9</v>
      </c>
      <c r="C7">
        <f>(7.8*0.9)*12</f>
        <v>84.24</v>
      </c>
      <c r="D7">
        <f>C7*30.2%</f>
        <v>25.440479999999997</v>
      </c>
      <c r="E7">
        <f>(17.3488*0.9)-7.02</f>
        <v>8.59392</v>
      </c>
      <c r="F7">
        <f>E7*12</f>
        <v>103.12704000000001</v>
      </c>
      <c r="G7">
        <f>F7*30.2%</f>
        <v>31.14436608</v>
      </c>
    </row>
    <row r="8" spans="3:7" ht="12.75">
      <c r="C8">
        <f>SUM(C4:C7)</f>
        <v>543.84</v>
      </c>
      <c r="D8">
        <f>SUM(D4:D7)</f>
        <v>164.23968</v>
      </c>
      <c r="F8">
        <f>SUM(F4:F7)</f>
        <v>268.15584</v>
      </c>
      <c r="G8">
        <f>SUM(G4:G7)</f>
        <v>80.98306368</v>
      </c>
    </row>
    <row r="10" spans="1:7" ht="12.75">
      <c r="A10" t="s">
        <v>387</v>
      </c>
      <c r="B10">
        <v>0.7</v>
      </c>
      <c r="C10">
        <f>(7.8*0.7)*12</f>
        <v>65.52</v>
      </c>
      <c r="D10">
        <f>C10*30.2%</f>
        <v>19.787039999999998</v>
      </c>
      <c r="E10">
        <f>(17.3488*0.7)-(7.8*0.7)</f>
        <v>6.684159999999999</v>
      </c>
      <c r="F10">
        <f>E10*12</f>
        <v>80.20992</v>
      </c>
      <c r="G10">
        <f>F10*30.2%</f>
        <v>24.22339584</v>
      </c>
    </row>
    <row r="13" spans="1:7" ht="12.75">
      <c r="A13" t="s">
        <v>388</v>
      </c>
      <c r="B13">
        <v>1.6</v>
      </c>
      <c r="C13">
        <f>7.8*1.6*12</f>
        <v>149.76</v>
      </c>
      <c r="D13">
        <f>C13*30.2%</f>
        <v>45.22752</v>
      </c>
      <c r="E13">
        <f>(17.3488*1.6)-(7.8*1.6)</f>
        <v>15.278080000000003</v>
      </c>
      <c r="F13">
        <f>E13*12</f>
        <v>183.33696000000003</v>
      </c>
      <c r="G13">
        <f>F13*30.2%</f>
        <v>55.36776192000001</v>
      </c>
    </row>
    <row r="14" spans="1:7" ht="12.75">
      <c r="A14" t="s">
        <v>389</v>
      </c>
      <c r="B14">
        <v>4.7</v>
      </c>
      <c r="C14">
        <f>7.8*4.7*8</f>
        <v>293.28000000000003</v>
      </c>
      <c r="D14">
        <f>C14*30.2%</f>
        <v>88.57056</v>
      </c>
      <c r="E14">
        <f>(17.3488*4.7)-(7.8*4.7)</f>
        <v>44.87936</v>
      </c>
      <c r="F14">
        <f>E14*8</f>
        <v>359.03488</v>
      </c>
      <c r="G14">
        <f>F14*30.2%</f>
        <v>108.42853376</v>
      </c>
    </row>
    <row r="15" spans="3:7" ht="12.75">
      <c r="C15">
        <f>SUM(C13:C14)</f>
        <v>443.04</v>
      </c>
      <c r="D15">
        <f>SUM(D13:D14)</f>
        <v>133.79808</v>
      </c>
      <c r="F15">
        <f>SUM(F13:F14)</f>
        <v>542.37184</v>
      </c>
      <c r="G15">
        <f>SUM(G13:G14)</f>
        <v>163.79629568000001</v>
      </c>
    </row>
    <row r="16" ht="12.75">
      <c r="F16">
        <f>F15-F19</f>
        <v>426.8314848000002</v>
      </c>
    </row>
    <row r="17" ht="12.75">
      <c r="F17">
        <v>1044.2</v>
      </c>
    </row>
    <row r="18" ht="12.75">
      <c r="F18">
        <f>F15+G15+F10+G10+F8+G8</f>
        <v>1159.7403551999998</v>
      </c>
    </row>
    <row r="19" ht="12.75">
      <c r="F19">
        <f>F18-F17</f>
        <v>115.5403551999998</v>
      </c>
    </row>
    <row r="21" ht="12.75">
      <c r="A21" s="25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I81"/>
  <sheetViews>
    <sheetView view="pageBreakPreview" zoomScale="19" zoomScaleNormal="18" zoomScaleSheetLayoutView="19" zoomScalePageLayoutView="0" workbookViewId="0" topLeftCell="A55">
      <selection activeCell="Y28" sqref="Y28"/>
    </sheetView>
  </sheetViews>
  <sheetFormatPr defaultColWidth="9.00390625" defaultRowHeight="12.75"/>
  <cols>
    <col min="1" max="1" width="49.00390625" style="0" customWidth="1"/>
    <col min="2" max="2" width="32.75390625" style="0" customWidth="1"/>
    <col min="3" max="3" width="255.625" style="0" customWidth="1"/>
    <col min="4" max="4" width="54.875" style="0" customWidth="1"/>
    <col min="5" max="5" width="41.75390625" style="0" customWidth="1"/>
    <col min="6" max="6" width="47.625" style="0" customWidth="1"/>
    <col min="7" max="7" width="69.25390625" style="0" customWidth="1"/>
    <col min="8" max="8" width="32.125" style="0" customWidth="1"/>
    <col min="9" max="10" width="47.125" style="0" hidden="1" customWidth="1"/>
    <col min="11" max="11" width="50.00390625" style="0" hidden="1" customWidth="1"/>
    <col min="12" max="12" width="82.75390625" style="0" customWidth="1"/>
    <col min="13" max="13" width="35.75390625" style="0" customWidth="1"/>
    <col min="18" max="20" width="38.00390625" style="0" bestFit="1" customWidth="1"/>
    <col min="26" max="26" width="38.00390625" style="0" bestFit="1" customWidth="1"/>
    <col min="35" max="35" width="41.25390625" style="0" bestFit="1" customWidth="1"/>
  </cols>
  <sheetData>
    <row r="1" spans="2:16" ht="15" customHeight="1">
      <c r="B1" s="125"/>
      <c r="C1" s="125"/>
      <c r="D1" s="125"/>
      <c r="E1" s="125"/>
      <c r="F1" s="125"/>
      <c r="G1" s="125"/>
      <c r="H1" s="301"/>
      <c r="I1" s="301"/>
      <c r="J1" s="301"/>
      <c r="K1" s="301"/>
      <c r="L1" s="301"/>
      <c r="M1" s="302"/>
      <c r="N1" s="302"/>
      <c r="O1" s="302"/>
      <c r="P1" s="302"/>
    </row>
    <row r="2" spans="2:16" ht="55.5" customHeight="1">
      <c r="B2" s="125"/>
      <c r="C2" s="125"/>
      <c r="D2" s="125"/>
      <c r="E2" s="125"/>
      <c r="F2" s="125"/>
      <c r="G2" s="125"/>
      <c r="H2" s="301"/>
      <c r="I2" s="301"/>
      <c r="J2" s="301"/>
      <c r="K2" s="301"/>
      <c r="L2" s="303"/>
      <c r="M2" s="302"/>
      <c r="N2" s="302"/>
      <c r="O2" s="302"/>
      <c r="P2" s="302"/>
    </row>
    <row r="3" spans="2:16" ht="207.75" customHeight="1">
      <c r="B3" s="126"/>
      <c r="C3" s="126"/>
      <c r="D3" s="126"/>
      <c r="E3" s="126"/>
      <c r="F3" s="367"/>
      <c r="G3" s="367"/>
      <c r="H3" s="367"/>
      <c r="I3" s="304"/>
      <c r="J3" s="304"/>
      <c r="K3" s="367" t="s">
        <v>126</v>
      </c>
      <c r="L3" s="367"/>
      <c r="M3" s="305"/>
      <c r="N3" s="302"/>
      <c r="O3" s="302"/>
      <c r="P3" s="302"/>
    </row>
    <row r="4" spans="2:16" ht="103.5" customHeight="1">
      <c r="B4" s="126"/>
      <c r="C4" s="126"/>
      <c r="D4" s="126"/>
      <c r="E4" s="126"/>
      <c r="F4" s="368"/>
      <c r="G4" s="368"/>
      <c r="H4" s="368"/>
      <c r="I4" s="304"/>
      <c r="J4" s="304"/>
      <c r="K4" s="368" t="s">
        <v>344</v>
      </c>
      <c r="L4" s="368"/>
      <c r="M4" s="305"/>
      <c r="N4" s="302"/>
      <c r="O4" s="302"/>
      <c r="P4" s="302"/>
    </row>
    <row r="5" spans="2:16" ht="61.5">
      <c r="B5" s="126"/>
      <c r="C5" s="126"/>
      <c r="D5" s="126"/>
      <c r="E5" s="126"/>
      <c r="F5" s="368"/>
      <c r="G5" s="368"/>
      <c r="H5" s="368"/>
      <c r="I5" s="304"/>
      <c r="J5" s="304"/>
      <c r="K5" s="368"/>
      <c r="L5" s="368"/>
      <c r="M5" s="305"/>
      <c r="N5" s="302"/>
      <c r="O5" s="302"/>
      <c r="P5" s="302"/>
    </row>
    <row r="6" spans="2:16" ht="408" customHeight="1">
      <c r="B6" s="126"/>
      <c r="C6" s="126"/>
      <c r="D6" s="126"/>
      <c r="E6" s="126"/>
      <c r="F6" s="368"/>
      <c r="G6" s="368"/>
      <c r="H6" s="368"/>
      <c r="I6" s="304"/>
      <c r="J6" s="304"/>
      <c r="K6" s="368"/>
      <c r="L6" s="368"/>
      <c r="M6" s="305"/>
      <c r="N6" s="302"/>
      <c r="O6" s="302"/>
      <c r="P6" s="302"/>
    </row>
    <row r="7" spans="2:13" ht="61.5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0"/>
    </row>
    <row r="8" spans="2:13" ht="61.5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80"/>
    </row>
    <row r="9" spans="2:13" ht="64.5" customHeight="1">
      <c r="B9" s="361" t="s">
        <v>345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80"/>
    </row>
    <row r="10" spans="2:13" ht="61.5" customHeight="1">
      <c r="B10" s="122"/>
      <c r="C10" s="122"/>
      <c r="D10" s="122"/>
      <c r="E10" s="122"/>
      <c r="F10" s="122"/>
      <c r="G10" s="123"/>
      <c r="H10" s="369"/>
      <c r="I10" s="369"/>
      <c r="J10" s="369"/>
      <c r="K10" s="369"/>
      <c r="L10" s="369"/>
      <c r="M10" s="80"/>
    </row>
    <row r="11" spans="2:18" ht="309.75" customHeight="1">
      <c r="B11" s="108" t="s">
        <v>20</v>
      </c>
      <c r="C11" s="108" t="s">
        <v>21</v>
      </c>
      <c r="D11" s="109" t="s">
        <v>40</v>
      </c>
      <c r="E11" s="109" t="s">
        <v>41</v>
      </c>
      <c r="F11" s="109" t="s">
        <v>42</v>
      </c>
      <c r="G11" s="109" t="s">
        <v>43</v>
      </c>
      <c r="H11" s="109" t="s">
        <v>44</v>
      </c>
      <c r="I11" s="109" t="s">
        <v>200</v>
      </c>
      <c r="J11" s="109" t="s">
        <v>205</v>
      </c>
      <c r="K11" s="109" t="s">
        <v>16</v>
      </c>
      <c r="L11" s="110" t="s">
        <v>230</v>
      </c>
      <c r="M11" s="80"/>
      <c r="R11" t="s">
        <v>381</v>
      </c>
    </row>
    <row r="12" spans="2:13" ht="72.75" customHeight="1">
      <c r="B12" s="112">
        <v>1</v>
      </c>
      <c r="C12" s="112">
        <v>2</v>
      </c>
      <c r="D12" s="202" t="s">
        <v>22</v>
      </c>
      <c r="E12" s="202" t="s">
        <v>23</v>
      </c>
      <c r="F12" s="202" t="s">
        <v>24</v>
      </c>
      <c r="G12" s="202" t="s">
        <v>25</v>
      </c>
      <c r="H12" s="202" t="s">
        <v>26</v>
      </c>
      <c r="I12" s="113">
        <v>8</v>
      </c>
      <c r="J12" s="113"/>
      <c r="K12" s="113">
        <v>9</v>
      </c>
      <c r="L12" s="113">
        <v>10</v>
      </c>
      <c r="M12" s="80"/>
    </row>
    <row r="13" spans="2:13" ht="62.25" customHeight="1">
      <c r="B13" s="108" t="s">
        <v>294</v>
      </c>
      <c r="C13" s="204" t="s">
        <v>47</v>
      </c>
      <c r="D13" s="213" t="s">
        <v>45</v>
      </c>
      <c r="E13" s="213" t="s">
        <v>48</v>
      </c>
      <c r="F13" s="213"/>
      <c r="G13" s="213"/>
      <c r="H13" s="213"/>
      <c r="I13" s="213" t="e">
        <f>I14+#REF!+I29</f>
        <v>#REF!</v>
      </c>
      <c r="J13" s="213" t="e">
        <f>J14+#REF!+J29</f>
        <v>#REF!</v>
      </c>
      <c r="K13" s="213" t="e">
        <f>K14+#REF!+K29</f>
        <v>#REF!</v>
      </c>
      <c r="L13" s="280">
        <f>L14+L29+L19</f>
        <v>1766.1139999999998</v>
      </c>
      <c r="M13" s="80"/>
    </row>
    <row r="14" spans="2:13" ht="135" customHeight="1">
      <c r="B14" s="108"/>
      <c r="C14" s="204" t="s">
        <v>90</v>
      </c>
      <c r="D14" s="213" t="s">
        <v>45</v>
      </c>
      <c r="E14" s="213" t="s">
        <v>48</v>
      </c>
      <c r="F14" s="213" t="s">
        <v>49</v>
      </c>
      <c r="G14" s="213"/>
      <c r="H14" s="109"/>
      <c r="I14" s="213">
        <f aca="true" t="shared" si="0" ref="I14:L15">I15</f>
        <v>406.43</v>
      </c>
      <c r="J14" s="213">
        <f t="shared" si="0"/>
        <v>410.93</v>
      </c>
      <c r="K14" s="213">
        <f t="shared" si="0"/>
        <v>0</v>
      </c>
      <c r="L14" s="280">
        <f>L15</f>
        <v>463.25</v>
      </c>
      <c r="M14" s="80"/>
    </row>
    <row r="15" spans="2:13" ht="68.25" customHeight="1">
      <c r="B15" s="108"/>
      <c r="C15" s="205" t="s">
        <v>89</v>
      </c>
      <c r="D15" s="202" t="s">
        <v>45</v>
      </c>
      <c r="E15" s="202" t="s">
        <v>48</v>
      </c>
      <c r="F15" s="202" t="s">
        <v>49</v>
      </c>
      <c r="G15" s="202" t="s">
        <v>106</v>
      </c>
      <c r="H15" s="109"/>
      <c r="I15" s="213">
        <f t="shared" si="0"/>
        <v>406.43</v>
      </c>
      <c r="J15" s="213">
        <f t="shared" si="0"/>
        <v>410.93</v>
      </c>
      <c r="K15" s="213">
        <f t="shared" si="0"/>
        <v>0</v>
      </c>
      <c r="L15" s="281">
        <f t="shared" si="0"/>
        <v>463.25</v>
      </c>
      <c r="M15" s="80"/>
    </row>
    <row r="16" spans="2:13" ht="111.75" customHeight="1">
      <c r="B16" s="108"/>
      <c r="C16" s="207" t="s">
        <v>0</v>
      </c>
      <c r="D16" s="202" t="s">
        <v>45</v>
      </c>
      <c r="E16" s="202" t="s">
        <v>48</v>
      </c>
      <c r="F16" s="202" t="s">
        <v>49</v>
      </c>
      <c r="G16" s="256" t="s">
        <v>129</v>
      </c>
      <c r="H16" s="113"/>
      <c r="I16" s="202">
        <f>I17+I18</f>
        <v>406.43</v>
      </c>
      <c r="J16" s="202">
        <f>J17+J18</f>
        <v>410.93</v>
      </c>
      <c r="K16" s="202">
        <f>K17+K18</f>
        <v>0</v>
      </c>
      <c r="L16" s="281">
        <f>L17+L18</f>
        <v>463.25</v>
      </c>
      <c r="M16" s="80"/>
    </row>
    <row r="17" spans="2:20" ht="196.5" customHeight="1">
      <c r="B17" s="108"/>
      <c r="C17" s="203" t="s">
        <v>71</v>
      </c>
      <c r="D17" s="202" t="s">
        <v>45</v>
      </c>
      <c r="E17" s="202" t="s">
        <v>48</v>
      </c>
      <c r="F17" s="202" t="s">
        <v>49</v>
      </c>
      <c r="G17" s="202" t="s">
        <v>129</v>
      </c>
      <c r="H17" s="113" t="s">
        <v>64</v>
      </c>
      <c r="I17" s="202">
        <v>312.16</v>
      </c>
      <c r="J17" s="202">
        <v>315.16</v>
      </c>
      <c r="K17" s="202">
        <v>0</v>
      </c>
      <c r="L17" s="285">
        <v>355.8</v>
      </c>
      <c r="M17" s="80"/>
      <c r="R17" s="249"/>
      <c r="S17" s="249"/>
      <c r="T17" s="249"/>
    </row>
    <row r="18" spans="2:19" ht="64.5" customHeight="1">
      <c r="B18" s="108"/>
      <c r="C18" s="203" t="s">
        <v>114</v>
      </c>
      <c r="D18" s="202" t="s">
        <v>45</v>
      </c>
      <c r="E18" s="202" t="s">
        <v>48</v>
      </c>
      <c r="F18" s="202" t="s">
        <v>49</v>
      </c>
      <c r="G18" s="202" t="s">
        <v>129</v>
      </c>
      <c r="H18" s="113" t="s">
        <v>113</v>
      </c>
      <c r="I18" s="202">
        <v>94.27</v>
      </c>
      <c r="J18" s="202">
        <v>95.77</v>
      </c>
      <c r="K18" s="202">
        <v>0</v>
      </c>
      <c r="L18" s="285">
        <v>107.45</v>
      </c>
      <c r="M18" s="80"/>
      <c r="S18" s="249"/>
    </row>
    <row r="19" spans="2:13" ht="183" customHeight="1">
      <c r="B19" s="108"/>
      <c r="C19" s="226" t="s">
        <v>217</v>
      </c>
      <c r="D19" s="213" t="s">
        <v>45</v>
      </c>
      <c r="E19" s="213" t="s">
        <v>48</v>
      </c>
      <c r="F19" s="213" t="s">
        <v>50</v>
      </c>
      <c r="G19" s="213" t="s">
        <v>101</v>
      </c>
      <c r="H19" s="109"/>
      <c r="I19" s="213" t="e">
        <f aca="true" t="shared" si="1" ref="I19:K21">I20</f>
        <v>#REF!</v>
      </c>
      <c r="J19" s="213" t="e">
        <f t="shared" si="1"/>
        <v>#REF!</v>
      </c>
      <c r="K19" s="213" t="e">
        <f t="shared" si="1"/>
        <v>#REF!</v>
      </c>
      <c r="L19" s="280">
        <f>L20</f>
        <v>1297.8639999999998</v>
      </c>
      <c r="M19" s="80"/>
    </row>
    <row r="20" spans="2:20" ht="125.25" customHeight="1">
      <c r="B20" s="108" t="s">
        <v>295</v>
      </c>
      <c r="C20" s="270" t="s">
        <v>236</v>
      </c>
      <c r="D20" s="213" t="s">
        <v>45</v>
      </c>
      <c r="E20" s="213" t="s">
        <v>48</v>
      </c>
      <c r="F20" s="213" t="s">
        <v>50</v>
      </c>
      <c r="G20" s="271" t="s">
        <v>110</v>
      </c>
      <c r="H20" s="109" t="s">
        <v>46</v>
      </c>
      <c r="I20" s="213" t="e">
        <f>I22+I23+#REF!+I27+#REF!+I28</f>
        <v>#REF!</v>
      </c>
      <c r="J20" s="213" t="e">
        <f>J22+J23+J27+#REF!+J28</f>
        <v>#REF!</v>
      </c>
      <c r="K20" s="213" t="e">
        <f>K22+K23+K27+#REF!+K28</f>
        <v>#REF!</v>
      </c>
      <c r="L20" s="280">
        <f>L22+L23+L27+L28+L25+L26+L33</f>
        <v>1297.8639999999998</v>
      </c>
      <c r="M20" s="80"/>
      <c r="T20" s="249"/>
    </row>
    <row r="21" spans="2:20" ht="257.25" customHeight="1">
      <c r="B21" s="108" t="s">
        <v>302</v>
      </c>
      <c r="C21" s="208" t="s">
        <v>18</v>
      </c>
      <c r="D21" s="213" t="s">
        <v>45</v>
      </c>
      <c r="E21" s="213" t="s">
        <v>48</v>
      </c>
      <c r="F21" s="213" t="s">
        <v>50</v>
      </c>
      <c r="G21" s="271" t="s">
        <v>110</v>
      </c>
      <c r="H21" s="109"/>
      <c r="I21" s="213">
        <f t="shared" si="1"/>
        <v>475.78</v>
      </c>
      <c r="J21" s="213">
        <f t="shared" si="1"/>
        <v>480</v>
      </c>
      <c r="K21" s="213">
        <f t="shared" si="1"/>
        <v>0</v>
      </c>
      <c r="L21" s="280">
        <f>L22+L23+L25+L26+L27+L28</f>
        <v>1194.66</v>
      </c>
      <c r="M21" s="80"/>
      <c r="T21" s="249"/>
    </row>
    <row r="22" spans="2:18" ht="117.75" customHeight="1">
      <c r="B22" s="108"/>
      <c r="C22" s="203" t="s">
        <v>115</v>
      </c>
      <c r="D22" s="202" t="s">
        <v>45</v>
      </c>
      <c r="E22" s="202" t="s">
        <v>48</v>
      </c>
      <c r="F22" s="202" t="s">
        <v>50</v>
      </c>
      <c r="G22" s="235" t="s">
        <v>110</v>
      </c>
      <c r="H22" s="113" t="s">
        <v>64</v>
      </c>
      <c r="I22" s="202">
        <v>475.78</v>
      </c>
      <c r="J22" s="202">
        <v>480</v>
      </c>
      <c r="K22" s="202">
        <v>0</v>
      </c>
      <c r="L22" s="285">
        <v>573.79</v>
      </c>
      <c r="M22" s="80"/>
      <c r="R22" s="249"/>
    </row>
    <row r="23" spans="2:18" ht="64.5" customHeight="1">
      <c r="B23" s="108"/>
      <c r="C23" s="203" t="s">
        <v>114</v>
      </c>
      <c r="D23" s="202" t="s">
        <v>45</v>
      </c>
      <c r="E23" s="202" t="s">
        <v>48</v>
      </c>
      <c r="F23" s="202" t="s">
        <v>50</v>
      </c>
      <c r="G23" s="235" t="s">
        <v>110</v>
      </c>
      <c r="H23" s="113" t="s">
        <v>113</v>
      </c>
      <c r="I23" s="202">
        <v>143.69</v>
      </c>
      <c r="J23" s="202">
        <v>145</v>
      </c>
      <c r="K23" s="202">
        <v>0</v>
      </c>
      <c r="L23" s="285">
        <v>173.28</v>
      </c>
      <c r="M23" s="80"/>
      <c r="R23" s="249"/>
    </row>
    <row r="24" spans="2:18" ht="64.5" customHeight="1">
      <c r="B24" s="108"/>
      <c r="C24" s="248" t="s">
        <v>248</v>
      </c>
      <c r="D24" s="113">
        <v>801</v>
      </c>
      <c r="E24" s="113" t="s">
        <v>48</v>
      </c>
      <c r="F24" s="113" t="s">
        <v>50</v>
      </c>
      <c r="G24" s="112" t="s">
        <v>247</v>
      </c>
      <c r="H24" s="113"/>
      <c r="I24" s="202"/>
      <c r="J24" s="202"/>
      <c r="K24" s="202"/>
      <c r="L24" s="285">
        <f>L25+L26</f>
        <v>349.2</v>
      </c>
      <c r="M24" s="80"/>
      <c r="R24" s="249"/>
    </row>
    <row r="25" spans="2:13" ht="108.75" customHeight="1">
      <c r="B25" s="108"/>
      <c r="C25" s="203" t="s">
        <v>115</v>
      </c>
      <c r="D25" s="113">
        <v>801</v>
      </c>
      <c r="E25" s="202" t="s">
        <v>48</v>
      </c>
      <c r="F25" s="202" t="s">
        <v>50</v>
      </c>
      <c r="G25" s="112" t="s">
        <v>247</v>
      </c>
      <c r="H25" s="113" t="s">
        <v>64</v>
      </c>
      <c r="I25" s="202"/>
      <c r="J25" s="202"/>
      <c r="K25" s="202">
        <v>0</v>
      </c>
      <c r="L25" s="285">
        <v>268.2</v>
      </c>
      <c r="M25" s="80"/>
    </row>
    <row r="26" spans="2:13" ht="64.5" customHeight="1">
      <c r="B26" s="108"/>
      <c r="C26" s="203" t="s">
        <v>114</v>
      </c>
      <c r="D26" s="113">
        <v>801</v>
      </c>
      <c r="E26" s="202" t="s">
        <v>48</v>
      </c>
      <c r="F26" s="202" t="s">
        <v>50</v>
      </c>
      <c r="G26" s="112" t="s">
        <v>247</v>
      </c>
      <c r="H26" s="113" t="s">
        <v>113</v>
      </c>
      <c r="I26" s="202"/>
      <c r="J26" s="202"/>
      <c r="K26" s="202">
        <v>0</v>
      </c>
      <c r="L26" s="285">
        <v>81</v>
      </c>
      <c r="M26" s="80"/>
    </row>
    <row r="27" spans="2:35" ht="119.25" customHeight="1">
      <c r="B27" s="108"/>
      <c r="C27" s="203" t="s">
        <v>1</v>
      </c>
      <c r="D27" s="202" t="s">
        <v>45</v>
      </c>
      <c r="E27" s="202" t="s">
        <v>48</v>
      </c>
      <c r="F27" s="202" t="s">
        <v>50</v>
      </c>
      <c r="G27" s="235" t="s">
        <v>110</v>
      </c>
      <c r="H27" s="113" t="s">
        <v>67</v>
      </c>
      <c r="I27" s="202">
        <v>201</v>
      </c>
      <c r="J27" s="202">
        <v>263.5</v>
      </c>
      <c r="K27" s="202">
        <v>-170</v>
      </c>
      <c r="L27" s="281">
        <v>95</v>
      </c>
      <c r="M27" s="80"/>
      <c r="Z27" s="249"/>
      <c r="AI27" s="125"/>
    </row>
    <row r="28" spans="2:13" ht="79.5" customHeight="1">
      <c r="B28" s="108"/>
      <c r="C28" s="203" t="s">
        <v>66</v>
      </c>
      <c r="D28" s="202" t="s">
        <v>45</v>
      </c>
      <c r="E28" s="202" t="s">
        <v>48</v>
      </c>
      <c r="F28" s="202" t="s">
        <v>50</v>
      </c>
      <c r="G28" s="235" t="s">
        <v>110</v>
      </c>
      <c r="H28" s="113">
        <v>852</v>
      </c>
      <c r="I28" s="202">
        <v>5</v>
      </c>
      <c r="J28" s="202">
        <v>5</v>
      </c>
      <c r="K28" s="202">
        <v>-4</v>
      </c>
      <c r="L28" s="281">
        <v>3.39</v>
      </c>
      <c r="M28" s="80"/>
    </row>
    <row r="29" spans="2:26" ht="62.25" customHeight="1">
      <c r="B29" s="108"/>
      <c r="C29" s="208" t="s">
        <v>2</v>
      </c>
      <c r="D29" s="213" t="s">
        <v>45</v>
      </c>
      <c r="E29" s="213" t="s">
        <v>48</v>
      </c>
      <c r="F29" s="213" t="s">
        <v>61</v>
      </c>
      <c r="G29" s="213" t="s">
        <v>106</v>
      </c>
      <c r="H29" s="109"/>
      <c r="I29" s="213">
        <f aca="true" t="shared" si="2" ref="I29:L31">I30</f>
        <v>20</v>
      </c>
      <c r="J29" s="213">
        <f t="shared" si="2"/>
        <v>10</v>
      </c>
      <c r="K29" s="213">
        <f t="shared" si="2"/>
        <v>-5</v>
      </c>
      <c r="L29" s="280">
        <f t="shared" si="2"/>
        <v>5</v>
      </c>
      <c r="M29" s="80"/>
      <c r="Z29" s="249"/>
    </row>
    <row r="30" spans="2:13" ht="73.5" customHeight="1">
      <c r="B30" s="108"/>
      <c r="C30" s="205" t="s">
        <v>89</v>
      </c>
      <c r="D30" s="202" t="s">
        <v>45</v>
      </c>
      <c r="E30" s="202" t="s">
        <v>48</v>
      </c>
      <c r="F30" s="202" t="s">
        <v>61</v>
      </c>
      <c r="G30" s="255" t="s">
        <v>136</v>
      </c>
      <c r="H30" s="113"/>
      <c r="I30" s="202">
        <f t="shared" si="2"/>
        <v>20</v>
      </c>
      <c r="J30" s="202">
        <f t="shared" si="2"/>
        <v>10</v>
      </c>
      <c r="K30" s="202">
        <f t="shared" si="2"/>
        <v>-5</v>
      </c>
      <c r="L30" s="281">
        <f t="shared" si="2"/>
        <v>5</v>
      </c>
      <c r="M30" s="80"/>
    </row>
    <row r="31" spans="2:13" ht="94.5" customHeight="1">
      <c r="B31" s="108"/>
      <c r="C31" s="210" t="s">
        <v>3</v>
      </c>
      <c r="D31" s="202" t="s">
        <v>45</v>
      </c>
      <c r="E31" s="202" t="s">
        <v>48</v>
      </c>
      <c r="F31" s="202" t="s">
        <v>61</v>
      </c>
      <c r="G31" s="202" t="s">
        <v>136</v>
      </c>
      <c r="H31" s="113"/>
      <c r="I31" s="202">
        <f t="shared" si="2"/>
        <v>20</v>
      </c>
      <c r="J31" s="202">
        <f t="shared" si="2"/>
        <v>10</v>
      </c>
      <c r="K31" s="202">
        <f t="shared" si="2"/>
        <v>-5</v>
      </c>
      <c r="L31" s="281">
        <f t="shared" si="2"/>
        <v>5</v>
      </c>
      <c r="M31" s="80"/>
    </row>
    <row r="32" spans="2:13" ht="67.5" customHeight="1">
      <c r="B32" s="108"/>
      <c r="C32" s="203" t="s">
        <v>4</v>
      </c>
      <c r="D32" s="202" t="s">
        <v>45</v>
      </c>
      <c r="E32" s="202" t="s">
        <v>48</v>
      </c>
      <c r="F32" s="202" t="s">
        <v>61</v>
      </c>
      <c r="G32" s="202" t="s">
        <v>136</v>
      </c>
      <c r="H32" s="113" t="s">
        <v>5</v>
      </c>
      <c r="I32" s="202">
        <v>20</v>
      </c>
      <c r="J32" s="202">
        <v>10</v>
      </c>
      <c r="K32" s="202">
        <v>-5</v>
      </c>
      <c r="L32" s="281">
        <f>J32+K32</f>
        <v>5</v>
      </c>
      <c r="M32" s="80"/>
    </row>
    <row r="33" spans="2:13" ht="104.25" customHeight="1">
      <c r="B33" s="108" t="s">
        <v>304</v>
      </c>
      <c r="C33" s="208" t="s">
        <v>116</v>
      </c>
      <c r="D33" s="213" t="s">
        <v>45</v>
      </c>
      <c r="E33" s="213" t="s">
        <v>49</v>
      </c>
      <c r="F33" s="213"/>
      <c r="G33" s="213" t="s">
        <v>107</v>
      </c>
      <c r="H33" s="109"/>
      <c r="I33" s="213" t="e">
        <f>I34</f>
        <v>#REF!</v>
      </c>
      <c r="J33" s="213" t="e">
        <f>J34</f>
        <v>#REF!</v>
      </c>
      <c r="K33" s="213" t="e">
        <f>K34</f>
        <v>#REF!</v>
      </c>
      <c r="L33" s="280">
        <f>L34</f>
        <v>103.20400000000001</v>
      </c>
      <c r="M33" s="80"/>
    </row>
    <row r="34" spans="2:13" ht="66" customHeight="1">
      <c r="B34" s="108"/>
      <c r="C34" s="211" t="s">
        <v>117</v>
      </c>
      <c r="D34" s="202" t="s">
        <v>45</v>
      </c>
      <c r="E34" s="202" t="s">
        <v>49</v>
      </c>
      <c r="F34" s="202" t="s">
        <v>51</v>
      </c>
      <c r="G34" s="202" t="s">
        <v>135</v>
      </c>
      <c r="H34" s="113"/>
      <c r="I34" s="202" t="e">
        <f>#REF!</f>
        <v>#REF!</v>
      </c>
      <c r="J34" s="202" t="e">
        <f>#REF!</f>
        <v>#REF!</v>
      </c>
      <c r="K34" s="202" t="e">
        <f>#REF!</f>
        <v>#REF!</v>
      </c>
      <c r="L34" s="281">
        <f>L35</f>
        <v>103.20400000000001</v>
      </c>
      <c r="M34" s="80"/>
    </row>
    <row r="35" spans="2:13" ht="249.75" customHeight="1">
      <c r="B35" s="108"/>
      <c r="C35" s="208" t="s">
        <v>318</v>
      </c>
      <c r="D35" s="202" t="s">
        <v>45</v>
      </c>
      <c r="E35" s="202" t="s">
        <v>49</v>
      </c>
      <c r="F35" s="202" t="s">
        <v>51</v>
      </c>
      <c r="G35" s="256" t="s">
        <v>135</v>
      </c>
      <c r="H35" s="113" t="s">
        <v>46</v>
      </c>
      <c r="I35" s="202">
        <f>I36+I37+I38</f>
        <v>47.4</v>
      </c>
      <c r="J35" s="202">
        <f>J36+J37+J38</f>
        <v>51.4</v>
      </c>
      <c r="K35" s="202">
        <f>K36+K37+K38</f>
        <v>35.998</v>
      </c>
      <c r="L35" s="285">
        <f>L36+L37+L38</f>
        <v>103.20400000000001</v>
      </c>
      <c r="M35" s="80"/>
    </row>
    <row r="36" spans="2:13" ht="114" customHeight="1">
      <c r="B36" s="108"/>
      <c r="C36" s="203" t="s">
        <v>115</v>
      </c>
      <c r="D36" s="202" t="s">
        <v>45</v>
      </c>
      <c r="E36" s="202" t="s">
        <v>49</v>
      </c>
      <c r="F36" s="202" t="s">
        <v>51</v>
      </c>
      <c r="G36" s="202" t="s">
        <v>135</v>
      </c>
      <c r="H36" s="113" t="s">
        <v>64</v>
      </c>
      <c r="I36" s="202">
        <v>34.8</v>
      </c>
      <c r="J36" s="202">
        <v>37.8</v>
      </c>
      <c r="K36" s="202">
        <v>21.11</v>
      </c>
      <c r="L36" s="285">
        <v>76.19</v>
      </c>
      <c r="M36" s="80"/>
    </row>
    <row r="37" spans="2:13" ht="80.25" customHeight="1">
      <c r="B37" s="108"/>
      <c r="C37" s="203" t="s">
        <v>114</v>
      </c>
      <c r="D37" s="202" t="s">
        <v>45</v>
      </c>
      <c r="E37" s="202" t="s">
        <v>49</v>
      </c>
      <c r="F37" s="202" t="s">
        <v>51</v>
      </c>
      <c r="G37" s="202" t="s">
        <v>135</v>
      </c>
      <c r="H37" s="113" t="s">
        <v>113</v>
      </c>
      <c r="I37" s="202">
        <v>11</v>
      </c>
      <c r="J37" s="202">
        <v>12</v>
      </c>
      <c r="K37" s="202">
        <v>13.488</v>
      </c>
      <c r="L37" s="285">
        <v>23.01</v>
      </c>
      <c r="M37" s="80"/>
    </row>
    <row r="38" spans="2:13" ht="123" customHeight="1">
      <c r="B38" s="108"/>
      <c r="C38" s="203" t="s">
        <v>1</v>
      </c>
      <c r="D38" s="202" t="s">
        <v>45</v>
      </c>
      <c r="E38" s="202" t="s">
        <v>49</v>
      </c>
      <c r="F38" s="202" t="s">
        <v>51</v>
      </c>
      <c r="G38" s="202" t="s">
        <v>135</v>
      </c>
      <c r="H38" s="113" t="s">
        <v>67</v>
      </c>
      <c r="I38" s="202">
        <v>1.6</v>
      </c>
      <c r="J38" s="202">
        <v>1.6</v>
      </c>
      <c r="K38" s="202">
        <v>1.4</v>
      </c>
      <c r="L38" s="285">
        <v>4.004</v>
      </c>
      <c r="M38" s="80"/>
    </row>
    <row r="39" spans="2:13" ht="303.75">
      <c r="B39" s="272" t="s">
        <v>298</v>
      </c>
      <c r="C39" s="208" t="s">
        <v>222</v>
      </c>
      <c r="D39" s="236">
        <v>801</v>
      </c>
      <c r="E39" s="113" t="s">
        <v>56</v>
      </c>
      <c r="F39" s="113" t="s">
        <v>51</v>
      </c>
      <c r="G39" s="202" t="s">
        <v>100</v>
      </c>
      <c r="H39" s="113"/>
      <c r="I39" s="202"/>
      <c r="J39" s="202"/>
      <c r="K39" s="202"/>
      <c r="L39" s="281">
        <f>L40+L41</f>
        <v>196.9</v>
      </c>
      <c r="M39" s="80"/>
    </row>
    <row r="40" spans="2:13" ht="184.5">
      <c r="B40" s="108"/>
      <c r="C40" s="203" t="s">
        <v>1</v>
      </c>
      <c r="D40" s="236">
        <v>801</v>
      </c>
      <c r="E40" s="113" t="s">
        <v>56</v>
      </c>
      <c r="F40" s="113" t="s">
        <v>51</v>
      </c>
      <c r="G40" s="202" t="s">
        <v>100</v>
      </c>
      <c r="H40" s="113" t="s">
        <v>67</v>
      </c>
      <c r="I40" s="202"/>
      <c r="J40" s="202"/>
      <c r="K40" s="202"/>
      <c r="L40" s="281">
        <v>5</v>
      </c>
      <c r="M40" s="80"/>
    </row>
    <row r="41" spans="2:13" ht="184.5">
      <c r="B41" s="108"/>
      <c r="C41" s="203" t="s">
        <v>1</v>
      </c>
      <c r="D41" s="236">
        <v>801</v>
      </c>
      <c r="E41" s="113" t="s">
        <v>56</v>
      </c>
      <c r="F41" s="113" t="s">
        <v>51</v>
      </c>
      <c r="G41" s="202" t="s">
        <v>364</v>
      </c>
      <c r="H41" s="113" t="s">
        <v>67</v>
      </c>
      <c r="I41" s="202"/>
      <c r="J41" s="202"/>
      <c r="K41" s="202"/>
      <c r="L41" s="281">
        <v>191.9</v>
      </c>
      <c r="M41" s="80"/>
    </row>
    <row r="42" spans="2:13" ht="61.5">
      <c r="B42" s="108" t="s">
        <v>299</v>
      </c>
      <c r="C42" s="208" t="s">
        <v>277</v>
      </c>
      <c r="D42" s="236">
        <v>801</v>
      </c>
      <c r="E42" s="113" t="s">
        <v>51</v>
      </c>
      <c r="F42" s="113" t="s">
        <v>209</v>
      </c>
      <c r="G42" s="113" t="s">
        <v>98</v>
      </c>
      <c r="H42" s="113"/>
      <c r="I42" s="202"/>
      <c r="J42" s="202"/>
      <c r="K42" s="202"/>
      <c r="L42" s="281">
        <f>L43</f>
        <v>10</v>
      </c>
      <c r="M42" s="80"/>
    </row>
    <row r="43" spans="2:13" ht="184.5">
      <c r="B43" s="108"/>
      <c r="C43" s="203" t="s">
        <v>1</v>
      </c>
      <c r="D43" s="236">
        <v>801</v>
      </c>
      <c r="E43" s="113" t="s">
        <v>51</v>
      </c>
      <c r="F43" s="113" t="s">
        <v>209</v>
      </c>
      <c r="G43" s="113" t="s">
        <v>98</v>
      </c>
      <c r="H43" s="113" t="s">
        <v>67</v>
      </c>
      <c r="I43" s="202"/>
      <c r="J43" s="202"/>
      <c r="K43" s="202"/>
      <c r="L43" s="281">
        <v>10</v>
      </c>
      <c r="M43" s="80"/>
    </row>
    <row r="44" spans="2:13" ht="207" customHeight="1">
      <c r="B44" s="108" t="s">
        <v>300</v>
      </c>
      <c r="C44" s="208" t="s">
        <v>282</v>
      </c>
      <c r="D44" s="109" t="s">
        <v>45</v>
      </c>
      <c r="E44" s="109" t="s">
        <v>51</v>
      </c>
      <c r="F44" s="109" t="s">
        <v>283</v>
      </c>
      <c r="G44" s="242" t="s">
        <v>319</v>
      </c>
      <c r="H44" s="109"/>
      <c r="I44" s="213"/>
      <c r="J44" s="213"/>
      <c r="K44" s="213"/>
      <c r="L44" s="280">
        <v>9</v>
      </c>
      <c r="M44" s="80"/>
    </row>
    <row r="45" spans="2:13" ht="123" customHeight="1">
      <c r="B45" s="108"/>
      <c r="C45" s="203" t="s">
        <v>1</v>
      </c>
      <c r="D45" s="113" t="s">
        <v>45</v>
      </c>
      <c r="E45" s="113" t="s">
        <v>51</v>
      </c>
      <c r="F45" s="113" t="s">
        <v>283</v>
      </c>
      <c r="G45" s="243" t="s">
        <v>319</v>
      </c>
      <c r="H45" s="113" t="s">
        <v>67</v>
      </c>
      <c r="I45" s="202"/>
      <c r="J45" s="202"/>
      <c r="K45" s="202"/>
      <c r="L45" s="281">
        <v>9</v>
      </c>
      <c r="M45" s="80"/>
    </row>
    <row r="46" spans="2:13" ht="123" customHeight="1">
      <c r="B46" s="272" t="s">
        <v>301</v>
      </c>
      <c r="C46" s="208" t="s">
        <v>303</v>
      </c>
      <c r="D46" s="272">
        <v>801</v>
      </c>
      <c r="E46" s="109" t="s">
        <v>51</v>
      </c>
      <c r="F46" s="272">
        <v>14</v>
      </c>
      <c r="G46" s="109" t="s">
        <v>287</v>
      </c>
      <c r="H46" s="109"/>
      <c r="I46" s="213"/>
      <c r="J46" s="213"/>
      <c r="K46" s="213"/>
      <c r="L46" s="280">
        <v>1</v>
      </c>
      <c r="M46" s="80"/>
    </row>
    <row r="47" spans="2:13" ht="123" customHeight="1">
      <c r="B47" s="108"/>
      <c r="C47" s="203" t="s">
        <v>1</v>
      </c>
      <c r="D47" s="236">
        <v>801</v>
      </c>
      <c r="E47" s="113" t="s">
        <v>51</v>
      </c>
      <c r="F47" s="236">
        <v>14</v>
      </c>
      <c r="G47" s="113" t="s">
        <v>287</v>
      </c>
      <c r="H47" s="113" t="s">
        <v>67</v>
      </c>
      <c r="I47" s="202"/>
      <c r="J47" s="202"/>
      <c r="K47" s="202"/>
      <c r="L47" s="280">
        <v>1</v>
      </c>
      <c r="M47" s="80"/>
    </row>
    <row r="48" spans="2:15" ht="123" customHeight="1">
      <c r="B48" s="108"/>
      <c r="C48" s="203" t="s">
        <v>1</v>
      </c>
      <c r="D48" s="113" t="s">
        <v>45</v>
      </c>
      <c r="E48" s="113" t="s">
        <v>50</v>
      </c>
      <c r="F48" s="113" t="s">
        <v>283</v>
      </c>
      <c r="G48" s="306" t="s">
        <v>98</v>
      </c>
      <c r="H48" s="113" t="s">
        <v>67</v>
      </c>
      <c r="I48" s="202"/>
      <c r="J48" s="202"/>
      <c r="K48" s="202"/>
      <c r="L48" s="324">
        <v>183</v>
      </c>
      <c r="M48" s="80"/>
      <c r="N48" s="80"/>
      <c r="O48" s="80"/>
    </row>
    <row r="49" spans="2:13" ht="176.25" customHeight="1">
      <c r="B49" s="108"/>
      <c r="C49" s="208" t="s">
        <v>320</v>
      </c>
      <c r="D49" s="236"/>
      <c r="E49" s="113"/>
      <c r="F49" s="236"/>
      <c r="G49" s="213" t="s">
        <v>102</v>
      </c>
      <c r="H49" s="109" t="s">
        <v>46</v>
      </c>
      <c r="I49" s="202"/>
      <c r="J49" s="202"/>
      <c r="K49" s="202"/>
      <c r="L49" s="280">
        <f>L50+L57+L64</f>
        <v>2045.65</v>
      </c>
      <c r="M49" s="80"/>
    </row>
    <row r="50" spans="2:13" ht="237.75" customHeight="1">
      <c r="B50" s="272" t="s">
        <v>307</v>
      </c>
      <c r="C50" s="208" t="s">
        <v>224</v>
      </c>
      <c r="D50" s="236">
        <v>801</v>
      </c>
      <c r="E50" s="113" t="s">
        <v>7</v>
      </c>
      <c r="F50" s="113" t="s">
        <v>7</v>
      </c>
      <c r="G50" s="109" t="s">
        <v>104</v>
      </c>
      <c r="H50" s="109"/>
      <c r="I50" s="202"/>
      <c r="J50" s="202"/>
      <c r="K50" s="202"/>
      <c r="L50" s="280">
        <f>L51+L52+L53+L54</f>
        <v>200.86</v>
      </c>
      <c r="M50" s="80"/>
    </row>
    <row r="51" spans="2:13" ht="136.5" customHeight="1">
      <c r="B51" s="108"/>
      <c r="C51" s="203" t="s">
        <v>1</v>
      </c>
      <c r="D51" s="236">
        <v>801</v>
      </c>
      <c r="E51" s="113" t="s">
        <v>7</v>
      </c>
      <c r="F51" s="113" t="s">
        <v>7</v>
      </c>
      <c r="G51" s="109" t="s">
        <v>104</v>
      </c>
      <c r="H51" s="109" t="s">
        <v>67</v>
      </c>
      <c r="I51" s="202"/>
      <c r="J51" s="202"/>
      <c r="K51" s="202"/>
      <c r="L51" s="280">
        <v>5</v>
      </c>
      <c r="M51" s="80"/>
    </row>
    <row r="52" spans="2:13" ht="136.5" customHeight="1">
      <c r="B52" s="108"/>
      <c r="C52" s="298" t="s">
        <v>359</v>
      </c>
      <c r="D52" s="236">
        <v>801</v>
      </c>
      <c r="E52" s="113" t="s">
        <v>7</v>
      </c>
      <c r="F52" s="113" t="s">
        <v>7</v>
      </c>
      <c r="G52" s="109" t="s">
        <v>104</v>
      </c>
      <c r="H52" s="109" t="s">
        <v>332</v>
      </c>
      <c r="I52" s="202"/>
      <c r="J52" s="202"/>
      <c r="K52" s="202"/>
      <c r="L52" s="282">
        <v>70.23</v>
      </c>
      <c r="M52" s="80"/>
    </row>
    <row r="53" spans="2:13" ht="136.5" customHeight="1">
      <c r="B53" s="108"/>
      <c r="C53" s="298" t="s">
        <v>360</v>
      </c>
      <c r="D53" s="236">
        <v>801</v>
      </c>
      <c r="E53" s="113" t="s">
        <v>7</v>
      </c>
      <c r="F53" s="113" t="s">
        <v>7</v>
      </c>
      <c r="G53" s="109" t="s">
        <v>104</v>
      </c>
      <c r="H53" s="109" t="s">
        <v>331</v>
      </c>
      <c r="I53" s="202"/>
      <c r="J53" s="202"/>
      <c r="K53" s="202"/>
      <c r="L53" s="282">
        <v>21.23</v>
      </c>
      <c r="M53" s="80"/>
    </row>
    <row r="54" spans="2:13" ht="136.5" customHeight="1">
      <c r="B54" s="108"/>
      <c r="C54" s="299" t="s">
        <v>361</v>
      </c>
      <c r="D54" s="236">
        <v>801</v>
      </c>
      <c r="E54" s="113" t="s">
        <v>7</v>
      </c>
      <c r="F54" s="113" t="s">
        <v>7</v>
      </c>
      <c r="G54" s="109" t="s">
        <v>311</v>
      </c>
      <c r="H54" s="109"/>
      <c r="I54" s="202"/>
      <c r="J54" s="202"/>
      <c r="K54" s="202"/>
      <c r="L54" s="280">
        <f>L55+L56</f>
        <v>104.4</v>
      </c>
      <c r="M54" s="80"/>
    </row>
    <row r="55" spans="2:13" ht="136.5" customHeight="1">
      <c r="B55" s="108"/>
      <c r="C55" s="298" t="s">
        <v>359</v>
      </c>
      <c r="D55" s="236">
        <v>801</v>
      </c>
      <c r="E55" s="113" t="s">
        <v>7</v>
      </c>
      <c r="F55" s="113" t="s">
        <v>7</v>
      </c>
      <c r="G55" s="109" t="s">
        <v>311</v>
      </c>
      <c r="H55" s="109" t="s">
        <v>332</v>
      </c>
      <c r="I55" s="202"/>
      <c r="J55" s="202"/>
      <c r="K55" s="202"/>
      <c r="L55" s="281">
        <v>80.2</v>
      </c>
      <c r="M55" s="80"/>
    </row>
    <row r="56" spans="2:13" ht="136.5" customHeight="1">
      <c r="B56" s="108"/>
      <c r="C56" s="298" t="s">
        <v>360</v>
      </c>
      <c r="D56" s="236">
        <v>801</v>
      </c>
      <c r="E56" s="113" t="s">
        <v>7</v>
      </c>
      <c r="F56" s="113" t="s">
        <v>7</v>
      </c>
      <c r="G56" s="109" t="s">
        <v>311</v>
      </c>
      <c r="H56" s="109" t="s">
        <v>331</v>
      </c>
      <c r="I56" s="202"/>
      <c r="J56" s="202"/>
      <c r="K56" s="202"/>
      <c r="L56" s="281">
        <v>24.2</v>
      </c>
      <c r="M56" s="80"/>
    </row>
    <row r="57" spans="2:13" ht="136.5" customHeight="1">
      <c r="B57" s="108" t="s">
        <v>308</v>
      </c>
      <c r="C57" s="273" t="s">
        <v>58</v>
      </c>
      <c r="D57" s="202" t="s">
        <v>45</v>
      </c>
      <c r="E57" s="202" t="s">
        <v>59</v>
      </c>
      <c r="F57" s="202" t="s">
        <v>48</v>
      </c>
      <c r="G57" s="237" t="s">
        <v>105</v>
      </c>
      <c r="H57" s="109"/>
      <c r="I57" s="202"/>
      <c r="J57" s="202"/>
      <c r="K57" s="202"/>
      <c r="L57" s="280">
        <f>L58</f>
        <v>629.96</v>
      </c>
      <c r="M57" s="80"/>
    </row>
    <row r="58" spans="2:13" ht="255.75" customHeight="1">
      <c r="B58" s="108"/>
      <c r="C58" s="208" t="s">
        <v>225</v>
      </c>
      <c r="D58" s="202" t="s">
        <v>45</v>
      </c>
      <c r="E58" s="202" t="s">
        <v>59</v>
      </c>
      <c r="F58" s="202" t="s">
        <v>48</v>
      </c>
      <c r="G58" s="237" t="s">
        <v>105</v>
      </c>
      <c r="H58" s="109" t="s">
        <v>322</v>
      </c>
      <c r="I58" s="202"/>
      <c r="J58" s="202"/>
      <c r="K58" s="202"/>
      <c r="L58" s="280">
        <f>L59+L60+L61+L62+L63</f>
        <v>629.96</v>
      </c>
      <c r="M58" s="80"/>
    </row>
    <row r="59" spans="2:19" ht="118.5" customHeight="1">
      <c r="B59" s="108"/>
      <c r="C59" s="203" t="s">
        <v>111</v>
      </c>
      <c r="D59" s="202" t="s">
        <v>45</v>
      </c>
      <c r="E59" s="202" t="s">
        <v>59</v>
      </c>
      <c r="F59" s="202" t="s">
        <v>48</v>
      </c>
      <c r="G59" s="237" t="s">
        <v>105</v>
      </c>
      <c r="H59" s="113" t="s">
        <v>67</v>
      </c>
      <c r="I59" s="202">
        <v>233.98</v>
      </c>
      <c r="J59" s="202">
        <v>326.36</v>
      </c>
      <c r="K59" s="246">
        <v>-299.09</v>
      </c>
      <c r="L59" s="281">
        <v>587.63</v>
      </c>
      <c r="M59" s="370"/>
      <c r="N59" s="370"/>
      <c r="O59" s="370"/>
      <c r="P59" s="370"/>
      <c r="S59" s="10"/>
    </row>
    <row r="60" spans="2:13" ht="70.5" customHeight="1">
      <c r="B60" s="108"/>
      <c r="C60" s="203" t="s">
        <v>94</v>
      </c>
      <c r="D60" s="202" t="s">
        <v>45</v>
      </c>
      <c r="E60" s="202" t="s">
        <v>59</v>
      </c>
      <c r="F60" s="202" t="s">
        <v>48</v>
      </c>
      <c r="G60" s="237" t="s">
        <v>105</v>
      </c>
      <c r="H60" s="113" t="s">
        <v>112</v>
      </c>
      <c r="I60" s="202">
        <v>10</v>
      </c>
      <c r="J60" s="202">
        <v>10</v>
      </c>
      <c r="K60" s="202"/>
      <c r="L60" s="281">
        <v>10</v>
      </c>
      <c r="M60" s="80"/>
    </row>
    <row r="61" spans="2:13" ht="110.25" customHeight="1">
      <c r="B61" s="108"/>
      <c r="C61" s="203" t="s">
        <v>65</v>
      </c>
      <c r="D61" s="202" t="s">
        <v>45</v>
      </c>
      <c r="E61" s="202" t="s">
        <v>59</v>
      </c>
      <c r="F61" s="202" t="s">
        <v>48</v>
      </c>
      <c r="G61" s="237" t="s">
        <v>105</v>
      </c>
      <c r="H61" s="113" t="s">
        <v>68</v>
      </c>
      <c r="I61" s="202">
        <v>30</v>
      </c>
      <c r="J61" s="202">
        <v>30</v>
      </c>
      <c r="K61" s="202"/>
      <c r="L61" s="281">
        <v>20</v>
      </c>
      <c r="M61" s="80"/>
    </row>
    <row r="62" spans="2:13" ht="84.75" customHeight="1">
      <c r="B62" s="108"/>
      <c r="C62" s="203" t="s">
        <v>66</v>
      </c>
      <c r="D62" s="202" t="s">
        <v>45</v>
      </c>
      <c r="E62" s="202" t="s">
        <v>59</v>
      </c>
      <c r="F62" s="202" t="s">
        <v>48</v>
      </c>
      <c r="G62" s="237" t="s">
        <v>105</v>
      </c>
      <c r="H62" s="113" t="s">
        <v>9</v>
      </c>
      <c r="I62" s="202">
        <v>10</v>
      </c>
      <c r="J62" s="202">
        <v>10</v>
      </c>
      <c r="K62" s="202"/>
      <c r="L62" s="281">
        <v>10</v>
      </c>
      <c r="M62" s="80"/>
    </row>
    <row r="63" spans="2:13" ht="84.75" customHeight="1">
      <c r="B63" s="108"/>
      <c r="C63" s="203" t="s">
        <v>255</v>
      </c>
      <c r="D63" s="113">
        <v>801</v>
      </c>
      <c r="E63" s="113" t="s">
        <v>59</v>
      </c>
      <c r="F63" s="113" t="s">
        <v>48</v>
      </c>
      <c r="G63" s="237" t="s">
        <v>105</v>
      </c>
      <c r="H63" s="113" t="s">
        <v>256</v>
      </c>
      <c r="I63" s="202"/>
      <c r="J63" s="202"/>
      <c r="K63" s="202"/>
      <c r="L63" s="281">
        <v>2.33</v>
      </c>
      <c r="M63" s="80"/>
    </row>
    <row r="64" spans="2:13" ht="320.25" customHeight="1">
      <c r="B64" s="108" t="s">
        <v>309</v>
      </c>
      <c r="C64" s="204" t="s">
        <v>226</v>
      </c>
      <c r="D64" s="213" t="s">
        <v>45</v>
      </c>
      <c r="E64" s="213" t="s">
        <v>61</v>
      </c>
      <c r="F64" s="213" t="s">
        <v>56</v>
      </c>
      <c r="G64" s="109" t="s">
        <v>103</v>
      </c>
      <c r="H64" s="109" t="s">
        <v>46</v>
      </c>
      <c r="I64" s="213">
        <f>I67+I68</f>
        <v>560.37</v>
      </c>
      <c r="J64" s="213">
        <f>J67+J68</f>
        <v>573.39</v>
      </c>
      <c r="K64" s="213">
        <f>K67+K68</f>
        <v>528.11</v>
      </c>
      <c r="L64" s="280">
        <f>L67+L68+L70+L71</f>
        <v>1214.8300000000002</v>
      </c>
      <c r="M64" s="80"/>
    </row>
    <row r="65" spans="2:13" ht="99.75" customHeight="1">
      <c r="B65" s="108"/>
      <c r="C65" s="204" t="s">
        <v>91</v>
      </c>
      <c r="D65" s="272">
        <v>801</v>
      </c>
      <c r="E65" s="109">
        <v>11</v>
      </c>
      <c r="F65" s="213">
        <v>0</v>
      </c>
      <c r="G65" s="109"/>
      <c r="H65" s="109"/>
      <c r="I65" s="213"/>
      <c r="J65" s="213"/>
      <c r="K65" s="213"/>
      <c r="L65" s="280">
        <f>L67++L68+L70+L71</f>
        <v>1214.8300000000002</v>
      </c>
      <c r="M65" s="80"/>
    </row>
    <row r="66" spans="2:13" ht="108.75" customHeight="1">
      <c r="B66" s="108"/>
      <c r="C66" s="204" t="s">
        <v>321</v>
      </c>
      <c r="D66" s="272">
        <v>801</v>
      </c>
      <c r="E66" s="109">
        <v>11</v>
      </c>
      <c r="F66" s="109" t="s">
        <v>322</v>
      </c>
      <c r="G66" s="113" t="s">
        <v>103</v>
      </c>
      <c r="H66" s="109"/>
      <c r="I66" s="213"/>
      <c r="J66" s="213"/>
      <c r="K66" s="213"/>
      <c r="L66" s="280">
        <f>L67+L68</f>
        <v>621.1</v>
      </c>
      <c r="M66" s="80"/>
    </row>
    <row r="67" spans="2:19" ht="122.25" customHeight="1">
      <c r="B67" s="108"/>
      <c r="C67" s="298" t="s">
        <v>359</v>
      </c>
      <c r="D67" s="202" t="s">
        <v>45</v>
      </c>
      <c r="E67" s="202" t="s">
        <v>61</v>
      </c>
      <c r="F67" s="202" t="s">
        <v>56</v>
      </c>
      <c r="G67" s="109" t="s">
        <v>103</v>
      </c>
      <c r="H67" s="113" t="s">
        <v>332</v>
      </c>
      <c r="I67" s="202">
        <v>430.39</v>
      </c>
      <c r="J67" s="202">
        <v>440.39</v>
      </c>
      <c r="K67" s="202">
        <v>406.11</v>
      </c>
      <c r="L67" s="281">
        <v>477.04</v>
      </c>
      <c r="M67" s="80"/>
      <c r="S67" s="249"/>
    </row>
    <row r="68" spans="2:19" ht="225.75" customHeight="1">
      <c r="B68" s="108"/>
      <c r="C68" s="298" t="s">
        <v>360</v>
      </c>
      <c r="D68" s="202" t="s">
        <v>45</v>
      </c>
      <c r="E68" s="202" t="s">
        <v>61</v>
      </c>
      <c r="F68" s="202" t="s">
        <v>56</v>
      </c>
      <c r="G68" s="109" t="s">
        <v>103</v>
      </c>
      <c r="H68" s="113" t="s">
        <v>331</v>
      </c>
      <c r="I68" s="202">
        <v>129.98</v>
      </c>
      <c r="J68" s="202">
        <v>133</v>
      </c>
      <c r="K68" s="202">
        <v>122</v>
      </c>
      <c r="L68" s="281">
        <v>144.06</v>
      </c>
      <c r="M68" s="80"/>
      <c r="S68" s="249"/>
    </row>
    <row r="69" spans="2:19" ht="75.75" customHeight="1">
      <c r="B69" s="108"/>
      <c r="C69" s="299" t="s">
        <v>361</v>
      </c>
      <c r="D69" s="113">
        <v>801</v>
      </c>
      <c r="E69" s="113">
        <v>11</v>
      </c>
      <c r="F69" s="113" t="s">
        <v>56</v>
      </c>
      <c r="G69" s="109" t="s">
        <v>310</v>
      </c>
      <c r="H69" s="214"/>
      <c r="I69" s="215"/>
      <c r="J69" s="215"/>
      <c r="K69" s="202"/>
      <c r="L69" s="281">
        <f>L70+L71</f>
        <v>593.73</v>
      </c>
      <c r="M69" s="80"/>
      <c r="S69" s="249"/>
    </row>
    <row r="70" spans="2:13" ht="75.75" customHeight="1">
      <c r="B70" s="108"/>
      <c r="C70" s="298" t="s">
        <v>359</v>
      </c>
      <c r="D70" s="202" t="s">
        <v>45</v>
      </c>
      <c r="E70" s="202" t="s">
        <v>61</v>
      </c>
      <c r="F70" s="202" t="s">
        <v>56</v>
      </c>
      <c r="G70" s="109" t="s">
        <v>310</v>
      </c>
      <c r="H70" s="214" t="s">
        <v>332</v>
      </c>
      <c r="I70" s="215"/>
      <c r="J70" s="215"/>
      <c r="K70" s="202">
        <v>0</v>
      </c>
      <c r="L70" s="281">
        <v>456.01</v>
      </c>
      <c r="M70" s="80"/>
    </row>
    <row r="71" spans="2:13" ht="225.75" customHeight="1">
      <c r="B71" s="108"/>
      <c r="C71" s="298" t="s">
        <v>360</v>
      </c>
      <c r="D71" s="202" t="s">
        <v>45</v>
      </c>
      <c r="E71" s="202" t="s">
        <v>61</v>
      </c>
      <c r="F71" s="202" t="s">
        <v>56</v>
      </c>
      <c r="G71" s="109" t="s">
        <v>310</v>
      </c>
      <c r="H71" s="214" t="s">
        <v>331</v>
      </c>
      <c r="I71" s="215"/>
      <c r="J71" s="215"/>
      <c r="K71" s="202">
        <v>0</v>
      </c>
      <c r="L71" s="281">
        <v>137.72</v>
      </c>
      <c r="M71" s="80"/>
    </row>
    <row r="72" spans="2:20" ht="200.25" customHeight="1">
      <c r="B72" s="108" t="s">
        <v>312</v>
      </c>
      <c r="C72" s="208" t="s">
        <v>219</v>
      </c>
      <c r="D72" s="213" t="s">
        <v>45</v>
      </c>
      <c r="E72" s="213" t="s">
        <v>50</v>
      </c>
      <c r="F72" s="213" t="s">
        <v>54</v>
      </c>
      <c r="G72" s="242" t="s">
        <v>138</v>
      </c>
      <c r="H72" s="109" t="s">
        <v>46</v>
      </c>
      <c r="I72" s="213" t="e">
        <f>I73+I75</f>
        <v>#REF!</v>
      </c>
      <c r="J72" s="213" t="e">
        <f>J73+J75</f>
        <v>#REF!</v>
      </c>
      <c r="K72" s="213" t="e">
        <f>K73+K75</f>
        <v>#REF!</v>
      </c>
      <c r="L72" s="280">
        <f>L75</f>
        <v>106.76</v>
      </c>
      <c r="M72" s="80"/>
      <c r="T72" s="249"/>
    </row>
    <row r="73" spans="2:20" ht="147.75" customHeight="1">
      <c r="B73" s="108" t="s">
        <v>314</v>
      </c>
      <c r="C73" s="208" t="s">
        <v>323</v>
      </c>
      <c r="D73" s="202" t="s">
        <v>45</v>
      </c>
      <c r="E73" s="202" t="s">
        <v>50</v>
      </c>
      <c r="F73" s="202" t="s">
        <v>54</v>
      </c>
      <c r="G73" s="243" t="s">
        <v>288</v>
      </c>
      <c r="H73" s="113" t="s">
        <v>46</v>
      </c>
      <c r="I73" s="202" t="e">
        <f>I75+#REF!</f>
        <v>#REF!</v>
      </c>
      <c r="J73" s="202" t="e">
        <f>J75+#REF!</f>
        <v>#REF!</v>
      </c>
      <c r="K73" s="202" t="e">
        <f>K75+#REF!</f>
        <v>#REF!</v>
      </c>
      <c r="L73" s="281">
        <f>L74</f>
        <v>106.76</v>
      </c>
      <c r="M73" s="80"/>
      <c r="T73" s="249"/>
    </row>
    <row r="74" spans="2:13" ht="89.25" customHeight="1">
      <c r="B74" s="108"/>
      <c r="C74" s="203" t="s">
        <v>96</v>
      </c>
      <c r="D74" s="202" t="s">
        <v>45</v>
      </c>
      <c r="E74" s="202" t="s">
        <v>50</v>
      </c>
      <c r="F74" s="202" t="s">
        <v>54</v>
      </c>
      <c r="G74" s="243" t="s">
        <v>288</v>
      </c>
      <c r="H74" s="113"/>
      <c r="I74" s="202">
        <f>I75</f>
        <v>0</v>
      </c>
      <c r="J74" s="202">
        <f>J75</f>
        <v>0</v>
      </c>
      <c r="K74" s="202">
        <f>K75</f>
        <v>0</v>
      </c>
      <c r="L74" s="281">
        <f>L75</f>
        <v>106.76</v>
      </c>
      <c r="M74" s="80"/>
    </row>
    <row r="75" spans="2:13" ht="123" customHeight="1">
      <c r="B75" s="108"/>
      <c r="C75" s="203" t="s">
        <v>1</v>
      </c>
      <c r="D75" s="236">
        <v>801</v>
      </c>
      <c r="E75" s="202" t="s">
        <v>50</v>
      </c>
      <c r="F75" s="202" t="s">
        <v>54</v>
      </c>
      <c r="G75" s="243" t="s">
        <v>288</v>
      </c>
      <c r="H75" s="113" t="s">
        <v>67</v>
      </c>
      <c r="I75" s="202"/>
      <c r="J75" s="202"/>
      <c r="K75" s="202"/>
      <c r="L75" s="281">
        <v>106.76</v>
      </c>
      <c r="M75" s="80"/>
    </row>
    <row r="76" spans="2:13" ht="72" customHeight="1">
      <c r="B76" s="108"/>
      <c r="C76" s="212" t="s">
        <v>62</v>
      </c>
      <c r="D76" s="216" t="s">
        <v>45</v>
      </c>
      <c r="E76" s="216" t="s">
        <v>122</v>
      </c>
      <c r="F76" s="216" t="s">
        <v>122</v>
      </c>
      <c r="G76" s="216" t="s">
        <v>123</v>
      </c>
      <c r="H76" s="244" t="s">
        <v>124</v>
      </c>
      <c r="I76" s="216">
        <v>120.2</v>
      </c>
      <c r="J76" s="216">
        <v>65.2</v>
      </c>
      <c r="K76" s="216">
        <v>-65.2</v>
      </c>
      <c r="L76" s="266">
        <f>J76+K76</f>
        <v>0</v>
      </c>
      <c r="M76" s="80"/>
    </row>
    <row r="77" spans="2:13" ht="96.75" customHeight="1">
      <c r="B77" s="363" t="s">
        <v>17</v>
      </c>
      <c r="C77" s="363"/>
      <c r="D77" s="363"/>
      <c r="E77" s="363"/>
      <c r="F77" s="363"/>
      <c r="G77" s="363"/>
      <c r="H77" s="121"/>
      <c r="I77" s="121" t="e">
        <f>I14+#REF!+I29+I33+#REF!+#REF!+#REF!+#REF!+#REF!+#REF!+I76</f>
        <v>#REF!</v>
      </c>
      <c r="J77" s="121" t="e">
        <f>J76+#REF!+J64+#REF!+#REF!+#REF!+#REF!+J33+J29+J20+J14</f>
        <v>#REF!</v>
      </c>
      <c r="K77" s="121" t="e">
        <f>K76+#REF!+#REF!+#REF!+#REF!+#REF!+K33+K29+#REF!+K14</f>
        <v>#REF!</v>
      </c>
      <c r="L77" s="279">
        <f>L13+L39+L43+L44+L46+L49+L72+L48</f>
        <v>4318.424</v>
      </c>
      <c r="M77" s="80"/>
    </row>
    <row r="78" spans="2:13" ht="61.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253"/>
      <c r="M78" s="80"/>
    </row>
    <row r="79" spans="2:13" ht="45.75">
      <c r="B79" s="127"/>
      <c r="C79" s="127"/>
      <c r="D79" s="127"/>
      <c r="E79" s="127"/>
      <c r="F79" s="127"/>
      <c r="G79" s="321"/>
      <c r="H79" s="127"/>
      <c r="I79" s="127"/>
      <c r="J79" s="127"/>
      <c r="K79" s="127"/>
      <c r="L79" s="127"/>
      <c r="M79" s="80"/>
    </row>
    <row r="80" spans="2:13" ht="61.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278"/>
      <c r="M80" s="80"/>
    </row>
    <row r="81" spans="2:12" ht="34.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</sheetData>
  <sheetProtection/>
  <mergeCells count="8">
    <mergeCell ref="F3:H3"/>
    <mergeCell ref="F4:H6"/>
    <mergeCell ref="K3:L3"/>
    <mergeCell ref="K4:L6"/>
    <mergeCell ref="B9:L9"/>
    <mergeCell ref="H10:L10"/>
    <mergeCell ref="M59:P59"/>
    <mergeCell ref="B77:G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60"/>
  <sheetViews>
    <sheetView view="pageBreakPreview" zoomScale="50" zoomScaleSheetLayoutView="50" zoomScalePageLayoutView="0" workbookViewId="0" topLeftCell="B1">
      <selection activeCell="D12" sqref="D12"/>
    </sheetView>
  </sheetViews>
  <sheetFormatPr defaultColWidth="9.00390625" defaultRowHeight="12.75"/>
  <cols>
    <col min="1" max="1" width="27.875" style="0" customWidth="1"/>
    <col min="2" max="2" width="14.625" style="0" customWidth="1"/>
    <col min="3" max="3" width="58.625" style="0" customWidth="1"/>
    <col min="4" max="4" width="86.375" style="0" customWidth="1"/>
  </cols>
  <sheetData>
    <row r="1" spans="2:12" ht="30" customHeight="1">
      <c r="B1" s="52"/>
      <c r="C1" s="52"/>
      <c r="D1" s="349"/>
      <c r="E1" s="350"/>
      <c r="F1" s="350"/>
      <c r="G1" s="350"/>
      <c r="H1" s="41"/>
      <c r="I1" s="1"/>
      <c r="J1" s="1"/>
      <c r="K1" s="1"/>
      <c r="L1" s="1"/>
    </row>
    <row r="2" spans="2:8" ht="144" customHeight="1">
      <c r="B2" s="52"/>
      <c r="C2" s="52"/>
      <c r="D2" s="349" t="s">
        <v>334</v>
      </c>
      <c r="E2" s="351"/>
      <c r="F2" s="351"/>
      <c r="G2" s="351"/>
      <c r="H2" s="34"/>
    </row>
    <row r="3" spans="2:8" ht="90.75" customHeight="1">
      <c r="B3" s="346" t="s">
        <v>335</v>
      </c>
      <c r="C3" s="346"/>
      <c r="D3" s="346"/>
      <c r="E3" s="34"/>
      <c r="F3" s="34"/>
      <c r="G3" s="34"/>
      <c r="H3" s="34"/>
    </row>
    <row r="4" spans="2:8" s="2" customFormat="1" ht="64.5" customHeight="1">
      <c r="B4" s="53" t="s">
        <v>10</v>
      </c>
      <c r="C4" s="53" t="s">
        <v>11</v>
      </c>
      <c r="D4" s="53" t="s">
        <v>12</v>
      </c>
      <c r="E4" s="47"/>
      <c r="F4" s="47"/>
      <c r="G4" s="47"/>
      <c r="H4" s="34"/>
    </row>
    <row r="5" spans="2:8" ht="66" customHeight="1">
      <c r="B5" s="347" t="s">
        <v>132</v>
      </c>
      <c r="C5" s="331"/>
      <c r="D5" s="348"/>
      <c r="E5" s="54"/>
      <c r="F5" s="54"/>
      <c r="G5" s="47"/>
      <c r="H5" s="34"/>
    </row>
    <row r="6" spans="2:8" ht="86.25" customHeight="1">
      <c r="B6" s="157">
        <v>801</v>
      </c>
      <c r="C6" s="158" t="s">
        <v>73</v>
      </c>
      <c r="D6" s="161" t="s">
        <v>72</v>
      </c>
      <c r="E6" s="34"/>
      <c r="F6" s="34"/>
      <c r="G6" s="34"/>
      <c r="H6" s="34"/>
    </row>
    <row r="7" spans="2:8" ht="86.25" customHeight="1" thickBot="1">
      <c r="B7" s="159">
        <v>801</v>
      </c>
      <c r="C7" s="160" t="s">
        <v>74</v>
      </c>
      <c r="D7" s="162" t="s">
        <v>75</v>
      </c>
      <c r="E7" s="34"/>
      <c r="F7" s="34"/>
      <c r="G7" s="34"/>
      <c r="H7" s="34"/>
    </row>
    <row r="8" spans="2:8" ht="84" customHeight="1" thickBot="1">
      <c r="B8" s="245" t="s">
        <v>45</v>
      </c>
      <c r="C8" s="160" t="s">
        <v>245</v>
      </c>
      <c r="D8" s="162" t="s">
        <v>244</v>
      </c>
      <c r="E8" s="34"/>
      <c r="F8" s="34"/>
      <c r="G8" s="34"/>
      <c r="H8" s="34"/>
    </row>
    <row r="9" spans="2:8" ht="25.5">
      <c r="B9" s="34"/>
      <c r="C9" s="34"/>
      <c r="D9" s="34"/>
      <c r="E9" s="34"/>
      <c r="F9" s="34"/>
      <c r="G9" s="34"/>
      <c r="H9" s="34"/>
    </row>
    <row r="10" spans="2:8" ht="25.5">
      <c r="B10" s="34"/>
      <c r="C10" s="34"/>
      <c r="D10" s="34"/>
      <c r="E10" s="34"/>
      <c r="F10" s="34"/>
      <c r="G10" s="34"/>
      <c r="H10" s="34"/>
    </row>
    <row r="11" spans="2:8" ht="34.5">
      <c r="B11" s="34"/>
      <c r="C11" s="34"/>
      <c r="D11" s="34"/>
      <c r="E11" s="34"/>
      <c r="F11" s="92"/>
      <c r="G11" s="34"/>
      <c r="H11" s="34"/>
    </row>
    <row r="12" spans="2:8" ht="25.5">
      <c r="B12" s="34"/>
      <c r="C12" s="34"/>
      <c r="D12" s="34"/>
      <c r="E12" s="34"/>
      <c r="F12" s="34"/>
      <c r="G12" s="34"/>
      <c r="H12" s="34"/>
    </row>
    <row r="13" spans="2:8" ht="25.5">
      <c r="B13" s="34"/>
      <c r="C13" s="34"/>
      <c r="D13" s="34"/>
      <c r="E13" s="34"/>
      <c r="F13" s="34"/>
      <c r="G13" s="34"/>
      <c r="H13" s="34"/>
    </row>
    <row r="21" ht="45">
      <c r="F21" s="96"/>
    </row>
    <row r="22" ht="45">
      <c r="F22" s="96"/>
    </row>
    <row r="23" ht="45.75">
      <c r="F23" s="80"/>
    </row>
    <row r="25" ht="45.75">
      <c r="F25" s="80"/>
    </row>
    <row r="26" ht="45.75">
      <c r="F26" s="80"/>
    </row>
    <row r="27" ht="45.75">
      <c r="F27" s="80"/>
    </row>
    <row r="28" ht="45.75">
      <c r="F28" s="80"/>
    </row>
    <row r="29" ht="45.75">
      <c r="F29" s="80"/>
    </row>
    <row r="30" spans="6:8" ht="45">
      <c r="F30" s="96"/>
      <c r="H30" s="96"/>
    </row>
    <row r="31" spans="6:8" ht="45.75">
      <c r="F31" s="80"/>
      <c r="H31" s="80"/>
    </row>
    <row r="32" spans="6:8" ht="45.75">
      <c r="F32" s="80"/>
      <c r="H32" s="80"/>
    </row>
    <row r="33" spans="6:8" ht="45.75">
      <c r="F33" s="80"/>
      <c r="H33" s="80"/>
    </row>
    <row r="34" ht="45">
      <c r="F34" s="96"/>
    </row>
    <row r="35" ht="45.75">
      <c r="F35" s="80"/>
    </row>
    <row r="36" ht="45.75">
      <c r="F36" s="80"/>
    </row>
    <row r="37" ht="45.75">
      <c r="F37" s="80"/>
    </row>
    <row r="38" ht="45">
      <c r="F38" s="96"/>
    </row>
    <row r="39" ht="45.75">
      <c r="F39" s="80"/>
    </row>
    <row r="40" ht="45.75">
      <c r="F40" s="80"/>
    </row>
    <row r="42" ht="45.75">
      <c r="H42" s="80"/>
    </row>
    <row r="43" ht="45.75">
      <c r="H43" s="80"/>
    </row>
    <row r="44" ht="45.75">
      <c r="H44" s="80"/>
    </row>
    <row r="45" ht="45.75">
      <c r="H45" s="80"/>
    </row>
    <row r="46" spans="6:8" ht="45.75">
      <c r="F46" s="80"/>
      <c r="H46" s="80"/>
    </row>
    <row r="47" spans="6:8" ht="45.75">
      <c r="F47" s="80"/>
      <c r="H47" s="80"/>
    </row>
    <row r="48" spans="6:8" ht="45.75">
      <c r="F48" s="80"/>
      <c r="H48" s="80"/>
    </row>
    <row r="49" spans="6:8" ht="45.75">
      <c r="F49" s="80"/>
      <c r="H49" s="80"/>
    </row>
    <row r="50" spans="6:8" ht="45.75">
      <c r="F50" s="80"/>
      <c r="H50" s="80"/>
    </row>
    <row r="51" spans="6:8" ht="45.75">
      <c r="F51" s="80"/>
      <c r="H51" s="80"/>
    </row>
    <row r="52" spans="6:11" ht="45.75">
      <c r="F52" s="80"/>
      <c r="H52" s="80"/>
      <c r="K52" s="80"/>
    </row>
    <row r="53" spans="6:8" ht="45.75">
      <c r="F53" s="80"/>
      <c r="H53" s="80"/>
    </row>
    <row r="55" ht="45">
      <c r="F55" s="96"/>
    </row>
    <row r="56" ht="45.75">
      <c r="F56" s="80"/>
    </row>
    <row r="57" ht="45.75">
      <c r="F57" s="80"/>
    </row>
    <row r="58" ht="45.75">
      <c r="F58" s="80"/>
    </row>
    <row r="59" spans="6:8" ht="45.75">
      <c r="F59" s="80"/>
      <c r="H59" s="80"/>
    </row>
    <row r="60" spans="6:8" ht="45.75">
      <c r="F60" s="80"/>
      <c r="H60" s="80"/>
    </row>
  </sheetData>
  <sheetProtection/>
  <mergeCells count="4">
    <mergeCell ref="B3:D3"/>
    <mergeCell ref="B5:D5"/>
    <mergeCell ref="D1:G1"/>
    <mergeCell ref="D2:G2"/>
  </mergeCells>
  <printOptions/>
  <pageMargins left="0.7086614173228347" right="0.7086614173228347" top="0" bottom="0.7480314960629921" header="0" footer="0.3149606299212598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60"/>
  <sheetViews>
    <sheetView view="pageBreakPreview" zoomScale="50" zoomScaleSheetLayoutView="50" zoomScalePageLayoutView="0" workbookViewId="0" topLeftCell="A1">
      <selection activeCell="C21" sqref="C21"/>
    </sheetView>
  </sheetViews>
  <sheetFormatPr defaultColWidth="9.00390625" defaultRowHeight="12.75"/>
  <cols>
    <col min="1" max="1" width="27.875" style="0" customWidth="1"/>
    <col min="2" max="2" width="14.625" style="0" customWidth="1"/>
    <col min="3" max="3" width="58.625" style="0" customWidth="1"/>
    <col min="4" max="4" width="86.375" style="0" customWidth="1"/>
  </cols>
  <sheetData>
    <row r="1" spans="2:12" ht="30" customHeight="1">
      <c r="B1" s="52"/>
      <c r="C1" s="52"/>
      <c r="D1" s="349"/>
      <c r="E1" s="350"/>
      <c r="F1" s="350"/>
      <c r="G1" s="350"/>
      <c r="H1" s="41"/>
      <c r="I1" s="1"/>
      <c r="J1" s="1"/>
      <c r="K1" s="1"/>
      <c r="L1" s="1"/>
    </row>
    <row r="2" spans="2:8" ht="166.5" customHeight="1">
      <c r="B2" s="52"/>
      <c r="C2" s="52"/>
      <c r="D2" s="349" t="s">
        <v>336</v>
      </c>
      <c r="E2" s="351"/>
      <c r="F2" s="351"/>
      <c r="G2" s="351"/>
      <c r="H2" s="34"/>
    </row>
    <row r="3" spans="2:8" ht="90.75" customHeight="1">
      <c r="B3" s="346" t="s">
        <v>337</v>
      </c>
      <c r="C3" s="346"/>
      <c r="D3" s="346"/>
      <c r="E3" s="34"/>
      <c r="F3" s="34"/>
      <c r="G3" s="34"/>
      <c r="H3" s="34"/>
    </row>
    <row r="4" spans="2:8" s="2" customFormat="1" ht="64.5" customHeight="1">
      <c r="B4" s="53" t="s">
        <v>10</v>
      </c>
      <c r="C4" s="53" t="s">
        <v>11</v>
      </c>
      <c r="D4" s="53" t="s">
        <v>12</v>
      </c>
      <c r="E4" s="47"/>
      <c r="F4" s="47"/>
      <c r="G4" s="47"/>
      <c r="H4" s="34"/>
    </row>
    <row r="5" spans="2:8" ht="66" customHeight="1">
      <c r="B5" s="347" t="s">
        <v>132</v>
      </c>
      <c r="C5" s="331"/>
      <c r="D5" s="348"/>
      <c r="E5" s="54"/>
      <c r="F5" s="54"/>
      <c r="G5" s="47"/>
      <c r="H5" s="34"/>
    </row>
    <row r="6" spans="2:8" ht="86.25" customHeight="1">
      <c r="B6" s="157">
        <v>801</v>
      </c>
      <c r="C6" s="158" t="s">
        <v>73</v>
      </c>
      <c r="D6" s="161" t="s">
        <v>368</v>
      </c>
      <c r="E6" s="34"/>
      <c r="F6" s="34"/>
      <c r="G6" s="34"/>
      <c r="H6" s="34"/>
    </row>
    <row r="7" spans="2:8" ht="86.25" customHeight="1" thickBot="1">
      <c r="B7" s="159">
        <v>801</v>
      </c>
      <c r="C7" s="160" t="s">
        <v>74</v>
      </c>
      <c r="D7" s="162" t="s">
        <v>369</v>
      </c>
      <c r="E7" s="34"/>
      <c r="F7" s="34"/>
      <c r="G7" s="34"/>
      <c r="H7" s="34"/>
    </row>
    <row r="8" spans="2:8" ht="84" customHeight="1" thickBot="1">
      <c r="B8" s="245" t="s">
        <v>45</v>
      </c>
      <c r="C8" s="160" t="s">
        <v>245</v>
      </c>
      <c r="D8" s="162" t="s">
        <v>244</v>
      </c>
      <c r="E8" s="34"/>
      <c r="F8" s="34"/>
      <c r="G8" s="34"/>
      <c r="H8" s="34"/>
    </row>
    <row r="9" spans="2:8" ht="25.5">
      <c r="B9" s="34"/>
      <c r="C9" s="34"/>
      <c r="D9" s="34"/>
      <c r="E9" s="34"/>
      <c r="F9" s="34"/>
      <c r="G9" s="34"/>
      <c r="H9" s="34"/>
    </row>
    <row r="10" spans="2:8" ht="25.5">
      <c r="B10" s="34"/>
      <c r="C10" s="34"/>
      <c r="D10" s="34"/>
      <c r="E10" s="34"/>
      <c r="F10" s="34"/>
      <c r="G10" s="34"/>
      <c r="H10" s="34"/>
    </row>
    <row r="11" spans="2:8" ht="34.5">
      <c r="B11" s="34"/>
      <c r="C11" s="34"/>
      <c r="D11" s="34"/>
      <c r="E11" s="34"/>
      <c r="F11" s="92"/>
      <c r="G11" s="34"/>
      <c r="H11" s="34"/>
    </row>
    <row r="12" spans="2:8" ht="25.5">
      <c r="B12" s="34"/>
      <c r="C12" s="34"/>
      <c r="D12" s="34"/>
      <c r="E12" s="34"/>
      <c r="F12" s="34"/>
      <c r="G12" s="34"/>
      <c r="H12" s="34"/>
    </row>
    <row r="13" spans="2:8" ht="25.5">
      <c r="B13" s="34"/>
      <c r="C13" s="34"/>
      <c r="D13" s="34"/>
      <c r="E13" s="34"/>
      <c r="F13" s="34"/>
      <c r="G13" s="34"/>
      <c r="H13" s="34"/>
    </row>
    <row r="21" ht="45">
      <c r="F21" s="96"/>
    </row>
    <row r="22" ht="45">
      <c r="F22" s="96"/>
    </row>
    <row r="23" ht="45.75">
      <c r="F23" s="80"/>
    </row>
    <row r="25" ht="45.75">
      <c r="F25" s="80"/>
    </row>
    <row r="26" ht="45.75">
      <c r="F26" s="80"/>
    </row>
    <row r="27" ht="45.75">
      <c r="F27" s="80"/>
    </row>
    <row r="28" ht="45.75">
      <c r="F28" s="80"/>
    </row>
    <row r="29" ht="45.75">
      <c r="F29" s="80"/>
    </row>
    <row r="30" spans="6:8" ht="45">
      <c r="F30" s="96"/>
      <c r="H30" s="96"/>
    </row>
    <row r="31" spans="6:8" ht="45.75">
      <c r="F31" s="80"/>
      <c r="H31" s="80"/>
    </row>
    <row r="32" spans="6:8" ht="45.75">
      <c r="F32" s="80"/>
      <c r="H32" s="80"/>
    </row>
    <row r="33" spans="6:8" ht="45.75">
      <c r="F33" s="80"/>
      <c r="H33" s="80"/>
    </row>
    <row r="34" ht="45">
      <c r="F34" s="96"/>
    </row>
    <row r="35" ht="45.75">
      <c r="F35" s="80"/>
    </row>
    <row r="36" ht="45.75">
      <c r="F36" s="80"/>
    </row>
    <row r="37" ht="45.75">
      <c r="F37" s="80"/>
    </row>
    <row r="38" ht="45">
      <c r="F38" s="96"/>
    </row>
    <row r="39" ht="45.75">
      <c r="F39" s="80"/>
    </row>
    <row r="40" ht="45.75">
      <c r="F40" s="80"/>
    </row>
    <row r="42" ht="45.75">
      <c r="H42" s="80"/>
    </row>
    <row r="43" ht="45.75">
      <c r="H43" s="80"/>
    </row>
    <row r="44" ht="45.75">
      <c r="H44" s="80"/>
    </row>
    <row r="45" ht="45.75">
      <c r="H45" s="80"/>
    </row>
    <row r="46" spans="6:8" ht="45.75">
      <c r="F46" s="80"/>
      <c r="H46" s="80"/>
    </row>
    <row r="47" spans="6:8" ht="45.75">
      <c r="F47" s="80"/>
      <c r="H47" s="80"/>
    </row>
    <row r="48" spans="6:8" ht="45.75">
      <c r="F48" s="80"/>
      <c r="H48" s="80"/>
    </row>
    <row r="49" spans="6:8" ht="45.75">
      <c r="F49" s="80"/>
      <c r="H49" s="80"/>
    </row>
    <row r="50" spans="6:8" ht="45.75">
      <c r="F50" s="80"/>
      <c r="H50" s="80"/>
    </row>
    <row r="51" spans="6:8" ht="45.75">
      <c r="F51" s="80"/>
      <c r="H51" s="80"/>
    </row>
    <row r="52" spans="6:11" ht="45.75">
      <c r="F52" s="80"/>
      <c r="H52" s="80"/>
      <c r="K52" s="80"/>
    </row>
    <row r="53" spans="6:8" ht="45.75">
      <c r="F53" s="80"/>
      <c r="H53" s="80"/>
    </row>
    <row r="55" ht="45">
      <c r="F55" s="96"/>
    </row>
    <row r="56" ht="45.75">
      <c r="F56" s="80"/>
    </row>
    <row r="57" ht="45.75">
      <c r="F57" s="80"/>
    </row>
    <row r="58" ht="45.75">
      <c r="F58" s="80"/>
    </row>
    <row r="59" spans="6:8" ht="45.75">
      <c r="F59" s="80"/>
      <c r="H59" s="80"/>
    </row>
    <row r="60" spans="6:8" ht="45.75">
      <c r="F60" s="80"/>
      <c r="H60" s="80"/>
    </row>
  </sheetData>
  <sheetProtection/>
  <mergeCells count="4">
    <mergeCell ref="B3:D3"/>
    <mergeCell ref="B5:D5"/>
    <mergeCell ref="D1:G1"/>
    <mergeCell ref="D2:G2"/>
  </mergeCells>
  <printOptions/>
  <pageMargins left="0.7086614173228347" right="0.7086614173228347" top="0" bottom="0.7480314960629921" header="0" footer="0.31496062992125984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52"/>
  <sheetViews>
    <sheetView view="pageBreakPreview" zoomScale="60" zoomScaleNormal="50" zoomScalePageLayoutView="0" workbookViewId="0" topLeftCell="C1">
      <selection activeCell="G44" sqref="G44"/>
    </sheetView>
  </sheetViews>
  <sheetFormatPr defaultColWidth="56.125" defaultRowHeight="12.75"/>
  <cols>
    <col min="1" max="1" width="15.25390625" style="0" customWidth="1"/>
    <col min="2" max="2" width="37.125" style="0" customWidth="1"/>
    <col min="3" max="3" width="139.375" style="0" customWidth="1"/>
    <col min="4" max="4" width="30.875" style="0" hidden="1" customWidth="1"/>
    <col min="5" max="5" width="15.75390625" style="0" hidden="1" customWidth="1"/>
    <col min="6" max="6" width="40.875" style="0" customWidth="1"/>
    <col min="7" max="7" width="17.875" style="0" customWidth="1"/>
  </cols>
  <sheetData>
    <row r="1" spans="3:7" ht="25.5">
      <c r="C1" s="128"/>
      <c r="D1" s="129"/>
      <c r="E1" s="129"/>
      <c r="F1" s="300"/>
      <c r="G1" s="128"/>
    </row>
    <row r="2" spans="3:7" ht="42" customHeight="1">
      <c r="C2" s="128"/>
      <c r="D2" s="352" t="s">
        <v>338</v>
      </c>
      <c r="E2" s="352"/>
      <c r="F2" s="352"/>
      <c r="G2" s="239"/>
    </row>
    <row r="3" spans="2:8" ht="20.25" customHeight="1">
      <c r="B3" s="131"/>
      <c r="C3" s="132"/>
      <c r="D3" s="352"/>
      <c r="E3" s="352"/>
      <c r="F3" s="352"/>
      <c r="G3" s="257"/>
      <c r="H3" s="131"/>
    </row>
    <row r="4" spans="1:8" ht="165" customHeight="1">
      <c r="A4" s="3"/>
      <c r="B4" s="134"/>
      <c r="C4" s="130"/>
      <c r="D4" s="352"/>
      <c r="E4" s="352"/>
      <c r="F4" s="352"/>
      <c r="G4" s="257"/>
      <c r="H4" s="134"/>
    </row>
    <row r="5" spans="1:8" ht="25.5" customHeight="1">
      <c r="A5" s="353" t="s">
        <v>339</v>
      </c>
      <c r="B5" s="353"/>
      <c r="C5" s="353"/>
      <c r="D5" s="353"/>
      <c r="E5" s="353"/>
      <c r="F5" s="353"/>
      <c r="G5" s="165"/>
      <c r="H5" s="134"/>
    </row>
    <row r="6" spans="1:8" ht="20.25">
      <c r="A6" s="3"/>
      <c r="B6" s="137"/>
      <c r="C6" s="138"/>
      <c r="D6" s="139"/>
      <c r="E6" s="139"/>
      <c r="F6" s="164" t="s">
        <v>142</v>
      </c>
      <c r="H6" s="134"/>
    </row>
    <row r="7" spans="1:8" ht="88.5" customHeight="1">
      <c r="A7" s="141" t="s">
        <v>143</v>
      </c>
      <c r="B7" s="141" t="s">
        <v>144</v>
      </c>
      <c r="C7" s="141" t="s">
        <v>145</v>
      </c>
      <c r="D7" s="141" t="s">
        <v>197</v>
      </c>
      <c r="E7" s="141" t="s">
        <v>16</v>
      </c>
      <c r="F7" s="141" t="s">
        <v>216</v>
      </c>
      <c r="G7" s="33"/>
      <c r="H7" s="134"/>
    </row>
    <row r="8" spans="1:8" ht="1.5" customHeight="1">
      <c r="A8" s="142"/>
      <c r="B8" s="142"/>
      <c r="C8" s="143"/>
      <c r="D8" s="143"/>
      <c r="E8" s="142"/>
      <c r="F8" s="142"/>
      <c r="H8" s="134"/>
    </row>
    <row r="9" spans="1:8" ht="45" customHeight="1">
      <c r="A9" s="166" t="s">
        <v>46</v>
      </c>
      <c r="B9" s="141" t="s">
        <v>146</v>
      </c>
      <c r="C9" s="178" t="s">
        <v>147</v>
      </c>
      <c r="D9" s="183">
        <f>D10+D28</f>
        <v>588</v>
      </c>
      <c r="E9" s="183">
        <f>E10+E28</f>
        <v>-104</v>
      </c>
      <c r="F9" s="183">
        <f>D9+E9</f>
        <v>484</v>
      </c>
      <c r="H9" s="134"/>
    </row>
    <row r="10" spans="1:8" ht="36.75" customHeight="1">
      <c r="A10" s="167"/>
      <c r="B10" s="142"/>
      <c r="C10" s="179" t="s">
        <v>148</v>
      </c>
      <c r="D10" s="291">
        <f>D11+D13+D16+D22</f>
        <v>557</v>
      </c>
      <c r="E10" s="142">
        <f>E11+E13+E16+E22</f>
        <v>-94</v>
      </c>
      <c r="F10" s="274">
        <f>D10+E10</f>
        <v>463</v>
      </c>
      <c r="H10" s="134"/>
    </row>
    <row r="11" spans="1:8" ht="35.25" customHeight="1">
      <c r="A11" s="168" t="s">
        <v>46</v>
      </c>
      <c r="B11" s="169" t="s">
        <v>149</v>
      </c>
      <c r="C11" s="178" t="s">
        <v>150</v>
      </c>
      <c r="D11" s="290">
        <f>D12</f>
        <v>48</v>
      </c>
      <c r="E11" s="141">
        <f>E12</f>
        <v>-4</v>
      </c>
      <c r="F11" s="183">
        <f>D11+E11</f>
        <v>44</v>
      </c>
      <c r="H11" s="134"/>
    </row>
    <row r="12" spans="1:8" ht="70.5" customHeight="1">
      <c r="A12" s="170" t="s">
        <v>151</v>
      </c>
      <c r="B12" s="170" t="s">
        <v>152</v>
      </c>
      <c r="C12" s="180" t="s">
        <v>153</v>
      </c>
      <c r="D12" s="294">
        <v>48</v>
      </c>
      <c r="E12" s="225">
        <v>-4</v>
      </c>
      <c r="F12" s="375">
        <f aca="true" t="shared" si="0" ref="F12:F48">D12+E12</f>
        <v>44</v>
      </c>
      <c r="H12" s="134"/>
    </row>
    <row r="13" spans="1:8" ht="33" customHeight="1">
      <c r="A13" s="168" t="s">
        <v>46</v>
      </c>
      <c r="B13" s="141" t="s">
        <v>154</v>
      </c>
      <c r="C13" s="178" t="s">
        <v>155</v>
      </c>
      <c r="D13" s="290">
        <f>D14</f>
        <v>14</v>
      </c>
      <c r="E13" s="141">
        <f>E14</f>
        <v>1</v>
      </c>
      <c r="F13" s="183">
        <f t="shared" si="0"/>
        <v>15</v>
      </c>
      <c r="H13" s="147"/>
    </row>
    <row r="14" spans="1:8" ht="30" customHeight="1">
      <c r="A14" s="170" t="s">
        <v>46</v>
      </c>
      <c r="B14" s="142" t="s">
        <v>156</v>
      </c>
      <c r="C14" s="179" t="s">
        <v>157</v>
      </c>
      <c r="D14" s="290">
        <f>D15</f>
        <v>14</v>
      </c>
      <c r="E14" s="141">
        <f>E15</f>
        <v>1</v>
      </c>
      <c r="F14" s="183">
        <f>D14+E14</f>
        <v>15</v>
      </c>
      <c r="H14" s="134"/>
    </row>
    <row r="15" spans="1:8" ht="24" customHeight="1">
      <c r="A15" s="170" t="s">
        <v>151</v>
      </c>
      <c r="B15" s="142" t="s">
        <v>158</v>
      </c>
      <c r="C15" s="179" t="s">
        <v>157</v>
      </c>
      <c r="D15" s="291">
        <v>14</v>
      </c>
      <c r="E15" s="142">
        <v>1</v>
      </c>
      <c r="F15" s="274">
        <f>D15+E15</f>
        <v>15</v>
      </c>
      <c r="H15" s="134"/>
    </row>
    <row r="16" spans="1:8" ht="27.75" customHeight="1">
      <c r="A16" s="168" t="s">
        <v>46</v>
      </c>
      <c r="B16" s="141" t="s">
        <v>159</v>
      </c>
      <c r="C16" s="178" t="s">
        <v>160</v>
      </c>
      <c r="D16" s="290">
        <f>D17+D19</f>
        <v>490</v>
      </c>
      <c r="E16" s="141">
        <f>E17+E19</f>
        <v>-88</v>
      </c>
      <c r="F16" s="183">
        <f>D16+E16</f>
        <v>402</v>
      </c>
      <c r="H16" s="147"/>
    </row>
    <row r="17" spans="1:8" ht="36.75" customHeight="1">
      <c r="A17" s="170" t="s">
        <v>46</v>
      </c>
      <c r="B17" s="142" t="s">
        <v>161</v>
      </c>
      <c r="C17" s="179" t="s">
        <v>162</v>
      </c>
      <c r="D17" s="290">
        <f>D18</f>
        <v>130</v>
      </c>
      <c r="E17" s="141">
        <f>E18</f>
        <v>-38</v>
      </c>
      <c r="F17" s="183">
        <f>D17+E17</f>
        <v>92</v>
      </c>
      <c r="H17" s="147"/>
    </row>
    <row r="18" spans="1:8" ht="101.25" customHeight="1">
      <c r="A18" s="170" t="s">
        <v>151</v>
      </c>
      <c r="B18" s="170" t="s">
        <v>163</v>
      </c>
      <c r="C18" s="179" t="s">
        <v>164</v>
      </c>
      <c r="D18" s="291">
        <v>130</v>
      </c>
      <c r="E18" s="142">
        <v>-38</v>
      </c>
      <c r="F18" s="375">
        <f>D18+E18</f>
        <v>92</v>
      </c>
      <c r="H18" s="147"/>
    </row>
    <row r="19" spans="1:8" ht="31.5" customHeight="1">
      <c r="A19" s="170" t="s">
        <v>46</v>
      </c>
      <c r="B19" s="142" t="s">
        <v>165</v>
      </c>
      <c r="C19" s="179" t="s">
        <v>166</v>
      </c>
      <c r="D19" s="290">
        <f>D20+D21</f>
        <v>360</v>
      </c>
      <c r="E19" s="141">
        <f>E20+E21</f>
        <v>-50</v>
      </c>
      <c r="F19" s="183">
        <f t="shared" si="0"/>
        <v>310</v>
      </c>
      <c r="H19" s="134"/>
    </row>
    <row r="20" spans="1:8" ht="90.75" customHeight="1">
      <c r="A20" s="170" t="s">
        <v>151</v>
      </c>
      <c r="B20" s="171" t="s">
        <v>167</v>
      </c>
      <c r="C20" s="179" t="s">
        <v>168</v>
      </c>
      <c r="D20" s="291">
        <v>160</v>
      </c>
      <c r="E20" s="142">
        <v>-50</v>
      </c>
      <c r="F20" s="375">
        <f t="shared" si="0"/>
        <v>110</v>
      </c>
      <c r="H20" s="134"/>
    </row>
    <row r="21" spans="1:8" ht="82.5" customHeight="1">
      <c r="A21" s="170" t="s">
        <v>151</v>
      </c>
      <c r="B21" s="142" t="s">
        <v>169</v>
      </c>
      <c r="C21" s="179" t="s">
        <v>170</v>
      </c>
      <c r="D21" s="291">
        <v>200</v>
      </c>
      <c r="E21" s="142">
        <v>0</v>
      </c>
      <c r="F21" s="375">
        <f t="shared" si="0"/>
        <v>200</v>
      </c>
      <c r="H21" s="134"/>
    </row>
    <row r="22" spans="1:8" ht="30.75" customHeight="1">
      <c r="A22" s="168" t="s">
        <v>46</v>
      </c>
      <c r="B22" s="141" t="s">
        <v>171</v>
      </c>
      <c r="C22" s="178" t="s">
        <v>172</v>
      </c>
      <c r="D22" s="290">
        <f>D23</f>
        <v>5</v>
      </c>
      <c r="E22" s="141">
        <f>E23</f>
        <v>-3</v>
      </c>
      <c r="F22" s="183">
        <f t="shared" si="0"/>
        <v>2</v>
      </c>
      <c r="H22" s="147"/>
    </row>
    <row r="23" spans="1:8" ht="83.25" customHeight="1">
      <c r="A23" s="170" t="s">
        <v>45</v>
      </c>
      <c r="B23" s="142" t="s">
        <v>173</v>
      </c>
      <c r="C23" s="179" t="s">
        <v>174</v>
      </c>
      <c r="D23" s="290">
        <v>5</v>
      </c>
      <c r="E23" s="141">
        <v>-3</v>
      </c>
      <c r="F23" s="183">
        <f t="shared" si="0"/>
        <v>2</v>
      </c>
      <c r="H23" s="147"/>
    </row>
    <row r="24" spans="1:8" ht="66.75" customHeight="1" hidden="1">
      <c r="A24" s="170" t="s">
        <v>46</v>
      </c>
      <c r="B24" s="141" t="s">
        <v>175</v>
      </c>
      <c r="C24" s="178" t="s">
        <v>176</v>
      </c>
      <c r="D24" s="290"/>
      <c r="E24" s="141"/>
      <c r="F24" s="183">
        <f t="shared" si="0"/>
        <v>0</v>
      </c>
      <c r="H24" s="147"/>
    </row>
    <row r="25" spans="1:8" ht="60" customHeight="1" hidden="1">
      <c r="A25" s="168"/>
      <c r="B25" s="141" t="s">
        <v>177</v>
      </c>
      <c r="C25" s="178" t="s">
        <v>178</v>
      </c>
      <c r="D25" s="290"/>
      <c r="E25" s="141"/>
      <c r="F25" s="183">
        <f t="shared" si="0"/>
        <v>0</v>
      </c>
      <c r="H25" s="147"/>
    </row>
    <row r="26" spans="1:8" ht="48.75" customHeight="1" hidden="1">
      <c r="A26" s="168"/>
      <c r="B26" s="141" t="s">
        <v>179</v>
      </c>
      <c r="C26" s="178" t="s">
        <v>180</v>
      </c>
      <c r="D26" s="290"/>
      <c r="E26" s="141"/>
      <c r="F26" s="183">
        <f t="shared" si="0"/>
        <v>0</v>
      </c>
      <c r="H26" s="147"/>
    </row>
    <row r="27" spans="1:8" ht="50.25" customHeight="1" hidden="1">
      <c r="A27" s="168"/>
      <c r="B27" s="141" t="s">
        <v>181</v>
      </c>
      <c r="C27" s="178" t="s">
        <v>182</v>
      </c>
      <c r="D27" s="290"/>
      <c r="E27" s="141"/>
      <c r="F27" s="183">
        <f t="shared" si="0"/>
        <v>0</v>
      </c>
      <c r="H27" s="147"/>
    </row>
    <row r="28" spans="1:8" ht="33" customHeight="1">
      <c r="A28" s="168"/>
      <c r="B28" s="141"/>
      <c r="C28" s="179" t="s">
        <v>199</v>
      </c>
      <c r="D28" s="290">
        <f>D29</f>
        <v>31</v>
      </c>
      <c r="E28" s="183">
        <f>E29</f>
        <v>-10</v>
      </c>
      <c r="F28" s="183">
        <f t="shared" si="0"/>
        <v>21</v>
      </c>
      <c r="H28" s="147"/>
    </row>
    <row r="29" spans="1:8" ht="60.75" customHeight="1">
      <c r="A29" s="172" t="s">
        <v>46</v>
      </c>
      <c r="B29" s="173" t="s">
        <v>183</v>
      </c>
      <c r="C29" s="181" t="s">
        <v>184</v>
      </c>
      <c r="D29" s="290">
        <f>D31+D30</f>
        <v>31</v>
      </c>
      <c r="E29" s="190">
        <f>E31+E30</f>
        <v>-10</v>
      </c>
      <c r="F29" s="173">
        <f t="shared" si="0"/>
        <v>21</v>
      </c>
      <c r="H29" s="147"/>
    </row>
    <row r="30" spans="1:8" ht="87.75" customHeight="1">
      <c r="A30" s="260">
        <v>801</v>
      </c>
      <c r="B30" s="175" t="s">
        <v>274</v>
      </c>
      <c r="C30" s="259" t="s">
        <v>275</v>
      </c>
      <c r="D30" s="295">
        <v>30</v>
      </c>
      <c r="E30" s="190">
        <v>-10</v>
      </c>
      <c r="F30" s="173">
        <f t="shared" si="0"/>
        <v>20</v>
      </c>
      <c r="H30" s="261"/>
    </row>
    <row r="31" spans="1:8" ht="81" customHeight="1">
      <c r="A31" s="174" t="s">
        <v>45</v>
      </c>
      <c r="B31" s="175" t="s">
        <v>76</v>
      </c>
      <c r="C31" s="182" t="s">
        <v>185</v>
      </c>
      <c r="D31" s="291">
        <v>1</v>
      </c>
      <c r="E31" s="191">
        <v>0</v>
      </c>
      <c r="F31" s="175">
        <f t="shared" si="0"/>
        <v>1</v>
      </c>
      <c r="H31" s="147"/>
    </row>
    <row r="32" spans="1:8" ht="36" customHeight="1">
      <c r="A32" s="176" t="s">
        <v>46</v>
      </c>
      <c r="B32" s="173" t="s">
        <v>181</v>
      </c>
      <c r="C32" s="181" t="s">
        <v>378</v>
      </c>
      <c r="D32" s="290">
        <f>D33</f>
        <v>0</v>
      </c>
      <c r="E32" s="290">
        <f>E33</f>
        <v>5</v>
      </c>
      <c r="F32" s="377">
        <f>F33</f>
        <v>5</v>
      </c>
      <c r="H32" s="147"/>
    </row>
    <row r="33" spans="1:8" ht="44.25" customHeight="1">
      <c r="A33" s="177">
        <v>906</v>
      </c>
      <c r="B33" s="175" t="s">
        <v>379</v>
      </c>
      <c r="C33" s="182" t="s">
        <v>380</v>
      </c>
      <c r="D33" s="291"/>
      <c r="E33" s="191">
        <v>5</v>
      </c>
      <c r="F33" s="175">
        <f aca="true" t="shared" si="1" ref="F33:F38">D33+E33</f>
        <v>5</v>
      </c>
      <c r="H33" s="147"/>
    </row>
    <row r="34" spans="1:8" ht="26.25" customHeight="1">
      <c r="A34" s="176" t="s">
        <v>46</v>
      </c>
      <c r="B34" s="141" t="s">
        <v>186</v>
      </c>
      <c r="C34" s="178" t="s">
        <v>187</v>
      </c>
      <c r="D34" s="290">
        <f>D35</f>
        <v>2456.22</v>
      </c>
      <c r="E34" s="183">
        <f>E35</f>
        <v>1373.2</v>
      </c>
      <c r="F34" s="183">
        <f t="shared" si="1"/>
        <v>3829.42</v>
      </c>
      <c r="H34" s="148"/>
    </row>
    <row r="35" spans="1:8" ht="30" customHeight="1">
      <c r="A35" s="177" t="s">
        <v>46</v>
      </c>
      <c r="B35" s="142" t="s">
        <v>188</v>
      </c>
      <c r="C35" s="179" t="s">
        <v>189</v>
      </c>
      <c r="D35" s="292">
        <f>D36</f>
        <v>2456.22</v>
      </c>
      <c r="E35" s="171">
        <f>E36</f>
        <v>1373.2</v>
      </c>
      <c r="F35" s="275">
        <f t="shared" si="1"/>
        <v>3829.42</v>
      </c>
      <c r="H35" s="149"/>
    </row>
    <row r="36" spans="1:8" ht="31.5" customHeight="1">
      <c r="A36" s="177" t="s">
        <v>46</v>
      </c>
      <c r="B36" s="142" t="s">
        <v>188</v>
      </c>
      <c r="C36" s="179" t="s">
        <v>189</v>
      </c>
      <c r="D36" s="292">
        <f>D37+D41+D45+D47</f>
        <v>2456.22</v>
      </c>
      <c r="E36" s="292">
        <f>E37+E41+E45+E47</f>
        <v>1373.2</v>
      </c>
      <c r="F36" s="275">
        <f t="shared" si="1"/>
        <v>3829.42</v>
      </c>
      <c r="H36" s="150"/>
    </row>
    <row r="37" spans="1:8" ht="32.25" customHeight="1">
      <c r="A37" s="176" t="s">
        <v>46</v>
      </c>
      <c r="B37" s="141" t="s">
        <v>237</v>
      </c>
      <c r="C37" s="178" t="s">
        <v>190</v>
      </c>
      <c r="D37" s="293">
        <f>D38</f>
        <v>2356.12</v>
      </c>
      <c r="E37" s="141">
        <f>E39</f>
        <v>0</v>
      </c>
      <c r="F37" s="276">
        <f t="shared" si="1"/>
        <v>2356.12</v>
      </c>
      <c r="H37" s="150"/>
    </row>
    <row r="38" spans="1:8" ht="38.25" customHeight="1">
      <c r="A38" s="177" t="s">
        <v>45</v>
      </c>
      <c r="B38" s="142" t="s">
        <v>370</v>
      </c>
      <c r="C38" s="179" t="s">
        <v>372</v>
      </c>
      <c r="D38" s="292">
        <v>2356.12</v>
      </c>
      <c r="E38" s="142">
        <f>E39</f>
        <v>0</v>
      </c>
      <c r="F38" s="274">
        <f t="shared" si="1"/>
        <v>2356.12</v>
      </c>
      <c r="H38" s="150"/>
    </row>
    <row r="39" spans="1:8" ht="71.25" customHeight="1" hidden="1">
      <c r="A39" s="177" t="s">
        <v>45</v>
      </c>
      <c r="B39" s="142" t="s">
        <v>191</v>
      </c>
      <c r="C39" s="179" t="s">
        <v>211</v>
      </c>
      <c r="D39" s="292">
        <v>0</v>
      </c>
      <c r="E39" s="184">
        <v>0</v>
      </c>
      <c r="F39" s="250">
        <f t="shared" si="0"/>
        <v>0</v>
      </c>
      <c r="H39" s="150"/>
    </row>
    <row r="40" spans="1:8" ht="45.75" customHeight="1" hidden="1">
      <c r="A40" s="177"/>
      <c r="B40" s="142" t="s">
        <v>192</v>
      </c>
      <c r="C40" s="179" t="s">
        <v>193</v>
      </c>
      <c r="D40" s="292"/>
      <c r="E40" s="186"/>
      <c r="F40" s="250">
        <f t="shared" si="0"/>
        <v>0</v>
      </c>
      <c r="H40" s="150"/>
    </row>
    <row r="41" spans="1:8" ht="30.75" customHeight="1">
      <c r="A41" s="168" t="s">
        <v>45</v>
      </c>
      <c r="B41" s="319" t="s">
        <v>348</v>
      </c>
      <c r="C41" s="320" t="s">
        <v>358</v>
      </c>
      <c r="D41" s="290">
        <v>0</v>
      </c>
      <c r="E41" s="141">
        <f>E42</f>
        <v>1187.1000000000001</v>
      </c>
      <c r="F41" s="141">
        <f>F42</f>
        <v>1187.1000000000001</v>
      </c>
      <c r="H41" s="134"/>
    </row>
    <row r="42" spans="1:8" ht="30.75" customHeight="1">
      <c r="A42" s="307" t="s">
        <v>45</v>
      </c>
      <c r="B42" s="308" t="s">
        <v>377</v>
      </c>
      <c r="C42" s="297" t="s">
        <v>340</v>
      </c>
      <c r="D42" s="309">
        <v>0</v>
      </c>
      <c r="E42" s="310">
        <f>E43+E44</f>
        <v>1187.1000000000001</v>
      </c>
      <c r="F42" s="318">
        <f>F43+F44</f>
        <v>1187.1000000000001</v>
      </c>
      <c r="G42" s="33"/>
      <c r="H42" s="134"/>
    </row>
    <row r="43" spans="1:8" s="316" customFormat="1" ht="59.25" customHeight="1">
      <c r="A43" s="170"/>
      <c r="B43" s="317" t="s">
        <v>374</v>
      </c>
      <c r="C43" s="376" t="s">
        <v>373</v>
      </c>
      <c r="D43" s="291">
        <v>0</v>
      </c>
      <c r="E43" s="142">
        <v>1044.2</v>
      </c>
      <c r="F43" s="274">
        <f>D43+E43</f>
        <v>1044.2</v>
      </c>
      <c r="G43" s="33"/>
      <c r="H43" s="380"/>
    </row>
    <row r="44" spans="1:8" s="316" customFormat="1" ht="39.75" customHeight="1">
      <c r="A44" s="170"/>
      <c r="B44" s="317" t="s">
        <v>376</v>
      </c>
      <c r="C44" s="376" t="s">
        <v>375</v>
      </c>
      <c r="D44" s="291">
        <v>0</v>
      </c>
      <c r="E44" s="142">
        <v>142.9</v>
      </c>
      <c r="F44" s="274">
        <f>D44+E44</f>
        <v>142.9</v>
      </c>
      <c r="G44" s="33"/>
      <c r="H44" s="380"/>
    </row>
    <row r="45" spans="1:8" ht="37.5" customHeight="1">
      <c r="A45" s="311" t="s">
        <v>46</v>
      </c>
      <c r="B45" s="312" t="s">
        <v>239</v>
      </c>
      <c r="C45" s="313" t="s">
        <v>194</v>
      </c>
      <c r="D45" s="314">
        <f>D46</f>
        <v>100.1</v>
      </c>
      <c r="E45" s="315">
        <f>E46</f>
        <v>3.1</v>
      </c>
      <c r="F45" s="315">
        <f>F46</f>
        <v>103.19999999999999</v>
      </c>
      <c r="G45" s="33"/>
      <c r="H45" s="150"/>
    </row>
    <row r="46" spans="1:8" ht="43.5" customHeight="1">
      <c r="A46" s="177" t="s">
        <v>45</v>
      </c>
      <c r="B46" s="142" t="s">
        <v>238</v>
      </c>
      <c r="C46" s="179" t="s">
        <v>195</v>
      </c>
      <c r="D46" s="292">
        <v>100.1</v>
      </c>
      <c r="E46" s="142">
        <v>3.1</v>
      </c>
      <c r="F46" s="250">
        <f>D46+E46</f>
        <v>103.19999999999999</v>
      </c>
      <c r="H46" s="150"/>
    </row>
    <row r="47" spans="1:8" ht="33" customHeight="1">
      <c r="A47" s="176" t="s">
        <v>46</v>
      </c>
      <c r="B47" s="141" t="s">
        <v>252</v>
      </c>
      <c r="C47" s="178" t="s">
        <v>94</v>
      </c>
      <c r="D47" s="293">
        <v>0</v>
      </c>
      <c r="E47" s="185">
        <f>E49</f>
        <v>183</v>
      </c>
      <c r="F47" s="276">
        <f>F49</f>
        <v>183</v>
      </c>
      <c r="H47" s="150"/>
    </row>
    <row r="48" spans="1:8" ht="117" customHeight="1" hidden="1">
      <c r="A48" s="177" t="s">
        <v>45</v>
      </c>
      <c r="B48" s="142" t="s">
        <v>249</v>
      </c>
      <c r="C48" s="179" t="s">
        <v>250</v>
      </c>
      <c r="D48" s="296">
        <v>0</v>
      </c>
      <c r="E48" s="187">
        <v>0</v>
      </c>
      <c r="F48" s="251">
        <f t="shared" si="0"/>
        <v>0</v>
      </c>
      <c r="H48" s="150"/>
    </row>
    <row r="49" spans="1:8" ht="91.5" customHeight="1">
      <c r="A49" s="177" t="s">
        <v>45</v>
      </c>
      <c r="B49" s="141" t="s">
        <v>241</v>
      </c>
      <c r="C49" s="277" t="s">
        <v>250</v>
      </c>
      <c r="D49" s="290">
        <v>0</v>
      </c>
      <c r="E49" s="141">
        <v>183</v>
      </c>
      <c r="F49" s="276">
        <f>D49+E49</f>
        <v>183</v>
      </c>
      <c r="H49" s="150"/>
    </row>
    <row r="50" spans="1:8" ht="119.25" customHeight="1" hidden="1">
      <c r="A50" s="170" t="s">
        <v>45</v>
      </c>
      <c r="B50" s="142" t="s">
        <v>242</v>
      </c>
      <c r="C50" s="277" t="s">
        <v>251</v>
      </c>
      <c r="D50" s="291">
        <v>1044.2</v>
      </c>
      <c r="E50" s="142">
        <v>0</v>
      </c>
      <c r="F50" s="183">
        <v>0</v>
      </c>
      <c r="H50" s="134"/>
    </row>
    <row r="51" spans="1:8" ht="22.5" customHeight="1">
      <c r="A51" s="168"/>
      <c r="B51" s="141"/>
      <c r="C51" s="178" t="s">
        <v>196</v>
      </c>
      <c r="D51" s="183">
        <f>D9+D34+D32</f>
        <v>3044.22</v>
      </c>
      <c r="E51" s="183">
        <f>E9+E34+E32</f>
        <v>1274.2</v>
      </c>
      <c r="F51" s="183">
        <f>F9+F34+F32</f>
        <v>4318.42</v>
      </c>
      <c r="G51" s="252"/>
      <c r="H51" s="134"/>
    </row>
    <row r="52" spans="1:8" ht="20.25">
      <c r="A52" s="10"/>
      <c r="B52" s="151"/>
      <c r="C52" s="151"/>
      <c r="D52" s="188"/>
      <c r="E52" s="164"/>
      <c r="F52" s="189"/>
      <c r="G52" s="136"/>
      <c r="H52" s="131"/>
    </row>
  </sheetData>
  <sheetProtection/>
  <mergeCells count="2">
    <mergeCell ref="D2:F4"/>
    <mergeCell ref="A5:F5"/>
  </mergeCells>
  <printOptions/>
  <pageMargins left="0.7" right="0.7" top="0.75" bottom="0.75" header="0.3" footer="0.3"/>
  <pageSetup horizontalDpi="600" verticalDpi="600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view="pageBreakPreview" zoomScale="69" zoomScaleNormal="69" zoomScaleSheetLayoutView="69" zoomScalePageLayoutView="0" workbookViewId="0" topLeftCell="A1">
      <selection activeCell="K11" sqref="K11"/>
    </sheetView>
  </sheetViews>
  <sheetFormatPr defaultColWidth="9.00390625" defaultRowHeight="12.75"/>
  <cols>
    <col min="1" max="1" width="17.75390625" style="0" customWidth="1"/>
    <col min="2" max="2" width="37.375" style="0" customWidth="1"/>
    <col min="3" max="3" width="89.875" style="0" customWidth="1"/>
    <col min="4" max="4" width="22.375" style="0" hidden="1" customWidth="1"/>
    <col min="5" max="5" width="23.375" style="0" hidden="1" customWidth="1"/>
    <col min="6" max="6" width="23.75390625" style="0" customWidth="1"/>
    <col min="7" max="7" width="30.375" style="0" customWidth="1"/>
  </cols>
  <sheetData>
    <row r="1" spans="2:7" ht="20.25">
      <c r="B1" s="128"/>
      <c r="C1" s="129"/>
      <c r="D1" s="129"/>
      <c r="E1" s="129"/>
      <c r="F1" s="129"/>
      <c r="G1" s="163"/>
    </row>
    <row r="2" spans="1:8" ht="20.25">
      <c r="A2" s="131"/>
      <c r="B2" s="132"/>
      <c r="C2" s="133"/>
      <c r="D2" s="354" t="s">
        <v>341</v>
      </c>
      <c r="E2" s="355"/>
      <c r="F2" s="355"/>
      <c r="G2" s="355"/>
      <c r="H2" s="131"/>
    </row>
    <row r="3" spans="1:8" ht="111" customHeight="1">
      <c r="A3" s="134"/>
      <c r="B3" s="130"/>
      <c r="C3" s="135"/>
      <c r="D3" s="355"/>
      <c r="E3" s="355"/>
      <c r="F3" s="355"/>
      <c r="G3" s="355"/>
      <c r="H3" s="134"/>
    </row>
    <row r="4" spans="1:8" ht="38.25" customHeight="1">
      <c r="A4" s="356" t="s">
        <v>342</v>
      </c>
      <c r="B4" s="357"/>
      <c r="C4" s="357"/>
      <c r="D4" s="357"/>
      <c r="E4" s="357"/>
      <c r="F4" s="357"/>
      <c r="G4" s="357"/>
      <c r="H4" s="134"/>
    </row>
    <row r="5" spans="1:8" ht="44.25" customHeight="1">
      <c r="A5" s="137"/>
      <c r="B5" s="138"/>
      <c r="C5" s="139"/>
      <c r="D5" s="139"/>
      <c r="E5" s="139"/>
      <c r="F5" s="139"/>
      <c r="G5" s="140" t="s">
        <v>142</v>
      </c>
      <c r="H5" s="134"/>
    </row>
    <row r="6" spans="1:8" ht="78" customHeight="1">
      <c r="A6" s="141" t="s">
        <v>143</v>
      </c>
      <c r="B6" s="141" t="s">
        <v>144</v>
      </c>
      <c r="C6" s="141" t="s">
        <v>145</v>
      </c>
      <c r="D6" s="141" t="s">
        <v>253</v>
      </c>
      <c r="E6" s="141" t="s">
        <v>16</v>
      </c>
      <c r="F6" s="141" t="s">
        <v>254</v>
      </c>
      <c r="G6" s="141" t="s">
        <v>343</v>
      </c>
      <c r="H6" s="134"/>
    </row>
    <row r="7" spans="1:8" ht="20.25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9</v>
      </c>
      <c r="H7" s="134"/>
    </row>
    <row r="8" spans="1:8" ht="39" customHeight="1">
      <c r="A8" s="166" t="s">
        <v>46</v>
      </c>
      <c r="B8" s="141" t="s">
        <v>146</v>
      </c>
      <c r="C8" s="178" t="s">
        <v>147</v>
      </c>
      <c r="D8" s="183">
        <f>D9+D23</f>
        <v>489</v>
      </c>
      <c r="E8" s="183">
        <f>E9+E23</f>
        <v>30</v>
      </c>
      <c r="F8" s="290">
        <f>D8+E8</f>
        <v>519</v>
      </c>
      <c r="G8" s="290">
        <f>G9+G23+G27</f>
        <v>541</v>
      </c>
      <c r="H8" s="134"/>
    </row>
    <row r="9" spans="1:8" ht="29.25" customHeight="1">
      <c r="A9" s="167"/>
      <c r="B9" s="142"/>
      <c r="C9" s="179" t="s">
        <v>148</v>
      </c>
      <c r="D9" s="142">
        <f>D10+D12+D15+D21</f>
        <v>463</v>
      </c>
      <c r="E9" s="142">
        <f>E10+E12+E15+E21</f>
        <v>30</v>
      </c>
      <c r="F9" s="291">
        <f aca="true" t="shared" si="0" ref="F9:F38">D9+E9</f>
        <v>493</v>
      </c>
      <c r="G9" s="291">
        <f>G10+G12+G15+G21</f>
        <v>505</v>
      </c>
      <c r="H9" s="134"/>
    </row>
    <row r="10" spans="1:8" ht="33.75" customHeight="1">
      <c r="A10" s="168" t="s">
        <v>46</v>
      </c>
      <c r="B10" s="169" t="s">
        <v>149</v>
      </c>
      <c r="C10" s="178" t="s">
        <v>150</v>
      </c>
      <c r="D10" s="141">
        <f>D11</f>
        <v>44</v>
      </c>
      <c r="E10" s="141">
        <f>E11</f>
        <v>2</v>
      </c>
      <c r="F10" s="290">
        <f>D10+E10</f>
        <v>46</v>
      </c>
      <c r="G10" s="290">
        <f>G11</f>
        <v>52</v>
      </c>
      <c r="H10" s="134"/>
    </row>
    <row r="11" spans="1:8" ht="152.25" customHeight="1">
      <c r="A11" s="170" t="s">
        <v>151</v>
      </c>
      <c r="B11" s="170" t="s">
        <v>152</v>
      </c>
      <c r="C11" s="180" t="s">
        <v>153</v>
      </c>
      <c r="D11" s="142">
        <v>44</v>
      </c>
      <c r="E11" s="142">
        <v>2</v>
      </c>
      <c r="F11" s="291">
        <f>D11+E11</f>
        <v>46</v>
      </c>
      <c r="G11" s="291">
        <v>52</v>
      </c>
      <c r="H11" s="134"/>
    </row>
    <row r="12" spans="1:8" ht="33" customHeight="1">
      <c r="A12" s="168" t="s">
        <v>46</v>
      </c>
      <c r="B12" s="141" t="s">
        <v>154</v>
      </c>
      <c r="C12" s="178" t="s">
        <v>155</v>
      </c>
      <c r="D12" s="141">
        <f aca="true" t="shared" si="1" ref="D12:G13">D13</f>
        <v>15</v>
      </c>
      <c r="E12" s="141">
        <f t="shared" si="1"/>
        <v>3</v>
      </c>
      <c r="F12" s="290">
        <f t="shared" si="0"/>
        <v>18</v>
      </c>
      <c r="G12" s="290">
        <f>G14</f>
        <v>18</v>
      </c>
      <c r="H12" s="147"/>
    </row>
    <row r="13" spans="1:8" ht="44.25" customHeight="1" hidden="1">
      <c r="A13" s="170" t="s">
        <v>46</v>
      </c>
      <c r="B13" s="142" t="s">
        <v>156</v>
      </c>
      <c r="C13" s="179" t="s">
        <v>157</v>
      </c>
      <c r="D13" s="141">
        <f t="shared" si="1"/>
        <v>15</v>
      </c>
      <c r="E13" s="142">
        <f t="shared" si="1"/>
        <v>3</v>
      </c>
      <c r="F13" s="290">
        <f t="shared" si="0"/>
        <v>18</v>
      </c>
      <c r="G13" s="290">
        <f t="shared" si="1"/>
        <v>18</v>
      </c>
      <c r="H13" s="134"/>
    </row>
    <row r="14" spans="1:8" ht="42" customHeight="1">
      <c r="A14" s="170" t="s">
        <v>151</v>
      </c>
      <c r="B14" s="142" t="s">
        <v>158</v>
      </c>
      <c r="C14" s="179" t="s">
        <v>157</v>
      </c>
      <c r="D14" s="142">
        <v>15</v>
      </c>
      <c r="E14" s="142">
        <v>3</v>
      </c>
      <c r="F14" s="291">
        <f t="shared" si="0"/>
        <v>18</v>
      </c>
      <c r="G14" s="291">
        <v>18</v>
      </c>
      <c r="H14" s="134"/>
    </row>
    <row r="15" spans="1:8" ht="28.5" customHeight="1">
      <c r="A15" s="168" t="s">
        <v>46</v>
      </c>
      <c r="B15" s="141" t="s">
        <v>159</v>
      </c>
      <c r="C15" s="178" t="s">
        <v>160</v>
      </c>
      <c r="D15" s="141">
        <f>D16+D18</f>
        <v>402</v>
      </c>
      <c r="E15" s="141">
        <f>E16+E18</f>
        <v>25</v>
      </c>
      <c r="F15" s="290">
        <f>D15+E15</f>
        <v>427</v>
      </c>
      <c r="G15" s="290">
        <f>G16+G18</f>
        <v>430</v>
      </c>
      <c r="H15" s="147"/>
    </row>
    <row r="16" spans="1:8" ht="40.5" customHeight="1">
      <c r="A16" s="170" t="s">
        <v>46</v>
      </c>
      <c r="B16" s="142" t="s">
        <v>161</v>
      </c>
      <c r="C16" s="179" t="s">
        <v>162</v>
      </c>
      <c r="D16" s="141">
        <v>92</v>
      </c>
      <c r="E16" s="141">
        <f>E17</f>
        <v>5</v>
      </c>
      <c r="F16" s="290">
        <f t="shared" si="0"/>
        <v>97</v>
      </c>
      <c r="G16" s="290">
        <f>G17</f>
        <v>100</v>
      </c>
      <c r="H16" s="147"/>
    </row>
    <row r="17" spans="1:8" ht="93" customHeight="1">
      <c r="A17" s="170" t="s">
        <v>151</v>
      </c>
      <c r="B17" s="170" t="s">
        <v>163</v>
      </c>
      <c r="C17" s="179" t="s">
        <v>164</v>
      </c>
      <c r="D17" s="142">
        <v>92</v>
      </c>
      <c r="E17" s="142">
        <v>5</v>
      </c>
      <c r="F17" s="291">
        <f t="shared" si="0"/>
        <v>97</v>
      </c>
      <c r="G17" s="291">
        <v>100</v>
      </c>
      <c r="H17" s="147"/>
    </row>
    <row r="18" spans="1:8" ht="25.5" customHeight="1">
      <c r="A18" s="170" t="s">
        <v>46</v>
      </c>
      <c r="B18" s="142" t="s">
        <v>165</v>
      </c>
      <c r="C18" s="179" t="s">
        <v>166</v>
      </c>
      <c r="D18" s="141">
        <f>D19+D20</f>
        <v>310</v>
      </c>
      <c r="E18" s="141">
        <f>E19+E20</f>
        <v>20</v>
      </c>
      <c r="F18" s="290">
        <f t="shared" si="0"/>
        <v>330</v>
      </c>
      <c r="G18" s="290">
        <f>G19+G20</f>
        <v>330</v>
      </c>
      <c r="H18" s="134"/>
    </row>
    <row r="19" spans="1:8" ht="70.5" customHeight="1">
      <c r="A19" s="170" t="s">
        <v>151</v>
      </c>
      <c r="B19" s="171" t="s">
        <v>167</v>
      </c>
      <c r="C19" s="179" t="s">
        <v>168</v>
      </c>
      <c r="D19" s="142">
        <v>110</v>
      </c>
      <c r="E19" s="142">
        <v>10</v>
      </c>
      <c r="F19" s="291">
        <f t="shared" si="0"/>
        <v>120</v>
      </c>
      <c r="G19" s="291">
        <v>120</v>
      </c>
      <c r="H19" s="134"/>
    </row>
    <row r="20" spans="1:8" ht="81" customHeight="1">
      <c r="A20" s="170" t="s">
        <v>151</v>
      </c>
      <c r="B20" s="142" t="s">
        <v>169</v>
      </c>
      <c r="C20" s="179" t="s">
        <v>170</v>
      </c>
      <c r="D20" s="142">
        <v>200</v>
      </c>
      <c r="E20" s="142">
        <v>10</v>
      </c>
      <c r="F20" s="291">
        <f t="shared" si="0"/>
        <v>210</v>
      </c>
      <c r="G20" s="291">
        <v>210</v>
      </c>
      <c r="H20" s="134"/>
    </row>
    <row r="21" spans="1:8" ht="20.25" customHeight="1">
      <c r="A21" s="168" t="s">
        <v>46</v>
      </c>
      <c r="B21" s="141" t="s">
        <v>171</v>
      </c>
      <c r="C21" s="178" t="s">
        <v>172</v>
      </c>
      <c r="D21" s="141">
        <f>D22</f>
        <v>2</v>
      </c>
      <c r="E21" s="141">
        <f>E22</f>
        <v>0</v>
      </c>
      <c r="F21" s="290">
        <f t="shared" si="0"/>
        <v>2</v>
      </c>
      <c r="G21" s="290">
        <f>G22</f>
        <v>5</v>
      </c>
      <c r="H21" s="147"/>
    </row>
    <row r="22" spans="1:8" ht="140.25" customHeight="1">
      <c r="A22" s="170" t="s">
        <v>45</v>
      </c>
      <c r="B22" s="142" t="s">
        <v>173</v>
      </c>
      <c r="C22" s="179" t="s">
        <v>174</v>
      </c>
      <c r="D22" s="141">
        <v>2</v>
      </c>
      <c r="E22" s="141">
        <v>0</v>
      </c>
      <c r="F22" s="290">
        <f t="shared" si="0"/>
        <v>2</v>
      </c>
      <c r="G22" s="290">
        <v>5</v>
      </c>
      <c r="H22" s="147"/>
    </row>
    <row r="23" spans="1:8" ht="33" customHeight="1">
      <c r="A23" s="168"/>
      <c r="B23" s="141"/>
      <c r="C23" s="179" t="s">
        <v>199</v>
      </c>
      <c r="D23" s="183">
        <f>D24</f>
        <v>26</v>
      </c>
      <c r="E23" s="183">
        <f>E24</f>
        <v>0</v>
      </c>
      <c r="F23" s="290">
        <f>D23+E23</f>
        <v>26</v>
      </c>
      <c r="G23" s="290">
        <f>G24</f>
        <v>31</v>
      </c>
      <c r="H23" s="147"/>
    </row>
    <row r="24" spans="1:8" ht="87.75" customHeight="1">
      <c r="A24" s="172" t="s">
        <v>46</v>
      </c>
      <c r="B24" s="173" t="s">
        <v>183</v>
      </c>
      <c r="C24" s="181" t="s">
        <v>184</v>
      </c>
      <c r="D24" s="173">
        <f>D26+D25+D27</f>
        <v>26</v>
      </c>
      <c r="E24" s="173">
        <f>E26+E25</f>
        <v>0</v>
      </c>
      <c r="F24" s="290">
        <f>D24+E24</f>
        <v>26</v>
      </c>
      <c r="G24" s="290">
        <f>G26+G25</f>
        <v>31</v>
      </c>
      <c r="H24" s="147"/>
    </row>
    <row r="25" spans="1:8" ht="123" customHeight="1">
      <c r="A25" s="260">
        <v>801</v>
      </c>
      <c r="B25" s="175" t="s">
        <v>274</v>
      </c>
      <c r="C25" s="259" t="s">
        <v>275</v>
      </c>
      <c r="D25" s="175">
        <v>20</v>
      </c>
      <c r="E25" s="173">
        <v>0</v>
      </c>
      <c r="F25" s="291">
        <f>D25+E25</f>
        <v>20</v>
      </c>
      <c r="G25" s="291">
        <v>30</v>
      </c>
      <c r="H25" s="147"/>
    </row>
    <row r="26" spans="1:8" ht="99" customHeight="1">
      <c r="A26" s="174" t="s">
        <v>45</v>
      </c>
      <c r="B26" s="175" t="s">
        <v>76</v>
      </c>
      <c r="C26" s="182" t="s">
        <v>185</v>
      </c>
      <c r="D26" s="175">
        <v>1</v>
      </c>
      <c r="E26" s="191">
        <v>0</v>
      </c>
      <c r="F26" s="291">
        <f>D26+E26</f>
        <v>1</v>
      </c>
      <c r="G26" s="291">
        <v>1</v>
      </c>
      <c r="H26" s="147"/>
    </row>
    <row r="27" spans="1:8" ht="20.25" customHeight="1">
      <c r="A27" s="176" t="s">
        <v>46</v>
      </c>
      <c r="B27" s="173" t="s">
        <v>181</v>
      </c>
      <c r="C27" s="181" t="s">
        <v>378</v>
      </c>
      <c r="D27" s="173">
        <f>D28</f>
        <v>5</v>
      </c>
      <c r="E27" s="190">
        <f>E28</f>
        <v>0</v>
      </c>
      <c r="F27" s="290">
        <f>F28</f>
        <v>5</v>
      </c>
      <c r="G27" s="290">
        <f>G28</f>
        <v>5</v>
      </c>
      <c r="H27" s="147"/>
    </row>
    <row r="28" spans="1:8" ht="60.75" customHeight="1">
      <c r="A28" s="177">
        <v>906</v>
      </c>
      <c r="B28" s="175" t="s">
        <v>379</v>
      </c>
      <c r="C28" s="182" t="s">
        <v>380</v>
      </c>
      <c r="D28" s="175">
        <v>5</v>
      </c>
      <c r="E28" s="191">
        <v>0</v>
      </c>
      <c r="F28" s="291">
        <f>D28+E28</f>
        <v>5</v>
      </c>
      <c r="G28" s="291">
        <v>5</v>
      </c>
      <c r="H28" s="147"/>
    </row>
    <row r="29" spans="1:8" ht="32.25" customHeight="1">
      <c r="A29" s="176" t="s">
        <v>46</v>
      </c>
      <c r="B29" s="141" t="s">
        <v>186</v>
      </c>
      <c r="C29" s="178" t="s">
        <v>187</v>
      </c>
      <c r="D29" s="222">
        <f>D32+D35</f>
        <v>2459.3199999999997</v>
      </c>
      <c r="E29" s="222">
        <f>E32+E35</f>
        <v>1.1</v>
      </c>
      <c r="F29" s="290">
        <f>F32+F35+F37</f>
        <v>2460.42</v>
      </c>
      <c r="G29" s="290">
        <f>G32+G35+G37</f>
        <v>2465.42</v>
      </c>
      <c r="H29" s="148"/>
    </row>
    <row r="30" spans="1:8" ht="40.5" hidden="1">
      <c r="A30" s="177" t="s">
        <v>46</v>
      </c>
      <c r="B30" s="142" t="s">
        <v>188</v>
      </c>
      <c r="C30" s="179" t="s">
        <v>189</v>
      </c>
      <c r="D30" s="184">
        <f>D31</f>
        <v>2459.3199999999997</v>
      </c>
      <c r="E30" s="184">
        <f>E31</f>
        <v>1.1</v>
      </c>
      <c r="F30" s="292">
        <f t="shared" si="0"/>
        <v>2460.4199999999996</v>
      </c>
      <c r="G30" s="292">
        <f>G31</f>
        <v>2465.42</v>
      </c>
      <c r="H30" s="149"/>
    </row>
    <row r="31" spans="1:8" ht="57.75" customHeight="1" hidden="1">
      <c r="A31" s="177" t="s">
        <v>46</v>
      </c>
      <c r="B31" s="142" t="s">
        <v>188</v>
      </c>
      <c r="C31" s="179" t="s">
        <v>189</v>
      </c>
      <c r="D31" s="184">
        <f>D32+D35</f>
        <v>2459.3199999999997</v>
      </c>
      <c r="E31" s="184">
        <f>E32+E35</f>
        <v>1.1</v>
      </c>
      <c r="F31" s="292">
        <f t="shared" si="0"/>
        <v>2460.4199999999996</v>
      </c>
      <c r="G31" s="292">
        <f>G32+G35</f>
        <v>2465.42</v>
      </c>
      <c r="H31" s="150"/>
    </row>
    <row r="32" spans="1:8" ht="50.25" customHeight="1">
      <c r="A32" s="176" t="s">
        <v>46</v>
      </c>
      <c r="B32" s="141" t="s">
        <v>237</v>
      </c>
      <c r="C32" s="178" t="s">
        <v>190</v>
      </c>
      <c r="D32" s="223">
        <f>D33</f>
        <v>2356.12</v>
      </c>
      <c r="E32" s="223">
        <f>E33</f>
        <v>0</v>
      </c>
      <c r="F32" s="293">
        <f t="shared" si="0"/>
        <v>2356.12</v>
      </c>
      <c r="G32" s="293">
        <f>G33</f>
        <v>2356.12</v>
      </c>
      <c r="H32" s="150"/>
    </row>
    <row r="33" spans="1:9" ht="54" customHeight="1">
      <c r="A33" s="177" t="s">
        <v>45</v>
      </c>
      <c r="B33" s="142" t="s">
        <v>240</v>
      </c>
      <c r="C33" s="179" t="s">
        <v>372</v>
      </c>
      <c r="D33" s="224">
        <v>2356.12</v>
      </c>
      <c r="E33" s="184">
        <v>0</v>
      </c>
      <c r="F33" s="292">
        <f t="shared" si="0"/>
        <v>2356.12</v>
      </c>
      <c r="G33" s="292">
        <v>2356.12</v>
      </c>
      <c r="H33" s="150"/>
      <c r="I33" t="s">
        <v>227</v>
      </c>
    </row>
    <row r="34" spans="1:8" ht="60" customHeight="1" hidden="1">
      <c r="A34" s="177"/>
      <c r="B34" s="142" t="s">
        <v>191</v>
      </c>
      <c r="C34" s="179" t="s">
        <v>211</v>
      </c>
      <c r="D34" s="184">
        <v>539.5</v>
      </c>
      <c r="E34" s="142">
        <v>-113.33</v>
      </c>
      <c r="F34" s="292">
        <f t="shared" si="0"/>
        <v>426.17</v>
      </c>
      <c r="G34" s="292">
        <v>539.5</v>
      </c>
      <c r="H34" s="150"/>
    </row>
    <row r="35" spans="1:8" ht="63" customHeight="1">
      <c r="A35" s="176" t="s">
        <v>46</v>
      </c>
      <c r="B35" s="141" t="s">
        <v>239</v>
      </c>
      <c r="C35" s="178" t="s">
        <v>194</v>
      </c>
      <c r="D35" s="185">
        <f>D36</f>
        <v>103.2</v>
      </c>
      <c r="E35" s="185">
        <f>E36</f>
        <v>1.1</v>
      </c>
      <c r="F35" s="293">
        <f t="shared" si="0"/>
        <v>104.3</v>
      </c>
      <c r="G35" s="293">
        <f>G36</f>
        <v>109.3</v>
      </c>
      <c r="H35" s="150"/>
    </row>
    <row r="36" spans="1:8" ht="61.5" customHeight="1">
      <c r="A36" s="177" t="s">
        <v>45</v>
      </c>
      <c r="B36" s="142" t="s">
        <v>238</v>
      </c>
      <c r="C36" s="179" t="s">
        <v>195</v>
      </c>
      <c r="D36" s="184">
        <v>103.2</v>
      </c>
      <c r="E36" s="220">
        <v>1.1</v>
      </c>
      <c r="F36" s="292">
        <f t="shared" si="0"/>
        <v>104.3</v>
      </c>
      <c r="G36" s="292">
        <v>109.3</v>
      </c>
      <c r="H36" s="150"/>
    </row>
    <row r="37" spans="1:8" ht="61.5" customHeight="1">
      <c r="A37" s="176" t="s">
        <v>46</v>
      </c>
      <c r="B37" s="141" t="s">
        <v>252</v>
      </c>
      <c r="C37" s="178" t="s">
        <v>94</v>
      </c>
      <c r="D37" s="185">
        <f>D38+D40</f>
        <v>855</v>
      </c>
      <c r="E37" s="185">
        <f>E38+E40</f>
        <v>-855</v>
      </c>
      <c r="F37" s="292">
        <f t="shared" si="0"/>
        <v>0</v>
      </c>
      <c r="G37" s="293">
        <f>G38+G40</f>
        <v>0</v>
      </c>
      <c r="H37" s="150"/>
    </row>
    <row r="38" spans="1:8" ht="80.25" customHeight="1" hidden="1">
      <c r="A38" s="177" t="s">
        <v>45</v>
      </c>
      <c r="B38" s="142" t="s">
        <v>249</v>
      </c>
      <c r="C38" s="179" t="s">
        <v>250</v>
      </c>
      <c r="D38" s="187">
        <v>0</v>
      </c>
      <c r="E38" s="220">
        <v>0</v>
      </c>
      <c r="F38" s="292">
        <f t="shared" si="0"/>
        <v>0</v>
      </c>
      <c r="G38" s="292">
        <v>0</v>
      </c>
      <c r="H38" s="150"/>
    </row>
    <row r="39" spans="1:8" ht="80.25" customHeight="1">
      <c r="A39" s="177" t="s">
        <v>45</v>
      </c>
      <c r="B39" s="141" t="s">
        <v>241</v>
      </c>
      <c r="C39" s="277" t="s">
        <v>250</v>
      </c>
      <c r="D39" s="187"/>
      <c r="E39" s="220"/>
      <c r="F39" s="292"/>
      <c r="G39" s="292"/>
      <c r="H39" s="150"/>
    </row>
    <row r="40" spans="1:8" ht="70.5" customHeight="1">
      <c r="A40" s="170" t="s">
        <v>45</v>
      </c>
      <c r="B40" s="142" t="s">
        <v>242</v>
      </c>
      <c r="C40" s="179" t="s">
        <v>251</v>
      </c>
      <c r="D40" s="142">
        <v>855</v>
      </c>
      <c r="E40" s="220">
        <v>-855</v>
      </c>
      <c r="F40" s="292">
        <f>D40+E40</f>
        <v>0</v>
      </c>
      <c r="G40" s="292">
        <v>0</v>
      </c>
      <c r="H40" s="150"/>
    </row>
    <row r="41" spans="1:8" ht="29.25" customHeight="1">
      <c r="A41" s="146"/>
      <c r="B41" s="144"/>
      <c r="C41" s="178" t="s">
        <v>196</v>
      </c>
      <c r="D41" s="183">
        <f>D8+D29</f>
        <v>2948.3199999999997</v>
      </c>
      <c r="E41" s="183">
        <f>E8+E29</f>
        <v>31.1</v>
      </c>
      <c r="F41" s="290">
        <f>F8+F29</f>
        <v>2979.42</v>
      </c>
      <c r="G41" s="290">
        <f>G8+G29</f>
        <v>3006.42</v>
      </c>
      <c r="H41" s="134"/>
    </row>
    <row r="42" spans="1:8" ht="20.25">
      <c r="A42" s="151"/>
      <c r="B42" s="151"/>
      <c r="C42" s="152"/>
      <c r="D42" s="153"/>
      <c r="E42" s="151"/>
      <c r="F42" s="151"/>
      <c r="G42" s="247"/>
      <c r="H42" s="131"/>
    </row>
  </sheetData>
  <sheetProtection/>
  <mergeCells count="2">
    <mergeCell ref="D2:G3"/>
    <mergeCell ref="A4:G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123"/>
  <sheetViews>
    <sheetView view="pageBreakPreview" zoomScale="50" zoomScaleNormal="50" zoomScaleSheetLayoutView="50" zoomScalePageLayoutView="0" workbookViewId="0" topLeftCell="A1">
      <selection activeCell="H22" sqref="H22"/>
    </sheetView>
  </sheetViews>
  <sheetFormatPr defaultColWidth="9.00390625" defaultRowHeight="12.75"/>
  <cols>
    <col min="1" max="1" width="25.25390625" style="0" customWidth="1"/>
    <col min="2" max="2" width="126.25390625" style="7" customWidth="1"/>
    <col min="3" max="3" width="21.00390625" style="5" customWidth="1"/>
    <col min="4" max="4" width="17.75390625" style="5" hidden="1" customWidth="1"/>
    <col min="5" max="5" width="21.00390625" style="5" hidden="1" customWidth="1"/>
    <col min="6" max="6" width="61.375" style="6" customWidth="1"/>
    <col min="7" max="7" width="33.875" style="3" customWidth="1"/>
  </cols>
  <sheetData>
    <row r="1" spans="2:10" ht="25.5" customHeight="1">
      <c r="B1" s="39"/>
      <c r="C1" s="219"/>
      <c r="D1" s="219"/>
      <c r="E1" s="219"/>
      <c r="F1" s="192"/>
      <c r="G1" s="219"/>
      <c r="H1" s="219"/>
      <c r="I1" s="219"/>
      <c r="J1" s="219"/>
    </row>
    <row r="2" spans="2:10" ht="94.5" customHeight="1" hidden="1">
      <c r="B2" s="39"/>
      <c r="C2" s="219"/>
      <c r="D2" s="219"/>
      <c r="E2" s="219"/>
      <c r="F2" s="219"/>
      <c r="G2" s="219"/>
      <c r="H2" s="219"/>
      <c r="I2" s="219"/>
      <c r="J2" s="219"/>
    </row>
    <row r="3" spans="2:10" ht="160.5" customHeight="1">
      <c r="B3" s="39"/>
      <c r="C3" s="219"/>
      <c r="D3" s="219"/>
      <c r="E3" s="219"/>
      <c r="F3" s="192" t="s">
        <v>349</v>
      </c>
      <c r="G3" s="219"/>
      <c r="H3" s="219"/>
      <c r="I3" s="219"/>
      <c r="J3" s="219"/>
    </row>
    <row r="4" spans="2:10" ht="96.75" customHeight="1">
      <c r="B4" s="358" t="s">
        <v>350</v>
      </c>
      <c r="C4" s="358"/>
      <c r="D4" s="358"/>
      <c r="E4" s="358"/>
      <c r="F4" s="358"/>
      <c r="G4" s="40"/>
      <c r="H4" s="40"/>
      <c r="I4" s="35"/>
      <c r="J4" s="34"/>
    </row>
    <row r="5" spans="2:10" s="8" customFormat="1" ht="26.25">
      <c r="B5" s="40"/>
      <c r="C5" s="55"/>
      <c r="D5" s="55"/>
      <c r="E5" s="55"/>
      <c r="F5" s="40"/>
      <c r="G5" s="56"/>
      <c r="H5" s="40"/>
      <c r="I5" s="35"/>
      <c r="J5" s="57"/>
    </row>
    <row r="6" spans="2:10" s="13" customFormat="1" ht="102" customHeight="1">
      <c r="B6" s="37" t="s">
        <v>19</v>
      </c>
      <c r="C6" s="37" t="s">
        <v>39</v>
      </c>
      <c r="D6" s="37" t="s">
        <v>201</v>
      </c>
      <c r="E6" s="37" t="s">
        <v>204</v>
      </c>
      <c r="F6" s="37" t="s">
        <v>280</v>
      </c>
      <c r="G6" s="61"/>
      <c r="H6" s="57"/>
      <c r="I6" s="57"/>
      <c r="J6" s="57"/>
    </row>
    <row r="7" spans="2:14" s="13" customFormat="1" ht="26.25">
      <c r="B7" s="37">
        <v>1</v>
      </c>
      <c r="C7" s="38">
        <v>2</v>
      </c>
      <c r="D7" s="38"/>
      <c r="E7" s="38">
        <v>3</v>
      </c>
      <c r="F7" s="37">
        <v>4</v>
      </c>
      <c r="G7" s="61"/>
      <c r="H7" s="57"/>
      <c r="I7" s="58"/>
      <c r="J7" s="59"/>
      <c r="K7" s="15"/>
      <c r="L7" s="16"/>
      <c r="M7" s="17"/>
      <c r="N7" s="14"/>
    </row>
    <row r="8" spans="2:14" s="10" customFormat="1" ht="39.75" customHeight="1">
      <c r="B8" s="194" t="s">
        <v>47</v>
      </c>
      <c r="C8" s="197" t="s">
        <v>27</v>
      </c>
      <c r="D8" s="217">
        <f>D9+D10+D11</f>
        <v>1106.71</v>
      </c>
      <c r="E8" s="217">
        <f>E9+E10+E11</f>
        <v>451.8</v>
      </c>
      <c r="F8" s="286">
        <f>F9+F10+F11</f>
        <v>1662.91</v>
      </c>
      <c r="G8" s="85"/>
      <c r="H8" s="34"/>
      <c r="I8" s="47"/>
      <c r="J8" s="59"/>
      <c r="K8" s="15"/>
      <c r="L8" s="19"/>
      <c r="M8" s="17"/>
      <c r="N8" s="18"/>
    </row>
    <row r="9" spans="2:14" s="10" customFormat="1" ht="82.5" customHeight="1">
      <c r="B9" s="155" t="s">
        <v>92</v>
      </c>
      <c r="C9" s="198" t="s">
        <v>93</v>
      </c>
      <c r="D9" s="198" t="s">
        <v>265</v>
      </c>
      <c r="E9" s="198" t="s">
        <v>202</v>
      </c>
      <c r="F9" s="287">
        <v>463.25</v>
      </c>
      <c r="G9" s="86"/>
      <c r="H9" s="34"/>
      <c r="I9" s="47"/>
      <c r="J9" s="59"/>
      <c r="K9" s="15"/>
      <c r="L9" s="19"/>
      <c r="M9" s="17"/>
      <c r="N9" s="18"/>
    </row>
    <row r="10" spans="2:14" s="10" customFormat="1" ht="106.5" customHeight="1">
      <c r="B10" s="155" t="s">
        <v>18</v>
      </c>
      <c r="C10" s="198" t="s">
        <v>28</v>
      </c>
      <c r="D10" s="258" t="s">
        <v>266</v>
      </c>
      <c r="E10" s="198" t="s">
        <v>290</v>
      </c>
      <c r="F10" s="287">
        <v>1194.66</v>
      </c>
      <c r="G10" s="93"/>
      <c r="H10" s="34"/>
      <c r="I10" s="47"/>
      <c r="J10" s="59"/>
      <c r="K10" s="15"/>
      <c r="L10" s="16"/>
      <c r="M10" s="16"/>
      <c r="N10" s="18"/>
    </row>
    <row r="11" spans="2:14" s="10" customFormat="1" ht="34.5" customHeight="1">
      <c r="B11" s="193" t="s">
        <v>2</v>
      </c>
      <c r="C11" s="198" t="s">
        <v>86</v>
      </c>
      <c r="D11" s="198" t="s">
        <v>24</v>
      </c>
      <c r="E11" s="198" t="s">
        <v>202</v>
      </c>
      <c r="F11" s="287">
        <f>D11+E11</f>
        <v>5</v>
      </c>
      <c r="G11" s="86"/>
      <c r="H11" s="34"/>
      <c r="I11" s="47"/>
      <c r="J11" s="59"/>
      <c r="K11" s="15"/>
      <c r="L11" s="16"/>
      <c r="M11" s="17"/>
      <c r="N11" s="18"/>
    </row>
    <row r="12" spans="2:14" s="10" customFormat="1" ht="39" customHeight="1">
      <c r="B12" s="195" t="s">
        <v>326</v>
      </c>
      <c r="C12" s="197" t="s">
        <v>119</v>
      </c>
      <c r="D12" s="217" t="str">
        <f>D13</f>
        <v>92</v>
      </c>
      <c r="E12" s="217" t="str">
        <f>E13</f>
        <v>8,1</v>
      </c>
      <c r="F12" s="286">
        <f>F13</f>
        <v>103.2</v>
      </c>
      <c r="G12" s="85"/>
      <c r="H12" s="34"/>
      <c r="I12" s="47"/>
      <c r="J12" s="59"/>
      <c r="K12" s="15"/>
      <c r="L12" s="16"/>
      <c r="M12" s="17"/>
      <c r="N12" s="18"/>
    </row>
    <row r="13" spans="2:14" s="10" customFormat="1" ht="41.25" customHeight="1">
      <c r="B13" s="156" t="s">
        <v>117</v>
      </c>
      <c r="C13" s="198" t="s">
        <v>118</v>
      </c>
      <c r="D13" s="198" t="s">
        <v>267</v>
      </c>
      <c r="E13" s="198" t="s">
        <v>268</v>
      </c>
      <c r="F13" s="287">
        <v>103.2</v>
      </c>
      <c r="G13" s="86"/>
      <c r="H13" s="34"/>
      <c r="I13" s="47"/>
      <c r="J13" s="59"/>
      <c r="K13" s="15"/>
      <c r="L13" s="16"/>
      <c r="M13" s="17"/>
      <c r="N13" s="18"/>
    </row>
    <row r="14" spans="2:14" s="10" customFormat="1" ht="56.25" customHeight="1" hidden="1">
      <c r="B14" s="195" t="s">
        <v>52</v>
      </c>
      <c r="C14" s="197" t="s">
        <v>29</v>
      </c>
      <c r="D14" s="197"/>
      <c r="E14" s="197"/>
      <c r="F14" s="286">
        <f>F15+F16</f>
        <v>0</v>
      </c>
      <c r="G14" s="85"/>
      <c r="H14" s="34"/>
      <c r="I14" s="47"/>
      <c r="J14" s="59"/>
      <c r="K14" s="15"/>
      <c r="L14" s="16"/>
      <c r="M14" s="16"/>
      <c r="N14" s="18"/>
    </row>
    <row r="15" spans="2:14" s="10" customFormat="1" ht="98.25" customHeight="1" hidden="1">
      <c r="B15" s="155" t="s">
        <v>95</v>
      </c>
      <c r="C15" s="198" t="s">
        <v>108</v>
      </c>
      <c r="D15" s="198"/>
      <c r="E15" s="198"/>
      <c r="F15" s="287"/>
      <c r="G15" s="86"/>
      <c r="H15" s="34"/>
      <c r="I15" s="47"/>
      <c r="J15" s="59"/>
      <c r="K15" s="15"/>
      <c r="L15" s="16"/>
      <c r="M15" s="16"/>
      <c r="N15" s="18"/>
    </row>
    <row r="16" spans="2:14" s="10" customFormat="1" ht="73.5" customHeight="1" hidden="1">
      <c r="B16" s="193" t="s">
        <v>70</v>
      </c>
      <c r="C16" s="198" t="s">
        <v>30</v>
      </c>
      <c r="D16" s="198"/>
      <c r="E16" s="198"/>
      <c r="F16" s="287"/>
      <c r="G16" s="86"/>
      <c r="H16" s="34"/>
      <c r="I16" s="47"/>
      <c r="J16" s="59"/>
      <c r="K16" s="20"/>
      <c r="L16" s="16"/>
      <c r="M16" s="16"/>
      <c r="N16" s="18"/>
    </row>
    <row r="17" spans="2:14" s="10" customFormat="1" ht="73.5" customHeight="1">
      <c r="B17" s="195" t="s">
        <v>327</v>
      </c>
      <c r="C17" s="197" t="s">
        <v>29</v>
      </c>
      <c r="D17" s="198"/>
      <c r="E17" s="198"/>
      <c r="F17" s="287">
        <f>F18+F19+F20</f>
        <v>20</v>
      </c>
      <c r="G17" s="86"/>
      <c r="H17" s="34"/>
      <c r="I17" s="47"/>
      <c r="J17" s="59"/>
      <c r="K17" s="20"/>
      <c r="L17" s="16"/>
      <c r="M17" s="16"/>
      <c r="N17" s="18"/>
    </row>
    <row r="18" spans="2:14" s="10" customFormat="1" ht="82.5" customHeight="1">
      <c r="B18" s="193" t="s">
        <v>282</v>
      </c>
      <c r="C18" s="198" t="s">
        <v>108</v>
      </c>
      <c r="D18" s="198"/>
      <c r="E18" s="198"/>
      <c r="F18" s="287">
        <v>9</v>
      </c>
      <c r="G18" s="86"/>
      <c r="H18" s="34"/>
      <c r="I18" s="47"/>
      <c r="J18" s="59"/>
      <c r="K18" s="20"/>
      <c r="L18" s="16"/>
      <c r="M18" s="16"/>
      <c r="N18" s="18"/>
    </row>
    <row r="19" spans="2:14" s="10" customFormat="1" ht="73.5" customHeight="1">
      <c r="B19" s="193" t="s">
        <v>277</v>
      </c>
      <c r="C19" s="198" t="s">
        <v>278</v>
      </c>
      <c r="D19" s="198" t="s">
        <v>202</v>
      </c>
      <c r="E19" s="198" t="s">
        <v>202</v>
      </c>
      <c r="F19" s="287">
        <v>10</v>
      </c>
      <c r="G19" s="86"/>
      <c r="H19" s="34"/>
      <c r="I19" s="47"/>
      <c r="J19" s="59"/>
      <c r="K19" s="20"/>
      <c r="L19" s="16"/>
      <c r="M19" s="16"/>
      <c r="N19" s="18"/>
    </row>
    <row r="20" spans="2:14" s="10" customFormat="1" ht="73.5" customHeight="1">
      <c r="B20" s="193" t="s">
        <v>289</v>
      </c>
      <c r="C20" s="198" t="s">
        <v>30</v>
      </c>
      <c r="D20" s="198"/>
      <c r="E20" s="198"/>
      <c r="F20" s="287">
        <v>1</v>
      </c>
      <c r="G20" s="86"/>
      <c r="H20" s="34"/>
      <c r="I20" s="47"/>
      <c r="J20" s="59"/>
      <c r="K20" s="20"/>
      <c r="L20" s="16"/>
      <c r="M20" s="16"/>
      <c r="N20" s="18"/>
    </row>
    <row r="21" spans="2:14" s="10" customFormat="1" ht="73.5" customHeight="1">
      <c r="B21" s="378" t="s">
        <v>391</v>
      </c>
      <c r="C21" s="198" t="s">
        <v>392</v>
      </c>
      <c r="D21" s="198"/>
      <c r="E21" s="198"/>
      <c r="F21" s="287">
        <v>183</v>
      </c>
      <c r="G21" s="86"/>
      <c r="H21" s="34"/>
      <c r="I21" s="47"/>
      <c r="J21" s="59"/>
      <c r="K21" s="20"/>
      <c r="L21" s="16"/>
      <c r="M21" s="16"/>
      <c r="N21" s="18"/>
    </row>
    <row r="22" spans="2:14" s="10" customFormat="1" ht="52.5" customHeight="1">
      <c r="B22" s="196" t="s">
        <v>53</v>
      </c>
      <c r="C22" s="199" t="s">
        <v>31</v>
      </c>
      <c r="D22" s="218" t="str">
        <f>D23</f>
        <v>0</v>
      </c>
      <c r="E22" s="218" t="str">
        <f>E23</f>
        <v>0</v>
      </c>
      <c r="F22" s="286">
        <f>F23</f>
        <v>106.76</v>
      </c>
      <c r="G22" s="85"/>
      <c r="H22" s="34"/>
      <c r="I22" s="47"/>
      <c r="J22" s="59"/>
      <c r="K22" s="15"/>
      <c r="L22" s="16"/>
      <c r="M22" s="17"/>
      <c r="N22" s="18"/>
    </row>
    <row r="23" spans="2:14" s="10" customFormat="1" ht="57.75" customHeight="1">
      <c r="B23" s="155" t="s">
        <v>96</v>
      </c>
      <c r="C23" s="200" t="s">
        <v>109</v>
      </c>
      <c r="D23" s="200" t="s">
        <v>202</v>
      </c>
      <c r="E23" s="200" t="s">
        <v>202</v>
      </c>
      <c r="F23" s="287">
        <v>106.76</v>
      </c>
      <c r="G23" s="86"/>
      <c r="H23" s="34"/>
      <c r="I23" s="47"/>
      <c r="J23" s="59"/>
      <c r="K23" s="15"/>
      <c r="L23" s="16"/>
      <c r="M23" s="17"/>
      <c r="N23" s="18"/>
    </row>
    <row r="24" spans="2:14" s="10" customFormat="1" ht="48" customHeight="1">
      <c r="B24" s="194" t="s">
        <v>55</v>
      </c>
      <c r="C24" s="199" t="s">
        <v>32</v>
      </c>
      <c r="D24" s="218" t="str">
        <f>D25</f>
        <v>5</v>
      </c>
      <c r="E24" s="218" t="str">
        <f>E25</f>
        <v>0</v>
      </c>
      <c r="F24" s="286">
        <f>F25</f>
        <v>196.9</v>
      </c>
      <c r="G24" s="85"/>
      <c r="H24" s="34"/>
      <c r="I24" s="47"/>
      <c r="J24" s="60"/>
      <c r="K24" s="15"/>
      <c r="L24" s="16"/>
      <c r="M24" s="17"/>
      <c r="N24" s="18"/>
    </row>
    <row r="25" spans="2:14" s="10" customFormat="1" ht="51.75" customHeight="1">
      <c r="B25" s="155" t="s">
        <v>57</v>
      </c>
      <c r="C25" s="200" t="s">
        <v>33</v>
      </c>
      <c r="D25" s="200" t="s">
        <v>24</v>
      </c>
      <c r="E25" s="200" t="s">
        <v>202</v>
      </c>
      <c r="F25" s="287">
        <v>196.9</v>
      </c>
      <c r="G25" s="99"/>
      <c r="H25" s="34"/>
      <c r="I25" s="47"/>
      <c r="J25" s="59"/>
      <c r="K25" s="20"/>
      <c r="L25" s="16"/>
      <c r="M25" s="16"/>
      <c r="N25" s="18"/>
    </row>
    <row r="26" spans="2:14" s="10" customFormat="1" ht="36.75" customHeight="1">
      <c r="B26" s="194" t="s">
        <v>6</v>
      </c>
      <c r="C26" s="199" t="s">
        <v>87</v>
      </c>
      <c r="D26" s="218" t="str">
        <f>D27</f>
        <v>1</v>
      </c>
      <c r="E26" s="218" t="str">
        <f>E27</f>
        <v>0</v>
      </c>
      <c r="F26" s="286">
        <f>F27</f>
        <v>200.86</v>
      </c>
      <c r="G26" s="99"/>
      <c r="H26" s="34"/>
      <c r="I26" s="47"/>
      <c r="J26" s="59"/>
      <c r="K26" s="20"/>
      <c r="L26" s="16"/>
      <c r="M26" s="16"/>
      <c r="N26" s="18"/>
    </row>
    <row r="27" spans="2:14" s="10" customFormat="1" ht="30.75" customHeight="1">
      <c r="B27" s="155" t="s">
        <v>8</v>
      </c>
      <c r="C27" s="200" t="s">
        <v>88</v>
      </c>
      <c r="D27" s="200" t="s">
        <v>269</v>
      </c>
      <c r="E27" s="200" t="s">
        <v>202</v>
      </c>
      <c r="F27" s="287">
        <v>200.86</v>
      </c>
      <c r="G27" s="102"/>
      <c r="H27" s="34"/>
      <c r="I27" s="47"/>
      <c r="J27" s="59"/>
      <c r="K27" s="20"/>
      <c r="L27" s="16"/>
      <c r="M27" s="16"/>
      <c r="N27" s="18"/>
    </row>
    <row r="28" spans="2:14" s="10" customFormat="1" ht="28.5" customHeight="1">
      <c r="B28" s="194" t="s">
        <v>58</v>
      </c>
      <c r="C28" s="199" t="s">
        <v>34</v>
      </c>
      <c r="D28" s="218" t="str">
        <f>D29</f>
        <v>245,47</v>
      </c>
      <c r="E28" s="218" t="str">
        <f>E29</f>
        <v>37,07</v>
      </c>
      <c r="F28" s="286">
        <f>F29</f>
        <v>629.96</v>
      </c>
      <c r="G28" s="85"/>
      <c r="H28" s="34"/>
      <c r="I28" s="47"/>
      <c r="J28" s="59"/>
      <c r="K28" s="15"/>
      <c r="L28" s="16"/>
      <c r="M28" s="17"/>
      <c r="N28" s="18"/>
    </row>
    <row r="29" spans="2:14" s="10" customFormat="1" ht="33.75" customHeight="1">
      <c r="B29" s="155" t="s">
        <v>60</v>
      </c>
      <c r="C29" s="200" t="s">
        <v>35</v>
      </c>
      <c r="D29" s="200" t="s">
        <v>270</v>
      </c>
      <c r="E29" s="200" t="s">
        <v>271</v>
      </c>
      <c r="F29" s="287">
        <v>629.96</v>
      </c>
      <c r="G29" s="102"/>
      <c r="H29" s="34"/>
      <c r="I29" s="47"/>
      <c r="J29" s="61"/>
      <c r="K29" s="20"/>
      <c r="L29" s="16"/>
      <c r="M29" s="17"/>
      <c r="N29" s="18"/>
    </row>
    <row r="30" spans="2:14" s="10" customFormat="1" ht="39" customHeight="1">
      <c r="B30" s="194" t="s">
        <v>328</v>
      </c>
      <c r="C30" s="199" t="s">
        <v>36</v>
      </c>
      <c r="D30" s="218" t="str">
        <f>D31</f>
        <v>1578,04</v>
      </c>
      <c r="E30" s="218" t="str">
        <f>E31</f>
        <v>146,59</v>
      </c>
      <c r="F30" s="286">
        <f>F31</f>
        <v>1214.83</v>
      </c>
      <c r="G30" s="102"/>
      <c r="H30" s="34"/>
      <c r="I30" s="47"/>
      <c r="J30" s="61"/>
      <c r="K30" s="15"/>
      <c r="L30" s="16"/>
      <c r="M30" s="17"/>
      <c r="N30" s="18"/>
    </row>
    <row r="31" spans="2:14" s="10" customFormat="1" ht="61.5" customHeight="1">
      <c r="B31" s="155" t="s">
        <v>37</v>
      </c>
      <c r="C31" s="200" t="s">
        <v>38</v>
      </c>
      <c r="D31" s="200" t="s">
        <v>272</v>
      </c>
      <c r="E31" s="200" t="s">
        <v>273</v>
      </c>
      <c r="F31" s="287">
        <v>1214.83</v>
      </c>
      <c r="G31" s="102"/>
      <c r="H31" s="34"/>
      <c r="I31" s="47"/>
      <c r="J31" s="48"/>
      <c r="K31" s="22"/>
      <c r="L31" s="16"/>
      <c r="M31" s="17"/>
      <c r="N31" s="18"/>
    </row>
    <row r="32" spans="2:14" s="10" customFormat="1" ht="30" customHeight="1">
      <c r="B32" s="194" t="s">
        <v>62</v>
      </c>
      <c r="C32" s="199" t="s">
        <v>128</v>
      </c>
      <c r="D32" s="199" t="s">
        <v>215</v>
      </c>
      <c r="E32" s="199" t="s">
        <v>229</v>
      </c>
      <c r="F32" s="286">
        <f>D32+E32</f>
        <v>0</v>
      </c>
      <c r="G32" s="102"/>
      <c r="H32" s="62"/>
      <c r="I32" s="62"/>
      <c r="J32" s="48"/>
      <c r="K32" s="22"/>
      <c r="L32" s="16"/>
      <c r="M32" s="17"/>
      <c r="N32" s="18"/>
    </row>
    <row r="33" spans="2:10" s="10" customFormat="1" ht="42" customHeight="1">
      <c r="B33" s="194" t="s">
        <v>63</v>
      </c>
      <c r="C33" s="197"/>
      <c r="D33" s="217">
        <f>D8+D12+D22+D24+D26+D28+D30+D32</f>
        <v>3093.42</v>
      </c>
      <c r="E33" s="217">
        <f>E8+E12+E22+E24+E26+E28+E30+E32</f>
        <v>578.36</v>
      </c>
      <c r="F33" s="286">
        <f>F32+F30+F28+F26+F24+F22+F12+F8+F19+F18+F20+F21</f>
        <v>4318.42</v>
      </c>
      <c r="G33" s="102"/>
      <c r="H33" s="34"/>
      <c r="I33" s="34"/>
      <c r="J33" s="34"/>
    </row>
    <row r="34" spans="2:10" s="10" customFormat="1" ht="45">
      <c r="B34" s="63"/>
      <c r="C34" s="64"/>
      <c r="D34" s="64"/>
      <c r="E34" s="64"/>
      <c r="F34" s="65"/>
      <c r="G34" s="105"/>
      <c r="H34" s="47"/>
      <c r="I34" s="96"/>
      <c r="J34" s="34"/>
    </row>
    <row r="35" spans="2:10" s="10" customFormat="1" ht="45.75">
      <c r="B35" s="63"/>
      <c r="C35" s="66"/>
      <c r="D35" s="66"/>
      <c r="E35" s="66"/>
      <c r="F35" s="65"/>
      <c r="G35" s="94"/>
      <c r="H35" s="47"/>
      <c r="I35" s="80"/>
      <c r="J35" s="34"/>
    </row>
    <row r="36" spans="2:10" s="10" customFormat="1" ht="45.75">
      <c r="B36" s="63"/>
      <c r="C36" s="66"/>
      <c r="D36" s="66"/>
      <c r="E36" s="66"/>
      <c r="F36" s="67"/>
      <c r="G36" s="94"/>
      <c r="H36" s="47"/>
      <c r="I36" s="80"/>
      <c r="J36" s="34"/>
    </row>
    <row r="37" spans="2:10" s="10" customFormat="1" ht="45.75">
      <c r="B37" s="63"/>
      <c r="C37" s="66"/>
      <c r="D37" s="66"/>
      <c r="E37" s="66"/>
      <c r="F37" s="67"/>
      <c r="G37" s="94"/>
      <c r="H37" s="47"/>
      <c r="I37" s="80"/>
      <c r="J37" s="34"/>
    </row>
    <row r="38" spans="2:10" s="10" customFormat="1" ht="45">
      <c r="B38" s="63"/>
      <c r="C38" s="66"/>
      <c r="D38" s="66"/>
      <c r="E38" s="66"/>
      <c r="F38" s="67"/>
      <c r="G38" s="97"/>
      <c r="H38" s="47"/>
      <c r="I38" s="34"/>
      <c r="J38" s="34"/>
    </row>
    <row r="39" spans="2:10" s="10" customFormat="1" ht="45.75">
      <c r="B39" s="63"/>
      <c r="C39" s="66"/>
      <c r="D39" s="66"/>
      <c r="E39" s="66"/>
      <c r="F39" s="67"/>
      <c r="G39" s="94"/>
      <c r="H39" s="47"/>
      <c r="I39" s="34"/>
      <c r="J39" s="34"/>
    </row>
    <row r="40" spans="2:10" s="10" customFormat="1" ht="45.75">
      <c r="B40" s="63"/>
      <c r="C40" s="66"/>
      <c r="D40" s="66"/>
      <c r="E40" s="66"/>
      <c r="F40" s="67"/>
      <c r="G40" s="94"/>
      <c r="H40" s="47"/>
      <c r="I40" s="34"/>
      <c r="J40" s="34"/>
    </row>
    <row r="41" spans="2:10" s="10" customFormat="1" ht="45.75">
      <c r="B41" s="63"/>
      <c r="C41" s="66"/>
      <c r="D41" s="66"/>
      <c r="E41" s="66"/>
      <c r="F41" s="67"/>
      <c r="G41" s="94"/>
      <c r="H41" s="47"/>
      <c r="I41" s="34"/>
      <c r="J41" s="34"/>
    </row>
    <row r="42" spans="2:10" s="10" customFormat="1" ht="45">
      <c r="B42" s="63"/>
      <c r="C42" s="66"/>
      <c r="D42" s="66"/>
      <c r="E42" s="66"/>
      <c r="F42" s="67"/>
      <c r="G42" s="97"/>
      <c r="H42" s="47"/>
      <c r="I42" s="34"/>
      <c r="J42" s="34"/>
    </row>
    <row r="43" spans="2:10" s="10" customFormat="1" ht="45.75">
      <c r="B43" s="63"/>
      <c r="C43" s="66"/>
      <c r="D43" s="66"/>
      <c r="E43" s="66"/>
      <c r="F43" s="67"/>
      <c r="G43" s="94"/>
      <c r="H43" s="47"/>
      <c r="I43" s="34"/>
      <c r="J43" s="34"/>
    </row>
    <row r="44" spans="2:10" s="10" customFormat="1" ht="45.75">
      <c r="B44" s="63"/>
      <c r="C44" s="66"/>
      <c r="D44" s="66"/>
      <c r="E44" s="66"/>
      <c r="F44" s="67"/>
      <c r="G44" s="94"/>
      <c r="H44" s="47"/>
      <c r="I44" s="34"/>
      <c r="J44" s="34"/>
    </row>
    <row r="45" spans="2:10" s="10" customFormat="1" ht="26.25">
      <c r="B45" s="63"/>
      <c r="C45" s="66"/>
      <c r="D45" s="66"/>
      <c r="E45" s="66"/>
      <c r="F45" s="67"/>
      <c r="G45" s="68"/>
      <c r="H45" s="47"/>
      <c r="I45" s="34"/>
      <c r="J45" s="34"/>
    </row>
    <row r="46" spans="2:10" s="10" customFormat="1" ht="45.75">
      <c r="B46" s="63"/>
      <c r="C46" s="66"/>
      <c r="D46" s="66"/>
      <c r="E46" s="66"/>
      <c r="F46" s="67"/>
      <c r="G46" s="68"/>
      <c r="H46" s="47"/>
      <c r="I46" s="80"/>
      <c r="J46" s="34"/>
    </row>
    <row r="47" spans="2:10" s="10" customFormat="1" ht="45.75">
      <c r="B47" s="63"/>
      <c r="C47" s="66"/>
      <c r="D47" s="66"/>
      <c r="E47" s="66"/>
      <c r="F47" s="67"/>
      <c r="G47" s="68"/>
      <c r="H47" s="47"/>
      <c r="I47" s="80"/>
      <c r="J47" s="34"/>
    </row>
    <row r="48" spans="2:10" s="10" customFormat="1" ht="45.75">
      <c r="B48" s="63"/>
      <c r="C48" s="66"/>
      <c r="D48" s="66"/>
      <c r="E48" s="66"/>
      <c r="F48" s="67"/>
      <c r="G48" s="68"/>
      <c r="H48" s="47"/>
      <c r="I48" s="80"/>
      <c r="J48" s="34"/>
    </row>
    <row r="49" spans="2:10" s="10" customFormat="1" ht="45.75">
      <c r="B49" s="63"/>
      <c r="C49" s="66"/>
      <c r="D49" s="66"/>
      <c r="E49" s="66"/>
      <c r="F49" s="67"/>
      <c r="G49" s="68"/>
      <c r="H49" s="47"/>
      <c r="I49" s="80"/>
      <c r="J49" s="34"/>
    </row>
    <row r="50" spans="2:10" s="10" customFormat="1" ht="45.75">
      <c r="B50" s="63"/>
      <c r="C50" s="66"/>
      <c r="D50" s="66"/>
      <c r="E50" s="66"/>
      <c r="F50" s="67"/>
      <c r="G50" s="94"/>
      <c r="H50" s="47"/>
      <c r="I50" s="80"/>
      <c r="J50" s="34"/>
    </row>
    <row r="51" spans="2:10" s="10" customFormat="1" ht="45.75">
      <c r="B51" s="63"/>
      <c r="C51" s="66"/>
      <c r="D51" s="66"/>
      <c r="E51" s="66"/>
      <c r="F51" s="67"/>
      <c r="G51" s="94"/>
      <c r="H51" s="47"/>
      <c r="I51" s="80"/>
      <c r="J51" s="34"/>
    </row>
    <row r="52" spans="2:10" s="10" customFormat="1" ht="45.75">
      <c r="B52" s="63"/>
      <c r="C52" s="66"/>
      <c r="D52" s="66"/>
      <c r="E52" s="66"/>
      <c r="F52" s="67"/>
      <c r="G52" s="94"/>
      <c r="H52" s="47"/>
      <c r="I52" s="80"/>
      <c r="J52" s="34"/>
    </row>
    <row r="53" spans="2:10" s="10" customFormat="1" ht="45.75">
      <c r="B53" s="63"/>
      <c r="C53" s="66"/>
      <c r="D53" s="66"/>
      <c r="E53" s="66"/>
      <c r="F53" s="67"/>
      <c r="G53" s="94"/>
      <c r="H53" s="47"/>
      <c r="I53" s="80"/>
      <c r="J53" s="34"/>
    </row>
    <row r="54" spans="2:10" s="10" customFormat="1" ht="45.75">
      <c r="B54" s="63"/>
      <c r="C54" s="66"/>
      <c r="D54" s="66"/>
      <c r="E54" s="66"/>
      <c r="F54" s="67"/>
      <c r="G54" s="94"/>
      <c r="H54" s="47"/>
      <c r="I54" s="80"/>
      <c r="J54" s="34"/>
    </row>
    <row r="55" spans="2:10" s="10" customFormat="1" ht="45.75">
      <c r="B55" s="63"/>
      <c r="C55" s="66"/>
      <c r="D55" s="66"/>
      <c r="E55" s="66"/>
      <c r="F55" s="67"/>
      <c r="G55" s="94"/>
      <c r="H55" s="47"/>
      <c r="I55" s="80"/>
      <c r="J55" s="34"/>
    </row>
    <row r="56" spans="2:12" s="10" customFormat="1" ht="45.75">
      <c r="B56" s="23"/>
      <c r="C56" s="24"/>
      <c r="D56" s="24"/>
      <c r="E56" s="24"/>
      <c r="F56" s="25"/>
      <c r="G56" s="94"/>
      <c r="H56" s="18"/>
      <c r="I56" s="80"/>
      <c r="L56" s="80"/>
    </row>
    <row r="57" spans="2:9" s="10" customFormat="1" ht="45.75">
      <c r="B57" s="23"/>
      <c r="C57" s="24"/>
      <c r="D57" s="24"/>
      <c r="E57" s="24"/>
      <c r="F57" s="25"/>
      <c r="G57" s="94"/>
      <c r="H57" s="18"/>
      <c r="I57" s="80"/>
    </row>
    <row r="58" spans="2:8" s="10" customFormat="1" ht="18.75">
      <c r="B58" s="23"/>
      <c r="C58" s="24"/>
      <c r="D58" s="24"/>
      <c r="E58" s="24"/>
      <c r="F58" s="25"/>
      <c r="G58" s="26"/>
      <c r="H58" s="18"/>
    </row>
    <row r="59" spans="2:8" s="10" customFormat="1" ht="45">
      <c r="B59" s="23"/>
      <c r="C59" s="24"/>
      <c r="D59" s="24"/>
      <c r="E59" s="24"/>
      <c r="F59" s="25"/>
      <c r="G59" s="97"/>
      <c r="H59" s="18"/>
    </row>
    <row r="60" spans="2:8" s="10" customFormat="1" ht="45.75">
      <c r="B60" s="23"/>
      <c r="C60" s="24"/>
      <c r="D60" s="24"/>
      <c r="E60" s="24"/>
      <c r="F60" s="25"/>
      <c r="G60" s="94"/>
      <c r="H60" s="18"/>
    </row>
    <row r="61" spans="2:8" s="10" customFormat="1" ht="45.75">
      <c r="B61" s="23"/>
      <c r="C61" s="24"/>
      <c r="D61" s="24"/>
      <c r="E61" s="24"/>
      <c r="F61" s="25"/>
      <c r="G61" s="94"/>
      <c r="H61" s="18"/>
    </row>
    <row r="62" spans="2:8" s="10" customFormat="1" ht="45.75">
      <c r="B62" s="23"/>
      <c r="C62" s="24"/>
      <c r="D62" s="24"/>
      <c r="E62" s="24"/>
      <c r="F62" s="25"/>
      <c r="G62" s="94"/>
      <c r="H62" s="18"/>
    </row>
    <row r="63" spans="2:9" s="10" customFormat="1" ht="45.75">
      <c r="B63" s="23"/>
      <c r="C63" s="24"/>
      <c r="D63" s="24"/>
      <c r="E63" s="24"/>
      <c r="F63" s="25"/>
      <c r="G63" s="94"/>
      <c r="H63" s="18"/>
      <c r="I63" s="80"/>
    </row>
    <row r="64" spans="2:9" s="10" customFormat="1" ht="45.75">
      <c r="B64" s="23"/>
      <c r="C64" s="24"/>
      <c r="D64" s="24"/>
      <c r="E64" s="24"/>
      <c r="F64" s="25"/>
      <c r="G64" s="94"/>
      <c r="H64" s="18"/>
      <c r="I64" s="80"/>
    </row>
    <row r="65" spans="2:8" s="10" customFormat="1" ht="18.75">
      <c r="B65" s="23"/>
      <c r="C65" s="24"/>
      <c r="D65" s="24"/>
      <c r="E65" s="24"/>
      <c r="F65" s="25"/>
      <c r="G65" s="26"/>
      <c r="H65" s="18"/>
    </row>
    <row r="66" spans="2:8" s="10" customFormat="1" ht="18.75">
      <c r="B66" s="23"/>
      <c r="C66" s="24"/>
      <c r="D66" s="24"/>
      <c r="E66" s="24"/>
      <c r="F66" s="25"/>
      <c r="G66" s="26"/>
      <c r="H66" s="18"/>
    </row>
    <row r="67" spans="2:8" s="10" customFormat="1" ht="18.75">
      <c r="B67" s="23"/>
      <c r="C67" s="24"/>
      <c r="D67" s="24"/>
      <c r="E67" s="24"/>
      <c r="F67" s="25"/>
      <c r="G67" s="26"/>
      <c r="H67" s="18"/>
    </row>
    <row r="68" spans="2:8" s="10" customFormat="1" ht="18.75">
      <c r="B68" s="23"/>
      <c r="C68" s="24"/>
      <c r="D68" s="24"/>
      <c r="E68" s="24"/>
      <c r="F68" s="25"/>
      <c r="G68" s="26"/>
      <c r="H68" s="18"/>
    </row>
    <row r="69" spans="2:8" s="10" customFormat="1" ht="18.75">
      <c r="B69" s="23"/>
      <c r="C69" s="24"/>
      <c r="D69" s="24"/>
      <c r="E69" s="24"/>
      <c r="F69" s="25"/>
      <c r="G69" s="26"/>
      <c r="H69" s="18"/>
    </row>
    <row r="70" spans="2:8" s="10" customFormat="1" ht="18.75">
      <c r="B70" s="23"/>
      <c r="C70" s="24"/>
      <c r="D70" s="24"/>
      <c r="E70" s="24"/>
      <c r="F70" s="25"/>
      <c r="G70" s="26"/>
      <c r="H70" s="18"/>
    </row>
    <row r="71" spans="2:8" s="10" customFormat="1" ht="18.75">
      <c r="B71" s="27"/>
      <c r="C71" s="28"/>
      <c r="D71" s="28"/>
      <c r="E71" s="28"/>
      <c r="F71" s="25"/>
      <c r="G71" s="26"/>
      <c r="H71" s="18"/>
    </row>
    <row r="72" spans="2:8" s="10" customFormat="1" ht="18.75">
      <c r="B72" s="29"/>
      <c r="C72" s="28"/>
      <c r="D72" s="28"/>
      <c r="E72" s="28"/>
      <c r="F72" s="25"/>
      <c r="G72" s="26"/>
      <c r="H72" s="18"/>
    </row>
    <row r="73" spans="2:8" s="10" customFormat="1" ht="18.75">
      <c r="B73" s="29"/>
      <c r="C73" s="28"/>
      <c r="D73" s="28"/>
      <c r="E73" s="28"/>
      <c r="F73" s="25"/>
      <c r="G73" s="26"/>
      <c r="H73" s="18"/>
    </row>
    <row r="74" spans="2:8" s="10" customFormat="1" ht="18.75">
      <c r="B74" s="29"/>
      <c r="C74" s="28"/>
      <c r="D74" s="28"/>
      <c r="E74" s="28"/>
      <c r="F74" s="25"/>
      <c r="G74" s="26"/>
      <c r="H74" s="18"/>
    </row>
    <row r="75" spans="2:8" s="10" customFormat="1" ht="18.75">
      <c r="B75" s="29"/>
      <c r="C75" s="28"/>
      <c r="D75" s="28"/>
      <c r="E75" s="28"/>
      <c r="F75" s="25"/>
      <c r="G75" s="26"/>
      <c r="H75" s="18"/>
    </row>
    <row r="76" spans="2:8" s="10" customFormat="1" ht="18.75">
      <c r="B76" s="29"/>
      <c r="C76" s="28"/>
      <c r="D76" s="28"/>
      <c r="E76" s="28"/>
      <c r="F76" s="25"/>
      <c r="G76" s="26"/>
      <c r="H76" s="18"/>
    </row>
    <row r="77" spans="2:8" s="10" customFormat="1" ht="18.75">
      <c r="B77" s="29"/>
      <c r="C77" s="28"/>
      <c r="D77" s="28"/>
      <c r="E77" s="28"/>
      <c r="F77" s="25"/>
      <c r="G77" s="26"/>
      <c r="H77" s="18"/>
    </row>
    <row r="78" spans="2:8" s="10" customFormat="1" ht="18.75">
      <c r="B78" s="29"/>
      <c r="C78" s="28"/>
      <c r="D78" s="28"/>
      <c r="E78" s="28"/>
      <c r="F78" s="25"/>
      <c r="G78" s="26"/>
      <c r="H78" s="18"/>
    </row>
    <row r="79" spans="2:8" s="10" customFormat="1" ht="18.75">
      <c r="B79" s="29"/>
      <c r="C79" s="28"/>
      <c r="D79" s="28"/>
      <c r="E79" s="28"/>
      <c r="F79" s="25"/>
      <c r="G79" s="26"/>
      <c r="H79" s="18"/>
    </row>
    <row r="80" spans="2:8" s="10" customFormat="1" ht="18.75">
      <c r="B80" s="29"/>
      <c r="C80" s="28"/>
      <c r="D80" s="28"/>
      <c r="E80" s="28"/>
      <c r="F80" s="25"/>
      <c r="G80" s="26"/>
      <c r="H80" s="18"/>
    </row>
    <row r="81" spans="2:8" s="10" customFormat="1" ht="18.75">
      <c r="B81" s="29"/>
      <c r="C81" s="28"/>
      <c r="D81" s="28"/>
      <c r="E81" s="28"/>
      <c r="F81" s="25"/>
      <c r="G81" s="26"/>
      <c r="H81" s="18"/>
    </row>
    <row r="82" spans="2:8" s="10" customFormat="1" ht="18.75">
      <c r="B82" s="29"/>
      <c r="C82" s="28"/>
      <c r="D82" s="28"/>
      <c r="E82" s="28"/>
      <c r="F82" s="25"/>
      <c r="G82" s="26"/>
      <c r="H82" s="18"/>
    </row>
    <row r="83" spans="2:8" s="10" customFormat="1" ht="18.75">
      <c r="B83" s="29"/>
      <c r="C83" s="28"/>
      <c r="D83" s="28"/>
      <c r="E83" s="28"/>
      <c r="F83" s="25"/>
      <c r="G83" s="26"/>
      <c r="H83" s="18"/>
    </row>
    <row r="84" spans="2:8" s="10" customFormat="1" ht="18.75">
      <c r="B84" s="29"/>
      <c r="C84" s="28"/>
      <c r="D84" s="28"/>
      <c r="E84" s="28"/>
      <c r="F84" s="25"/>
      <c r="G84" s="26"/>
      <c r="H84" s="18"/>
    </row>
    <row r="85" spans="2:8" s="10" customFormat="1" ht="18.75">
      <c r="B85" s="29"/>
      <c r="C85" s="28"/>
      <c r="D85" s="28"/>
      <c r="E85" s="28"/>
      <c r="F85" s="25"/>
      <c r="G85" s="26"/>
      <c r="H85" s="18"/>
    </row>
    <row r="86" spans="2:8" s="10" customFormat="1" ht="18.75">
      <c r="B86" s="29"/>
      <c r="C86" s="28"/>
      <c r="D86" s="28"/>
      <c r="E86" s="28"/>
      <c r="F86" s="25"/>
      <c r="G86" s="26"/>
      <c r="H86" s="18"/>
    </row>
    <row r="87" spans="2:8" s="10" customFormat="1" ht="18.75">
      <c r="B87" s="29"/>
      <c r="C87" s="28"/>
      <c r="D87" s="28"/>
      <c r="E87" s="28"/>
      <c r="F87" s="25"/>
      <c r="G87" s="26"/>
      <c r="H87" s="18"/>
    </row>
    <row r="88" spans="2:8" s="10" customFormat="1" ht="18.75">
      <c r="B88" s="29"/>
      <c r="C88" s="28"/>
      <c r="D88" s="28"/>
      <c r="E88" s="28"/>
      <c r="F88" s="25"/>
      <c r="G88" s="26"/>
      <c r="H88" s="18"/>
    </row>
    <row r="89" spans="2:8" s="10" customFormat="1" ht="18.75">
      <c r="B89" s="29"/>
      <c r="C89" s="28"/>
      <c r="D89" s="28"/>
      <c r="E89" s="28"/>
      <c r="F89" s="25"/>
      <c r="G89" s="26"/>
      <c r="H89" s="18"/>
    </row>
    <row r="90" spans="2:8" s="10" customFormat="1" ht="18.75">
      <c r="B90" s="29"/>
      <c r="C90" s="28"/>
      <c r="D90" s="28"/>
      <c r="E90" s="28"/>
      <c r="F90" s="25"/>
      <c r="G90" s="26"/>
      <c r="H90" s="18"/>
    </row>
    <row r="91" spans="2:8" s="10" customFormat="1" ht="18.75">
      <c r="B91" s="29"/>
      <c r="C91" s="28"/>
      <c r="D91" s="28"/>
      <c r="E91" s="28"/>
      <c r="F91" s="25"/>
      <c r="G91" s="26"/>
      <c r="H91" s="18"/>
    </row>
    <row r="92" spans="2:8" s="10" customFormat="1" ht="18.75">
      <c r="B92" s="29"/>
      <c r="C92" s="28"/>
      <c r="D92" s="28"/>
      <c r="E92" s="28"/>
      <c r="F92" s="25"/>
      <c r="G92" s="26"/>
      <c r="H92" s="18"/>
    </row>
    <row r="93" spans="2:8" s="10" customFormat="1" ht="18.75">
      <c r="B93" s="29"/>
      <c r="C93" s="28"/>
      <c r="D93" s="28"/>
      <c r="E93" s="28"/>
      <c r="F93" s="25"/>
      <c r="G93" s="26"/>
      <c r="H93" s="18"/>
    </row>
    <row r="94" spans="2:8" s="10" customFormat="1" ht="18.75">
      <c r="B94" s="29"/>
      <c r="C94" s="28"/>
      <c r="D94" s="28"/>
      <c r="E94" s="28"/>
      <c r="F94" s="25"/>
      <c r="G94" s="26"/>
      <c r="H94" s="18"/>
    </row>
    <row r="95" spans="2:8" s="10" customFormat="1" ht="18.75">
      <c r="B95" s="29"/>
      <c r="C95" s="28"/>
      <c r="D95" s="28"/>
      <c r="E95" s="28"/>
      <c r="F95" s="25"/>
      <c r="G95" s="26"/>
      <c r="H95" s="18"/>
    </row>
    <row r="96" spans="2:8" s="10" customFormat="1" ht="18.75">
      <c r="B96" s="29"/>
      <c r="C96" s="28"/>
      <c r="D96" s="28"/>
      <c r="E96" s="28"/>
      <c r="F96" s="25"/>
      <c r="G96" s="26"/>
      <c r="H96" s="18"/>
    </row>
    <row r="97" spans="2:8" s="10" customFormat="1" ht="18.75">
      <c r="B97" s="29"/>
      <c r="C97" s="28"/>
      <c r="D97" s="28"/>
      <c r="E97" s="28"/>
      <c r="F97" s="25"/>
      <c r="G97" s="26"/>
      <c r="H97" s="18"/>
    </row>
    <row r="98" spans="2:8" s="10" customFormat="1" ht="18.75">
      <c r="B98" s="29"/>
      <c r="C98" s="28"/>
      <c r="D98" s="28"/>
      <c r="E98" s="28"/>
      <c r="F98" s="25"/>
      <c r="G98" s="26"/>
      <c r="H98" s="18"/>
    </row>
    <row r="99" spans="2:8" s="10" customFormat="1" ht="18.75">
      <c r="B99" s="29"/>
      <c r="C99" s="28"/>
      <c r="D99" s="28"/>
      <c r="E99" s="28"/>
      <c r="F99" s="25"/>
      <c r="G99" s="26"/>
      <c r="H99" s="18"/>
    </row>
    <row r="100" spans="2:8" s="10" customFormat="1" ht="18.75">
      <c r="B100" s="29"/>
      <c r="C100" s="28"/>
      <c r="D100" s="28"/>
      <c r="E100" s="28"/>
      <c r="F100" s="25"/>
      <c r="G100" s="26"/>
      <c r="H100" s="18"/>
    </row>
    <row r="101" spans="2:8" ht="12.75">
      <c r="B101" s="21"/>
      <c r="C101" s="30"/>
      <c r="D101" s="30"/>
      <c r="E101" s="30"/>
      <c r="F101" s="31"/>
      <c r="G101" s="32"/>
      <c r="H101" s="33"/>
    </row>
    <row r="102" spans="2:8" ht="12.75">
      <c r="B102" s="21"/>
      <c r="C102" s="30"/>
      <c r="D102" s="30"/>
      <c r="E102" s="30"/>
      <c r="F102" s="31"/>
      <c r="G102" s="32"/>
      <c r="H102" s="33"/>
    </row>
    <row r="103" spans="2:8" ht="12.75">
      <c r="B103" s="21"/>
      <c r="C103" s="30"/>
      <c r="D103" s="30"/>
      <c r="E103" s="30"/>
      <c r="F103" s="31"/>
      <c r="G103" s="32"/>
      <c r="H103" s="33"/>
    </row>
    <row r="104" spans="2:8" ht="12.75">
      <c r="B104" s="21"/>
      <c r="C104" s="30"/>
      <c r="D104" s="30"/>
      <c r="E104" s="30"/>
      <c r="F104" s="31"/>
      <c r="G104" s="32"/>
      <c r="H104" s="33"/>
    </row>
    <row r="105" spans="2:8" ht="12.75">
      <c r="B105" s="21"/>
      <c r="C105" s="30"/>
      <c r="D105" s="30"/>
      <c r="E105" s="30"/>
      <c r="F105" s="31"/>
      <c r="G105" s="32"/>
      <c r="H105" s="33"/>
    </row>
    <row r="106" spans="2:8" ht="12.75">
      <c r="B106" s="21"/>
      <c r="C106" s="30"/>
      <c r="D106" s="30"/>
      <c r="E106" s="30"/>
      <c r="F106" s="31"/>
      <c r="G106" s="32"/>
      <c r="H106" s="33"/>
    </row>
    <row r="107" spans="2:8" ht="12.75">
      <c r="B107" s="21"/>
      <c r="C107" s="30"/>
      <c r="D107" s="30"/>
      <c r="E107" s="30"/>
      <c r="F107" s="31"/>
      <c r="G107" s="32"/>
      <c r="H107" s="33"/>
    </row>
    <row r="108" spans="2:8" ht="12.75">
      <c r="B108" s="21"/>
      <c r="C108" s="30"/>
      <c r="D108" s="30"/>
      <c r="E108" s="30"/>
      <c r="F108" s="31"/>
      <c r="G108" s="32"/>
      <c r="H108" s="33"/>
    </row>
    <row r="109" spans="2:8" ht="12.75">
      <c r="B109" s="21"/>
      <c r="C109" s="30"/>
      <c r="D109" s="30"/>
      <c r="E109" s="30"/>
      <c r="F109" s="31"/>
      <c r="G109" s="32"/>
      <c r="H109" s="33"/>
    </row>
    <row r="110" spans="2:8" ht="12.75">
      <c r="B110" s="21"/>
      <c r="C110" s="30"/>
      <c r="D110" s="30"/>
      <c r="E110" s="30"/>
      <c r="F110" s="31"/>
      <c r="G110" s="32"/>
      <c r="H110" s="33"/>
    </row>
    <row r="111" spans="2:8" ht="12.75">
      <c r="B111" s="21"/>
      <c r="C111" s="30"/>
      <c r="D111" s="30"/>
      <c r="E111" s="30"/>
      <c r="F111" s="31"/>
      <c r="G111" s="32"/>
      <c r="H111" s="33"/>
    </row>
    <row r="112" spans="2:8" ht="12.75">
      <c r="B112" s="21"/>
      <c r="C112" s="30"/>
      <c r="D112" s="30"/>
      <c r="E112" s="30"/>
      <c r="F112" s="31"/>
      <c r="G112" s="32"/>
      <c r="H112" s="33"/>
    </row>
    <row r="113" spans="2:8" ht="12.75">
      <c r="B113" s="21"/>
      <c r="C113" s="30"/>
      <c r="D113" s="30"/>
      <c r="E113" s="30"/>
      <c r="F113" s="31"/>
      <c r="G113" s="32"/>
      <c r="H113" s="33"/>
    </row>
    <row r="114" spans="2:8" ht="12.75">
      <c r="B114" s="21"/>
      <c r="C114" s="30"/>
      <c r="D114" s="30"/>
      <c r="E114" s="30"/>
      <c r="F114" s="31"/>
      <c r="G114" s="32"/>
      <c r="H114" s="33"/>
    </row>
    <row r="115" spans="2:8" ht="12.75">
      <c r="B115" s="21"/>
      <c r="C115" s="30"/>
      <c r="D115" s="30"/>
      <c r="E115" s="30"/>
      <c r="F115" s="31"/>
      <c r="G115" s="32"/>
      <c r="H115" s="33"/>
    </row>
    <row r="116" spans="2:8" ht="12.75">
      <c r="B116" s="21"/>
      <c r="C116" s="30"/>
      <c r="D116" s="30"/>
      <c r="E116" s="30"/>
      <c r="F116" s="31"/>
      <c r="G116" s="32"/>
      <c r="H116" s="33"/>
    </row>
    <row r="117" spans="2:8" ht="12.75">
      <c r="B117" s="21"/>
      <c r="C117" s="30"/>
      <c r="D117" s="30"/>
      <c r="E117" s="30"/>
      <c r="F117" s="31"/>
      <c r="G117" s="32"/>
      <c r="H117" s="33"/>
    </row>
    <row r="118" spans="2:8" ht="12.75">
      <c r="B118" s="21"/>
      <c r="C118" s="30"/>
      <c r="D118" s="30"/>
      <c r="E118" s="30"/>
      <c r="F118" s="31"/>
      <c r="G118" s="32"/>
      <c r="H118" s="33"/>
    </row>
    <row r="119" spans="2:8" ht="12.75">
      <c r="B119" s="21"/>
      <c r="C119" s="30"/>
      <c r="D119" s="30"/>
      <c r="E119" s="30"/>
      <c r="F119" s="31"/>
      <c r="G119" s="32"/>
      <c r="H119" s="33"/>
    </row>
    <row r="120" spans="3:5" ht="12.75">
      <c r="C120" s="9"/>
      <c r="D120" s="9"/>
      <c r="E120" s="9"/>
    </row>
    <row r="121" spans="3:5" ht="12.75">
      <c r="C121" s="9"/>
      <c r="D121" s="9"/>
      <c r="E121" s="9"/>
    </row>
    <row r="122" spans="3:5" ht="12.75">
      <c r="C122" s="9"/>
      <c r="D122" s="9"/>
      <c r="E122" s="9"/>
    </row>
    <row r="123" spans="3:5" ht="12.75">
      <c r="C123" s="9"/>
      <c r="D123" s="9"/>
      <c r="E123" s="9"/>
    </row>
  </sheetData>
  <sheetProtection/>
  <mergeCells count="1">
    <mergeCell ref="B4:F4"/>
  </mergeCells>
  <printOptions/>
  <pageMargins left="0.7480314960629921" right="0.3937007874015748" top="0.07874015748031496" bottom="0.1968503937007874" header="0.07874015748031496" footer="0.275590551181102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O124"/>
  <sheetViews>
    <sheetView view="pageBreakPreview" zoomScale="51" zoomScaleNormal="25" zoomScaleSheetLayoutView="51" workbookViewId="0" topLeftCell="A13">
      <selection activeCell="J28" sqref="J28"/>
    </sheetView>
  </sheetViews>
  <sheetFormatPr defaultColWidth="9.00390625" defaultRowHeight="12.75"/>
  <cols>
    <col min="1" max="1" width="25.25390625" style="0" customWidth="1"/>
    <col min="2" max="2" width="80.875" style="7" customWidth="1"/>
    <col min="3" max="3" width="21.00390625" style="5" customWidth="1"/>
    <col min="4" max="4" width="37.875" style="5" hidden="1" customWidth="1"/>
    <col min="5" max="5" width="21.00390625" style="5" hidden="1" customWidth="1"/>
    <col min="6" max="6" width="31.375" style="6" customWidth="1"/>
    <col min="7" max="8" width="33.875" style="3" customWidth="1"/>
  </cols>
  <sheetData>
    <row r="1" spans="2:11" ht="43.5" customHeight="1">
      <c r="B1" s="39"/>
      <c r="C1" s="219"/>
      <c r="D1" s="219"/>
      <c r="E1" s="219"/>
      <c r="F1" s="219"/>
      <c r="G1" s="192"/>
      <c r="H1" s="219"/>
      <c r="I1" s="219"/>
      <c r="J1" s="219"/>
      <c r="K1" s="219"/>
    </row>
    <row r="2" spans="2:11" ht="94.5" customHeight="1" hidden="1">
      <c r="B2" s="39"/>
      <c r="C2" s="219"/>
      <c r="D2" s="219"/>
      <c r="E2" s="219"/>
      <c r="F2" s="219"/>
      <c r="G2" s="219"/>
      <c r="H2" s="219"/>
      <c r="I2" s="219"/>
      <c r="J2" s="219"/>
      <c r="K2" s="219"/>
    </row>
    <row r="3" spans="2:11" ht="147" customHeight="1">
      <c r="B3" s="39"/>
      <c r="C3" s="219"/>
      <c r="D3" s="219"/>
      <c r="E3" s="219"/>
      <c r="F3" s="359" t="s">
        <v>351</v>
      </c>
      <c r="G3" s="359"/>
      <c r="H3" s="219"/>
      <c r="I3" s="219"/>
      <c r="J3" s="219"/>
      <c r="K3" s="219"/>
    </row>
    <row r="4" spans="2:11" ht="96.75" customHeight="1">
      <c r="B4" s="358" t="s">
        <v>352</v>
      </c>
      <c r="C4" s="358"/>
      <c r="D4" s="358"/>
      <c r="E4" s="358"/>
      <c r="F4" s="358"/>
      <c r="G4" s="358"/>
      <c r="H4" s="40"/>
      <c r="I4" s="40"/>
      <c r="J4" s="35"/>
      <c r="K4" s="34"/>
    </row>
    <row r="5" spans="2:11" s="8" customFormat="1" ht="26.25">
      <c r="B5" s="40"/>
      <c r="C5" s="55"/>
      <c r="D5" s="55"/>
      <c r="E5" s="55"/>
      <c r="F5" s="40"/>
      <c r="G5" s="56"/>
      <c r="H5" s="56"/>
      <c r="I5" s="40"/>
      <c r="J5" s="35"/>
      <c r="K5" s="57"/>
    </row>
    <row r="6" spans="2:11" s="13" customFormat="1" ht="102" customHeight="1">
      <c r="B6" s="37" t="s">
        <v>19</v>
      </c>
      <c r="C6" s="37" t="s">
        <v>39</v>
      </c>
      <c r="D6" s="37" t="s">
        <v>201</v>
      </c>
      <c r="E6" s="37" t="s">
        <v>204</v>
      </c>
      <c r="F6" s="37" t="s">
        <v>354</v>
      </c>
      <c r="G6" s="37" t="s">
        <v>355</v>
      </c>
      <c r="H6" s="61"/>
      <c r="I6" s="57"/>
      <c r="J6" s="57"/>
      <c r="K6" s="57"/>
    </row>
    <row r="7" spans="2:15" s="13" customFormat="1" ht="26.25">
      <c r="B7" s="37">
        <v>1</v>
      </c>
      <c r="C7" s="38">
        <v>2</v>
      </c>
      <c r="D7" s="38"/>
      <c r="E7" s="38">
        <v>3</v>
      </c>
      <c r="F7" s="37">
        <v>4</v>
      </c>
      <c r="G7" s="37">
        <v>5</v>
      </c>
      <c r="H7" s="61"/>
      <c r="I7" s="57"/>
      <c r="J7" s="58"/>
      <c r="K7" s="59"/>
      <c r="L7" s="15"/>
      <c r="M7" s="16"/>
      <c r="N7" s="17"/>
      <c r="O7" s="14"/>
    </row>
    <row r="8" spans="2:15" s="10" customFormat="1" ht="39.75" customHeight="1">
      <c r="B8" s="194" t="s">
        <v>47</v>
      </c>
      <c r="C8" s="197" t="s">
        <v>27</v>
      </c>
      <c r="D8" s="217">
        <f>D9+D10+D11</f>
        <v>1359.43</v>
      </c>
      <c r="E8" s="217">
        <f>E9+E10+E11</f>
        <v>458.01</v>
      </c>
      <c r="F8" s="286">
        <f>F9+F10+F11</f>
        <v>1644.52</v>
      </c>
      <c r="G8" s="286">
        <f>G9+G10+G11</f>
        <v>1653.76</v>
      </c>
      <c r="H8" s="85"/>
      <c r="I8" s="34"/>
      <c r="J8" s="47"/>
      <c r="K8" s="59"/>
      <c r="L8" s="15"/>
      <c r="M8" s="19"/>
      <c r="N8" s="17"/>
      <c r="O8" s="18"/>
    </row>
    <row r="9" spans="2:15" s="10" customFormat="1" ht="82.5" customHeight="1">
      <c r="B9" s="155" t="s">
        <v>92</v>
      </c>
      <c r="C9" s="198" t="s">
        <v>93</v>
      </c>
      <c r="D9" s="198" t="s">
        <v>214</v>
      </c>
      <c r="E9" s="198" t="s">
        <v>260</v>
      </c>
      <c r="F9" s="287">
        <v>463.25</v>
      </c>
      <c r="G9" s="288">
        <v>463.25</v>
      </c>
      <c r="H9" s="86"/>
      <c r="I9" s="34"/>
      <c r="J9" s="47"/>
      <c r="K9" s="59"/>
      <c r="L9" s="15"/>
      <c r="M9" s="19"/>
      <c r="N9" s="17"/>
      <c r="O9" s="18"/>
    </row>
    <row r="10" spans="2:15" s="10" customFormat="1" ht="112.5" customHeight="1">
      <c r="B10" s="155" t="s">
        <v>18</v>
      </c>
      <c r="C10" s="198" t="s">
        <v>28</v>
      </c>
      <c r="D10" s="198" t="s">
        <v>213</v>
      </c>
      <c r="E10" s="258" t="s">
        <v>261</v>
      </c>
      <c r="F10" s="287">
        <v>1176.27</v>
      </c>
      <c r="G10" s="287">
        <v>1185.51</v>
      </c>
      <c r="H10" s="93"/>
      <c r="I10" s="34"/>
      <c r="J10" s="47"/>
      <c r="K10" s="59"/>
      <c r="L10" s="15"/>
      <c r="M10" s="16"/>
      <c r="N10" s="16"/>
      <c r="O10" s="18"/>
    </row>
    <row r="11" spans="2:15" s="10" customFormat="1" ht="34.5" customHeight="1">
      <c r="B11" s="193" t="s">
        <v>2</v>
      </c>
      <c r="C11" s="198" t="s">
        <v>86</v>
      </c>
      <c r="D11" s="198" t="s">
        <v>209</v>
      </c>
      <c r="E11" s="198" t="s">
        <v>202</v>
      </c>
      <c r="F11" s="287">
        <v>5</v>
      </c>
      <c r="G11" s="288">
        <v>5</v>
      </c>
      <c r="H11" s="86"/>
      <c r="I11" s="34"/>
      <c r="J11" s="47"/>
      <c r="K11" s="59"/>
      <c r="L11" s="15"/>
      <c r="M11" s="16"/>
      <c r="N11" s="17"/>
      <c r="O11" s="18"/>
    </row>
    <row r="12" spans="2:15" s="10" customFormat="1" ht="39" customHeight="1">
      <c r="B12" s="195" t="s">
        <v>116</v>
      </c>
      <c r="C12" s="197" t="s">
        <v>119</v>
      </c>
      <c r="D12" s="217" t="str">
        <f>D13</f>
        <v>53,2</v>
      </c>
      <c r="E12" s="217" t="str">
        <f>E13</f>
        <v>8,3</v>
      </c>
      <c r="F12" s="286">
        <f>F13</f>
        <v>104.3</v>
      </c>
      <c r="G12" s="289">
        <f>G13</f>
        <v>109.3</v>
      </c>
      <c r="H12" s="85"/>
      <c r="I12" s="34"/>
      <c r="J12" s="47"/>
      <c r="K12" s="59"/>
      <c r="L12" s="15"/>
      <c r="M12" s="16"/>
      <c r="N12" s="17"/>
      <c r="O12" s="18"/>
    </row>
    <row r="13" spans="2:15" s="10" customFormat="1" ht="41.25" customHeight="1">
      <c r="B13" s="156" t="s">
        <v>117</v>
      </c>
      <c r="C13" s="198" t="s">
        <v>118</v>
      </c>
      <c r="D13" s="198" t="s">
        <v>232</v>
      </c>
      <c r="E13" s="198" t="s">
        <v>262</v>
      </c>
      <c r="F13" s="287">
        <v>104.3</v>
      </c>
      <c r="G13" s="288">
        <v>109.3</v>
      </c>
      <c r="H13" s="86"/>
      <c r="I13" s="34"/>
      <c r="J13" s="47"/>
      <c r="K13" s="59"/>
      <c r="L13" s="15"/>
      <c r="M13" s="16"/>
      <c r="N13" s="17"/>
      <c r="O13" s="18"/>
    </row>
    <row r="14" spans="2:15" s="10" customFormat="1" ht="56.25" customHeight="1" hidden="1">
      <c r="B14" s="195" t="s">
        <v>52</v>
      </c>
      <c r="C14" s="197" t="s">
        <v>29</v>
      </c>
      <c r="D14" s="197"/>
      <c r="E14" s="197"/>
      <c r="F14" s="286">
        <f>F15+F16</f>
        <v>0</v>
      </c>
      <c r="G14" s="286">
        <f>G15+G16</f>
        <v>0</v>
      </c>
      <c r="H14" s="85"/>
      <c r="I14" s="34"/>
      <c r="J14" s="47"/>
      <c r="K14" s="59"/>
      <c r="L14" s="15"/>
      <c r="M14" s="16"/>
      <c r="N14" s="16"/>
      <c r="O14" s="18"/>
    </row>
    <row r="15" spans="2:15" s="10" customFormat="1" ht="98.25" customHeight="1" hidden="1">
      <c r="B15" s="155" t="s">
        <v>95</v>
      </c>
      <c r="C15" s="198" t="s">
        <v>108</v>
      </c>
      <c r="D15" s="198"/>
      <c r="E15" s="198"/>
      <c r="F15" s="287"/>
      <c r="G15" s="287"/>
      <c r="H15" s="86"/>
      <c r="I15" s="34"/>
      <c r="J15" s="47"/>
      <c r="K15" s="59"/>
      <c r="L15" s="15"/>
      <c r="M15" s="16"/>
      <c r="N15" s="16"/>
      <c r="O15" s="18"/>
    </row>
    <row r="16" spans="2:15" s="10" customFormat="1" ht="73.5" customHeight="1" hidden="1">
      <c r="B16" s="193" t="s">
        <v>70</v>
      </c>
      <c r="C16" s="198" t="s">
        <v>30</v>
      </c>
      <c r="D16" s="198"/>
      <c r="E16" s="198"/>
      <c r="F16" s="287"/>
      <c r="G16" s="287"/>
      <c r="H16" s="86"/>
      <c r="I16" s="34"/>
      <c r="J16" s="47"/>
      <c r="K16" s="59"/>
      <c r="L16" s="20"/>
      <c r="M16" s="16"/>
      <c r="N16" s="16"/>
      <c r="O16" s="18"/>
    </row>
    <row r="17" spans="2:15" s="10" customFormat="1" ht="52.5" customHeight="1" hidden="1">
      <c r="B17" s="196" t="s">
        <v>53</v>
      </c>
      <c r="C17" s="199" t="s">
        <v>31</v>
      </c>
      <c r="D17" s="218" t="str">
        <f>D18</f>
        <v>120</v>
      </c>
      <c r="E17" s="218" t="str">
        <f>E18</f>
        <v>0</v>
      </c>
      <c r="F17" s="286">
        <f>F18</f>
        <v>0</v>
      </c>
      <c r="G17" s="286">
        <f>G18</f>
        <v>0</v>
      </c>
      <c r="H17" s="85"/>
      <c r="I17" s="34"/>
      <c r="J17" s="47"/>
      <c r="K17" s="59"/>
      <c r="L17" s="15"/>
      <c r="M17" s="16"/>
      <c r="N17" s="17"/>
      <c r="O17" s="18"/>
    </row>
    <row r="18" spans="2:15" s="10" customFormat="1" ht="57.75" customHeight="1" hidden="1">
      <c r="B18" s="155" t="s">
        <v>96</v>
      </c>
      <c r="C18" s="200" t="s">
        <v>109</v>
      </c>
      <c r="D18" s="200" t="s">
        <v>203</v>
      </c>
      <c r="E18" s="200" t="s">
        <v>202</v>
      </c>
      <c r="F18" s="287">
        <v>0</v>
      </c>
      <c r="G18" s="287">
        <v>0</v>
      </c>
      <c r="H18" s="86"/>
      <c r="I18" s="34"/>
      <c r="J18" s="47"/>
      <c r="K18" s="59"/>
      <c r="L18" s="15"/>
      <c r="M18" s="16"/>
      <c r="N18" s="17"/>
      <c r="O18" s="18"/>
    </row>
    <row r="19" spans="2:15" s="10" customFormat="1" ht="57.75" customHeight="1">
      <c r="B19" s="195" t="s">
        <v>327</v>
      </c>
      <c r="C19" s="197" t="s">
        <v>29</v>
      </c>
      <c r="D19" s="200"/>
      <c r="E19" s="200"/>
      <c r="F19" s="287">
        <f>F20+F21+F22</f>
        <v>20</v>
      </c>
      <c r="G19" s="287">
        <f>G20+G21+G22</f>
        <v>20</v>
      </c>
      <c r="H19" s="86"/>
      <c r="I19" s="34"/>
      <c r="J19" s="47"/>
      <c r="K19" s="59"/>
      <c r="L19" s="15"/>
      <c r="M19" s="16"/>
      <c r="N19" s="17"/>
      <c r="O19" s="18"/>
    </row>
    <row r="20" spans="2:15" s="10" customFormat="1" ht="80.25" customHeight="1">
      <c r="B20" s="193" t="s">
        <v>282</v>
      </c>
      <c r="C20" s="198" t="s">
        <v>108</v>
      </c>
      <c r="D20" s="198"/>
      <c r="E20" s="198"/>
      <c r="F20" s="287">
        <v>9</v>
      </c>
      <c r="G20" s="287">
        <v>9</v>
      </c>
      <c r="H20" s="86"/>
      <c r="I20" s="34"/>
      <c r="J20" s="47"/>
      <c r="K20" s="59"/>
      <c r="L20" s="15"/>
      <c r="M20" s="16"/>
      <c r="N20" s="17"/>
      <c r="O20" s="18"/>
    </row>
    <row r="21" spans="2:15" s="10" customFormat="1" ht="57.75" customHeight="1">
      <c r="B21" s="193" t="s">
        <v>277</v>
      </c>
      <c r="C21" s="198" t="s">
        <v>278</v>
      </c>
      <c r="D21" s="198" t="s">
        <v>202</v>
      </c>
      <c r="E21" s="198" t="s">
        <v>202</v>
      </c>
      <c r="F21" s="287">
        <v>10</v>
      </c>
      <c r="G21" s="287">
        <v>10</v>
      </c>
      <c r="H21" s="86"/>
      <c r="I21" s="34"/>
      <c r="J21" s="47"/>
      <c r="K21" s="59"/>
      <c r="L21" s="15"/>
      <c r="M21" s="16"/>
      <c r="N21" s="17"/>
      <c r="O21" s="18"/>
    </row>
    <row r="22" spans="2:15" s="10" customFormat="1" ht="57.75" customHeight="1">
      <c r="B22" s="193" t="s">
        <v>289</v>
      </c>
      <c r="C22" s="198" t="s">
        <v>30</v>
      </c>
      <c r="D22" s="198"/>
      <c r="E22" s="198"/>
      <c r="F22" s="287">
        <v>1</v>
      </c>
      <c r="G22" s="287">
        <v>1</v>
      </c>
      <c r="H22" s="86"/>
      <c r="I22" s="34"/>
      <c r="J22" s="47"/>
      <c r="K22" s="59"/>
      <c r="L22" s="15"/>
      <c r="M22" s="16"/>
      <c r="N22" s="17"/>
      <c r="O22" s="18"/>
    </row>
    <row r="23" spans="2:15" s="10" customFormat="1" ht="57.75" customHeight="1">
      <c r="B23" s="196" t="s">
        <v>53</v>
      </c>
      <c r="C23" s="199" t="s">
        <v>31</v>
      </c>
      <c r="D23" s="200"/>
      <c r="E23" s="200" t="s">
        <v>202</v>
      </c>
      <c r="F23" s="287">
        <f>F24</f>
        <v>84</v>
      </c>
      <c r="G23" s="288">
        <f>G24</f>
        <v>84</v>
      </c>
      <c r="H23" s="86"/>
      <c r="I23" s="34"/>
      <c r="J23" s="47"/>
      <c r="K23" s="59"/>
      <c r="L23" s="15"/>
      <c r="M23" s="16"/>
      <c r="N23" s="17"/>
      <c r="O23" s="18"/>
    </row>
    <row r="24" spans="2:15" s="10" customFormat="1" ht="57.75" customHeight="1">
      <c r="B24" s="155" t="s">
        <v>96</v>
      </c>
      <c r="C24" s="200" t="s">
        <v>109</v>
      </c>
      <c r="D24" s="200"/>
      <c r="E24" s="200" t="s">
        <v>202</v>
      </c>
      <c r="F24" s="287">
        <v>84</v>
      </c>
      <c r="G24" s="287">
        <v>84</v>
      </c>
      <c r="H24" s="86"/>
      <c r="I24" s="34"/>
      <c r="J24" s="47"/>
      <c r="K24" s="59"/>
      <c r="L24" s="15"/>
      <c r="M24" s="16"/>
      <c r="N24" s="17"/>
      <c r="O24" s="18"/>
    </row>
    <row r="25" spans="2:15" s="10" customFormat="1" ht="48" customHeight="1">
      <c r="B25" s="194" t="s">
        <v>55</v>
      </c>
      <c r="C25" s="199" t="s">
        <v>32</v>
      </c>
      <c r="D25" s="218" t="str">
        <f>D26</f>
        <v>40</v>
      </c>
      <c r="E25" s="218" t="str">
        <f>E26</f>
        <v>-35</v>
      </c>
      <c r="F25" s="286">
        <f>F26</f>
        <v>5</v>
      </c>
      <c r="G25" s="289">
        <f>G26</f>
        <v>5</v>
      </c>
      <c r="H25" s="85"/>
      <c r="I25" s="34"/>
      <c r="J25" s="47"/>
      <c r="K25" s="60"/>
      <c r="L25" s="15"/>
      <c r="M25" s="16"/>
      <c r="N25" s="17"/>
      <c r="O25" s="18"/>
    </row>
    <row r="26" spans="2:15" s="10" customFormat="1" ht="51.75" customHeight="1">
      <c r="B26" s="155" t="s">
        <v>57</v>
      </c>
      <c r="C26" s="200" t="s">
        <v>33</v>
      </c>
      <c r="D26" s="200" t="s">
        <v>212</v>
      </c>
      <c r="E26" s="200" t="s">
        <v>228</v>
      </c>
      <c r="F26" s="287">
        <v>5</v>
      </c>
      <c r="G26" s="287">
        <v>5</v>
      </c>
      <c r="H26" s="99"/>
      <c r="I26" s="34"/>
      <c r="J26" s="47"/>
      <c r="K26" s="59"/>
      <c r="L26" s="20"/>
      <c r="M26" s="16"/>
      <c r="N26" s="16"/>
      <c r="O26" s="18"/>
    </row>
    <row r="27" spans="2:15" s="10" customFormat="1" ht="36.75" customHeight="1">
      <c r="B27" s="194" t="s">
        <v>6</v>
      </c>
      <c r="C27" s="199" t="s">
        <v>87</v>
      </c>
      <c r="D27" s="218" t="str">
        <f>D28</f>
        <v>43,07</v>
      </c>
      <c r="E27" s="218">
        <v>-4</v>
      </c>
      <c r="F27" s="286">
        <f>F28</f>
        <v>196.86</v>
      </c>
      <c r="G27" s="286">
        <f>G28</f>
        <v>196.86</v>
      </c>
      <c r="H27" s="99"/>
      <c r="I27" s="34"/>
      <c r="J27" s="47"/>
      <c r="K27" s="59"/>
      <c r="L27" s="20"/>
      <c r="M27" s="16"/>
      <c r="N27" s="16"/>
      <c r="O27" s="18"/>
    </row>
    <row r="28" spans="2:15" s="10" customFormat="1" ht="30.75" customHeight="1">
      <c r="B28" s="155" t="s">
        <v>8</v>
      </c>
      <c r="C28" s="200" t="s">
        <v>88</v>
      </c>
      <c r="D28" s="200" t="s">
        <v>233</v>
      </c>
      <c r="E28" s="200" t="s">
        <v>231</v>
      </c>
      <c r="F28" s="287">
        <v>196.86</v>
      </c>
      <c r="G28" s="287">
        <v>196.86</v>
      </c>
      <c r="H28" s="102"/>
      <c r="I28" s="34"/>
      <c r="J28" s="47"/>
      <c r="K28" s="59"/>
      <c r="L28" s="20"/>
      <c r="M28" s="16"/>
      <c r="N28" s="16"/>
      <c r="O28" s="18"/>
    </row>
    <row r="29" spans="2:15" s="10" customFormat="1" ht="28.5" customHeight="1">
      <c r="B29" s="194" t="s">
        <v>58</v>
      </c>
      <c r="C29" s="199" t="s">
        <v>34</v>
      </c>
      <c r="D29" s="218" t="str">
        <f>D30</f>
        <v>448,58</v>
      </c>
      <c r="E29" s="218" t="str">
        <f>E30</f>
        <v>88,54</v>
      </c>
      <c r="F29" s="286">
        <f>F30</f>
        <v>158.04</v>
      </c>
      <c r="G29" s="289">
        <f>G30</f>
        <v>156.09</v>
      </c>
      <c r="H29" s="85"/>
      <c r="I29" s="34"/>
      <c r="J29" s="47"/>
      <c r="K29" s="59"/>
      <c r="L29" s="15"/>
      <c r="M29" s="16"/>
      <c r="N29" s="17"/>
      <c r="O29" s="18"/>
    </row>
    <row r="30" spans="2:15" s="10" customFormat="1" ht="33.75" customHeight="1">
      <c r="B30" s="155" t="s">
        <v>60</v>
      </c>
      <c r="C30" s="200" t="s">
        <v>35</v>
      </c>
      <c r="D30" s="200" t="s">
        <v>234</v>
      </c>
      <c r="E30" s="200" t="s">
        <v>263</v>
      </c>
      <c r="F30" s="287">
        <v>158.04</v>
      </c>
      <c r="G30" s="287">
        <v>156.09</v>
      </c>
      <c r="H30" s="102"/>
      <c r="I30" s="34"/>
      <c r="J30" s="47"/>
      <c r="K30" s="61"/>
      <c r="L30" s="20"/>
      <c r="M30" s="16"/>
      <c r="N30" s="17"/>
      <c r="O30" s="18"/>
    </row>
    <row r="31" spans="2:15" s="10" customFormat="1" ht="39" customHeight="1">
      <c r="B31" s="194" t="s">
        <v>91</v>
      </c>
      <c r="C31" s="199" t="s">
        <v>36</v>
      </c>
      <c r="D31" s="218" t="str">
        <f>D32</f>
        <v>564,82</v>
      </c>
      <c r="E31" s="218" t="str">
        <f>E32</f>
        <v>548,31</v>
      </c>
      <c r="F31" s="286">
        <f>F32</f>
        <v>707.8</v>
      </c>
      <c r="G31" s="286">
        <f>G32</f>
        <v>663.6</v>
      </c>
      <c r="H31" s="102"/>
      <c r="I31" s="34"/>
      <c r="J31" s="47"/>
      <c r="K31" s="61"/>
      <c r="L31" s="15"/>
      <c r="M31" s="16"/>
      <c r="N31" s="17"/>
      <c r="O31" s="18"/>
    </row>
    <row r="32" spans="2:15" s="10" customFormat="1" ht="61.5" customHeight="1">
      <c r="B32" s="155" t="s">
        <v>37</v>
      </c>
      <c r="C32" s="200" t="s">
        <v>38</v>
      </c>
      <c r="D32" s="200" t="s">
        <v>235</v>
      </c>
      <c r="E32" s="200" t="s">
        <v>264</v>
      </c>
      <c r="F32" s="287">
        <v>707.8</v>
      </c>
      <c r="G32" s="287">
        <v>663.6</v>
      </c>
      <c r="H32" s="102"/>
      <c r="I32" s="34"/>
      <c r="J32" s="47"/>
      <c r="K32" s="48"/>
      <c r="L32" s="22"/>
      <c r="M32" s="16"/>
      <c r="N32" s="17"/>
      <c r="O32" s="18"/>
    </row>
    <row r="33" spans="2:15" s="10" customFormat="1" ht="30" customHeight="1">
      <c r="B33" s="194" t="s">
        <v>62</v>
      </c>
      <c r="C33" s="199" t="s">
        <v>128</v>
      </c>
      <c r="D33" s="199" t="s">
        <v>276</v>
      </c>
      <c r="E33" s="264" t="s">
        <v>279</v>
      </c>
      <c r="F33" s="286">
        <v>58.9</v>
      </c>
      <c r="G33" s="286">
        <v>117.81</v>
      </c>
      <c r="H33" s="102"/>
      <c r="I33" s="62"/>
      <c r="J33" s="62"/>
      <c r="K33" s="48"/>
      <c r="L33" s="22"/>
      <c r="M33" s="16"/>
      <c r="N33" s="17"/>
      <c r="O33" s="18"/>
    </row>
    <row r="34" spans="2:11" s="10" customFormat="1" ht="42" customHeight="1">
      <c r="B34" s="194" t="s">
        <v>63</v>
      </c>
      <c r="C34" s="197"/>
      <c r="D34" s="217">
        <f>D8+D12+D17+D25+D27+D29+D31+D33</f>
        <v>2758.2900000000004</v>
      </c>
      <c r="E34" s="217">
        <f>E8+E12+E25+E27+E29+E31+E33</f>
        <v>1027.5199999999998</v>
      </c>
      <c r="F34" s="286">
        <f>F8+F12+F19+F23+F25+F27+F29+F31+F33</f>
        <v>2979.4199999999996</v>
      </c>
      <c r="G34" s="286">
        <f>G8+G12+G17+G25+G27+G29+G31+G33+G23+G22+G21+G20</f>
        <v>3006.42</v>
      </c>
      <c r="H34" s="102"/>
      <c r="I34" s="34"/>
      <c r="J34" s="34"/>
      <c r="K34" s="34"/>
    </row>
    <row r="35" spans="2:11" s="10" customFormat="1" ht="45">
      <c r="B35" s="63"/>
      <c r="C35" s="64"/>
      <c r="D35" s="64"/>
      <c r="E35" s="64"/>
      <c r="F35" s="65"/>
      <c r="G35" s="65"/>
      <c r="H35" s="105"/>
      <c r="I35" s="47"/>
      <c r="J35" s="96"/>
      <c r="K35" s="34"/>
    </row>
    <row r="36" spans="2:11" s="10" customFormat="1" ht="45.75">
      <c r="B36" s="63"/>
      <c r="C36" s="66"/>
      <c r="D36" s="66"/>
      <c r="E36" s="66"/>
      <c r="F36" s="65"/>
      <c r="G36" s="68"/>
      <c r="H36" s="94"/>
      <c r="I36" s="47"/>
      <c r="J36" s="80"/>
      <c r="K36" s="34"/>
    </row>
    <row r="37" spans="2:11" s="10" customFormat="1" ht="45.75">
      <c r="B37" s="63"/>
      <c r="C37" s="66"/>
      <c r="D37" s="66"/>
      <c r="E37" s="66"/>
      <c r="F37" s="67"/>
      <c r="G37" s="68"/>
      <c r="H37" s="94"/>
      <c r="I37" s="47"/>
      <c r="J37" s="80"/>
      <c r="K37" s="34"/>
    </row>
    <row r="38" spans="2:11" s="10" customFormat="1" ht="45.75">
      <c r="B38" s="63"/>
      <c r="C38" s="66"/>
      <c r="D38" s="66"/>
      <c r="E38" s="66"/>
      <c r="F38" s="67"/>
      <c r="G38" s="68"/>
      <c r="H38" s="94"/>
      <c r="I38" s="47"/>
      <c r="J38" s="80"/>
      <c r="K38" s="34"/>
    </row>
    <row r="39" spans="2:11" s="10" customFormat="1" ht="45">
      <c r="B39" s="63"/>
      <c r="C39" s="66"/>
      <c r="D39" s="66"/>
      <c r="E39" s="66"/>
      <c r="F39" s="67"/>
      <c r="G39" s="68"/>
      <c r="H39" s="97"/>
      <c r="I39" s="47"/>
      <c r="J39" s="34"/>
      <c r="K39" s="34"/>
    </row>
    <row r="40" spans="2:11" s="10" customFormat="1" ht="45.75">
      <c r="B40" s="63"/>
      <c r="C40" s="66"/>
      <c r="D40" s="66"/>
      <c r="E40" s="66"/>
      <c r="F40" s="67"/>
      <c r="G40" s="68"/>
      <c r="H40" s="94"/>
      <c r="I40" s="47"/>
      <c r="J40" s="34"/>
      <c r="K40" s="34"/>
    </row>
    <row r="41" spans="2:11" s="10" customFormat="1" ht="45.75">
      <c r="B41" s="63"/>
      <c r="C41" s="66"/>
      <c r="D41" s="66"/>
      <c r="E41" s="66"/>
      <c r="F41" s="67"/>
      <c r="G41" s="68"/>
      <c r="H41" s="94"/>
      <c r="I41" s="47"/>
      <c r="J41" s="34"/>
      <c r="K41" s="34"/>
    </row>
    <row r="42" spans="2:11" s="10" customFormat="1" ht="45.75">
      <c r="B42" s="63"/>
      <c r="C42" s="66"/>
      <c r="D42" s="66"/>
      <c r="E42" s="66"/>
      <c r="F42" s="67"/>
      <c r="G42" s="68"/>
      <c r="H42" s="94"/>
      <c r="I42" s="47"/>
      <c r="J42" s="34"/>
      <c r="K42" s="34"/>
    </row>
    <row r="43" spans="2:11" s="10" customFormat="1" ht="45">
      <c r="B43" s="63"/>
      <c r="C43" s="66"/>
      <c r="D43" s="66"/>
      <c r="E43" s="66"/>
      <c r="F43" s="67"/>
      <c r="G43" s="68"/>
      <c r="H43" s="97"/>
      <c r="I43" s="47"/>
      <c r="J43" s="34"/>
      <c r="K43" s="34"/>
    </row>
    <row r="44" spans="2:11" s="10" customFormat="1" ht="45.75">
      <c r="B44" s="63"/>
      <c r="C44" s="66"/>
      <c r="D44" s="66"/>
      <c r="E44" s="66"/>
      <c r="F44" s="67"/>
      <c r="G44" s="68"/>
      <c r="H44" s="94"/>
      <c r="I44" s="47"/>
      <c r="J44" s="34"/>
      <c r="K44" s="34"/>
    </row>
    <row r="45" spans="2:11" s="10" customFormat="1" ht="45.75">
      <c r="B45" s="63"/>
      <c r="C45" s="66"/>
      <c r="D45" s="66"/>
      <c r="E45" s="66"/>
      <c r="F45" s="67"/>
      <c r="G45" s="68"/>
      <c r="H45" s="94"/>
      <c r="I45" s="47"/>
      <c r="J45" s="34"/>
      <c r="K45" s="34"/>
    </row>
    <row r="46" spans="2:11" s="10" customFormat="1" ht="26.25">
      <c r="B46" s="63"/>
      <c r="C46" s="66"/>
      <c r="D46" s="66"/>
      <c r="E46" s="66"/>
      <c r="F46" s="67"/>
      <c r="G46" s="68"/>
      <c r="H46" s="68"/>
      <c r="I46" s="47"/>
      <c r="J46" s="34"/>
      <c r="K46" s="34"/>
    </row>
    <row r="47" spans="2:11" s="10" customFormat="1" ht="45.75">
      <c r="B47" s="63"/>
      <c r="C47" s="66"/>
      <c r="D47" s="66"/>
      <c r="E47" s="66"/>
      <c r="F47" s="67"/>
      <c r="G47" s="68"/>
      <c r="H47" s="68"/>
      <c r="I47" s="47"/>
      <c r="J47" s="80"/>
      <c r="K47" s="34"/>
    </row>
    <row r="48" spans="2:11" s="10" customFormat="1" ht="45.75">
      <c r="B48" s="63"/>
      <c r="C48" s="66"/>
      <c r="D48" s="66"/>
      <c r="E48" s="66"/>
      <c r="F48" s="67"/>
      <c r="G48" s="68"/>
      <c r="H48" s="68"/>
      <c r="I48" s="47"/>
      <c r="J48" s="80"/>
      <c r="K48" s="34"/>
    </row>
    <row r="49" spans="2:11" s="10" customFormat="1" ht="45.75">
      <c r="B49" s="63"/>
      <c r="C49" s="66"/>
      <c r="D49" s="66"/>
      <c r="E49" s="66"/>
      <c r="F49" s="67"/>
      <c r="G49" s="68"/>
      <c r="H49" s="68"/>
      <c r="I49" s="47"/>
      <c r="J49" s="80"/>
      <c r="K49" s="34"/>
    </row>
    <row r="50" spans="2:11" s="10" customFormat="1" ht="45.75">
      <c r="B50" s="63"/>
      <c r="C50" s="66"/>
      <c r="D50" s="66"/>
      <c r="E50" s="66"/>
      <c r="F50" s="67"/>
      <c r="G50" s="68"/>
      <c r="H50" s="68"/>
      <c r="I50" s="47"/>
      <c r="J50" s="80"/>
      <c r="K50" s="34"/>
    </row>
    <row r="51" spans="2:11" s="10" customFormat="1" ht="45.75">
      <c r="B51" s="63"/>
      <c r="C51" s="66"/>
      <c r="D51" s="66"/>
      <c r="E51" s="66"/>
      <c r="F51" s="67"/>
      <c r="G51" s="68"/>
      <c r="H51" s="94"/>
      <c r="I51" s="47"/>
      <c r="J51" s="80"/>
      <c r="K51" s="34"/>
    </row>
    <row r="52" spans="2:11" s="10" customFormat="1" ht="45.75">
      <c r="B52" s="63"/>
      <c r="C52" s="66"/>
      <c r="D52" s="66"/>
      <c r="E52" s="66"/>
      <c r="F52" s="67"/>
      <c r="G52" s="68"/>
      <c r="H52" s="94"/>
      <c r="I52" s="47"/>
      <c r="J52" s="80"/>
      <c r="K52" s="34"/>
    </row>
    <row r="53" spans="2:11" s="10" customFormat="1" ht="45.75">
      <c r="B53" s="63"/>
      <c r="C53" s="66"/>
      <c r="D53" s="66"/>
      <c r="E53" s="66"/>
      <c r="F53" s="67"/>
      <c r="G53" s="68"/>
      <c r="H53" s="94"/>
      <c r="I53" s="47"/>
      <c r="J53" s="80"/>
      <c r="K53" s="34"/>
    </row>
    <row r="54" spans="2:11" s="10" customFormat="1" ht="45.75">
      <c r="B54" s="63"/>
      <c r="C54" s="66"/>
      <c r="D54" s="66"/>
      <c r="E54" s="66"/>
      <c r="F54" s="67"/>
      <c r="G54" s="68"/>
      <c r="H54" s="94"/>
      <c r="I54" s="47"/>
      <c r="J54" s="80"/>
      <c r="K54" s="34"/>
    </row>
    <row r="55" spans="2:11" s="10" customFormat="1" ht="45.75">
      <c r="B55" s="63"/>
      <c r="C55" s="66"/>
      <c r="D55" s="66"/>
      <c r="E55" s="66"/>
      <c r="F55" s="67"/>
      <c r="G55" s="68"/>
      <c r="H55" s="94"/>
      <c r="I55" s="47"/>
      <c r="J55" s="80"/>
      <c r="K55" s="34"/>
    </row>
    <row r="56" spans="2:11" s="10" customFormat="1" ht="45.75">
      <c r="B56" s="63"/>
      <c r="C56" s="66"/>
      <c r="D56" s="66"/>
      <c r="E56" s="66"/>
      <c r="F56" s="67"/>
      <c r="G56" s="68"/>
      <c r="H56" s="94"/>
      <c r="I56" s="47"/>
      <c r="J56" s="80"/>
      <c r="K56" s="34"/>
    </row>
    <row r="57" spans="2:13" s="10" customFormat="1" ht="45.75">
      <c r="B57" s="23"/>
      <c r="C57" s="24"/>
      <c r="D57" s="24"/>
      <c r="E57" s="24"/>
      <c r="F57" s="25"/>
      <c r="G57" s="26"/>
      <c r="H57" s="94"/>
      <c r="I57" s="18"/>
      <c r="J57" s="80"/>
      <c r="M57" s="80"/>
    </row>
    <row r="58" spans="2:10" s="10" customFormat="1" ht="45.75">
      <c r="B58" s="23"/>
      <c r="C58" s="24"/>
      <c r="D58" s="24"/>
      <c r="E58" s="24"/>
      <c r="F58" s="25"/>
      <c r="G58" s="26"/>
      <c r="H58" s="94"/>
      <c r="I58" s="18"/>
      <c r="J58" s="80"/>
    </row>
    <row r="59" spans="2:9" s="10" customFormat="1" ht="18.75">
      <c r="B59" s="23"/>
      <c r="C59" s="24"/>
      <c r="D59" s="24"/>
      <c r="E59" s="24"/>
      <c r="F59" s="25"/>
      <c r="G59" s="26"/>
      <c r="H59" s="26"/>
      <c r="I59" s="18"/>
    </row>
    <row r="60" spans="2:9" s="10" customFormat="1" ht="45">
      <c r="B60" s="23"/>
      <c r="C60" s="24"/>
      <c r="D60" s="24"/>
      <c r="E60" s="24"/>
      <c r="F60" s="25"/>
      <c r="G60" s="26"/>
      <c r="H60" s="97"/>
      <c r="I60" s="18"/>
    </row>
    <row r="61" spans="2:9" s="10" customFormat="1" ht="45.75">
      <c r="B61" s="23"/>
      <c r="C61" s="24"/>
      <c r="D61" s="24"/>
      <c r="E61" s="24"/>
      <c r="F61" s="25"/>
      <c r="G61" s="26"/>
      <c r="H61" s="94"/>
      <c r="I61" s="18"/>
    </row>
    <row r="62" spans="2:9" s="10" customFormat="1" ht="45.75">
      <c r="B62" s="23"/>
      <c r="C62" s="24"/>
      <c r="D62" s="24"/>
      <c r="E62" s="24"/>
      <c r="F62" s="25"/>
      <c r="G62" s="26"/>
      <c r="H62" s="94"/>
      <c r="I62" s="18"/>
    </row>
    <row r="63" spans="2:9" s="10" customFormat="1" ht="45.75">
      <c r="B63" s="23"/>
      <c r="C63" s="24"/>
      <c r="D63" s="24"/>
      <c r="E63" s="24"/>
      <c r="F63" s="25"/>
      <c r="G63" s="26"/>
      <c r="H63" s="94"/>
      <c r="I63" s="18"/>
    </row>
    <row r="64" spans="2:10" s="10" customFormat="1" ht="45.75">
      <c r="B64" s="23"/>
      <c r="C64" s="24"/>
      <c r="D64" s="24"/>
      <c r="E64" s="24"/>
      <c r="F64" s="25"/>
      <c r="G64" s="26"/>
      <c r="H64" s="94"/>
      <c r="I64" s="18"/>
      <c r="J64" s="80"/>
    </row>
    <row r="65" spans="2:10" s="10" customFormat="1" ht="45.75">
      <c r="B65" s="23"/>
      <c r="C65" s="24"/>
      <c r="D65" s="24"/>
      <c r="E65" s="24"/>
      <c r="F65" s="25"/>
      <c r="G65" s="26"/>
      <c r="H65" s="94"/>
      <c r="I65" s="18"/>
      <c r="J65" s="80"/>
    </row>
    <row r="66" spans="2:9" s="10" customFormat="1" ht="18.75">
      <c r="B66" s="23"/>
      <c r="C66" s="24"/>
      <c r="D66" s="24"/>
      <c r="E66" s="24"/>
      <c r="F66" s="25"/>
      <c r="G66" s="26"/>
      <c r="H66" s="26"/>
      <c r="I66" s="18"/>
    </row>
    <row r="67" spans="2:9" s="10" customFormat="1" ht="18.75">
      <c r="B67" s="23"/>
      <c r="C67" s="24"/>
      <c r="D67" s="24"/>
      <c r="E67" s="24"/>
      <c r="F67" s="25"/>
      <c r="G67" s="26"/>
      <c r="H67" s="26"/>
      <c r="I67" s="18"/>
    </row>
    <row r="68" spans="2:9" s="10" customFormat="1" ht="18.75">
      <c r="B68" s="23"/>
      <c r="C68" s="24"/>
      <c r="D68" s="24"/>
      <c r="E68" s="24"/>
      <c r="F68" s="25"/>
      <c r="G68" s="26"/>
      <c r="H68" s="26"/>
      <c r="I68" s="18"/>
    </row>
    <row r="69" spans="2:9" s="10" customFormat="1" ht="18.75">
      <c r="B69" s="23"/>
      <c r="C69" s="24"/>
      <c r="D69" s="24"/>
      <c r="E69" s="24"/>
      <c r="F69" s="25"/>
      <c r="G69" s="26"/>
      <c r="H69" s="26"/>
      <c r="I69" s="18"/>
    </row>
    <row r="70" spans="2:9" s="10" customFormat="1" ht="18.75">
      <c r="B70" s="23"/>
      <c r="C70" s="24"/>
      <c r="D70" s="24"/>
      <c r="E70" s="24"/>
      <c r="F70" s="25"/>
      <c r="G70" s="26"/>
      <c r="H70" s="26"/>
      <c r="I70" s="18"/>
    </row>
    <row r="71" spans="2:9" s="10" customFormat="1" ht="18.75">
      <c r="B71" s="23"/>
      <c r="C71" s="24"/>
      <c r="D71" s="24"/>
      <c r="E71" s="24"/>
      <c r="F71" s="25"/>
      <c r="G71" s="26"/>
      <c r="H71" s="26"/>
      <c r="I71" s="18"/>
    </row>
    <row r="72" spans="2:9" s="10" customFormat="1" ht="18.75">
      <c r="B72" s="27"/>
      <c r="C72" s="28"/>
      <c r="D72" s="28"/>
      <c r="E72" s="28"/>
      <c r="F72" s="25"/>
      <c r="G72" s="26"/>
      <c r="H72" s="26"/>
      <c r="I72" s="18"/>
    </row>
    <row r="73" spans="2:9" s="10" customFormat="1" ht="18.75">
      <c r="B73" s="29"/>
      <c r="C73" s="28"/>
      <c r="D73" s="28"/>
      <c r="E73" s="28"/>
      <c r="F73" s="25"/>
      <c r="G73" s="26"/>
      <c r="H73" s="26"/>
      <c r="I73" s="18"/>
    </row>
    <row r="74" spans="2:9" s="10" customFormat="1" ht="18.75">
      <c r="B74" s="29"/>
      <c r="C74" s="28"/>
      <c r="D74" s="28"/>
      <c r="E74" s="28"/>
      <c r="F74" s="25"/>
      <c r="G74" s="26"/>
      <c r="H74" s="26"/>
      <c r="I74" s="18"/>
    </row>
    <row r="75" spans="2:9" s="10" customFormat="1" ht="18.75">
      <c r="B75" s="29"/>
      <c r="C75" s="28"/>
      <c r="D75" s="28"/>
      <c r="E75" s="28"/>
      <c r="F75" s="25"/>
      <c r="G75" s="26"/>
      <c r="H75" s="26"/>
      <c r="I75" s="18"/>
    </row>
    <row r="76" spans="2:9" s="10" customFormat="1" ht="18.75">
      <c r="B76" s="29"/>
      <c r="C76" s="28"/>
      <c r="D76" s="28"/>
      <c r="E76" s="28"/>
      <c r="F76" s="25"/>
      <c r="G76" s="26"/>
      <c r="H76" s="26"/>
      <c r="I76" s="18"/>
    </row>
    <row r="77" spans="2:9" s="10" customFormat="1" ht="18.75">
      <c r="B77" s="29"/>
      <c r="C77" s="28"/>
      <c r="D77" s="28"/>
      <c r="E77" s="28"/>
      <c r="F77" s="25"/>
      <c r="G77" s="26"/>
      <c r="H77" s="26"/>
      <c r="I77" s="18"/>
    </row>
    <row r="78" spans="2:9" s="10" customFormat="1" ht="18.75">
      <c r="B78" s="29"/>
      <c r="C78" s="28"/>
      <c r="D78" s="28"/>
      <c r="E78" s="28"/>
      <c r="F78" s="25"/>
      <c r="G78" s="26"/>
      <c r="H78" s="26"/>
      <c r="I78" s="18"/>
    </row>
    <row r="79" spans="2:9" s="10" customFormat="1" ht="18.75">
      <c r="B79" s="29"/>
      <c r="C79" s="28"/>
      <c r="D79" s="28"/>
      <c r="E79" s="28"/>
      <c r="F79" s="25"/>
      <c r="G79" s="26"/>
      <c r="H79" s="26"/>
      <c r="I79" s="18"/>
    </row>
    <row r="80" spans="2:9" s="10" customFormat="1" ht="18.75">
      <c r="B80" s="29"/>
      <c r="C80" s="28"/>
      <c r="D80" s="28"/>
      <c r="E80" s="28"/>
      <c r="F80" s="25"/>
      <c r="G80" s="26"/>
      <c r="H80" s="26"/>
      <c r="I80" s="18"/>
    </row>
    <row r="81" spans="2:9" s="10" customFormat="1" ht="18.75">
      <c r="B81" s="29"/>
      <c r="C81" s="28"/>
      <c r="D81" s="28"/>
      <c r="E81" s="28"/>
      <c r="F81" s="25"/>
      <c r="G81" s="26"/>
      <c r="H81" s="26"/>
      <c r="I81" s="18"/>
    </row>
    <row r="82" spans="2:9" s="10" customFormat="1" ht="18.75">
      <c r="B82" s="29"/>
      <c r="C82" s="28"/>
      <c r="D82" s="28"/>
      <c r="E82" s="28"/>
      <c r="F82" s="25"/>
      <c r="G82" s="26"/>
      <c r="H82" s="26"/>
      <c r="I82" s="18"/>
    </row>
    <row r="83" spans="2:9" s="10" customFormat="1" ht="18.75">
      <c r="B83" s="29"/>
      <c r="C83" s="28"/>
      <c r="D83" s="28"/>
      <c r="E83" s="28"/>
      <c r="F83" s="25"/>
      <c r="G83" s="26"/>
      <c r="H83" s="26"/>
      <c r="I83" s="18"/>
    </row>
    <row r="84" spans="2:9" s="10" customFormat="1" ht="18.75">
      <c r="B84" s="29"/>
      <c r="C84" s="28"/>
      <c r="D84" s="28"/>
      <c r="E84" s="28"/>
      <c r="F84" s="25"/>
      <c r="G84" s="26"/>
      <c r="H84" s="26"/>
      <c r="I84" s="18"/>
    </row>
    <row r="85" spans="2:9" s="10" customFormat="1" ht="18.75">
      <c r="B85" s="29"/>
      <c r="C85" s="28"/>
      <c r="D85" s="28"/>
      <c r="E85" s="28"/>
      <c r="F85" s="25"/>
      <c r="G85" s="26"/>
      <c r="H85" s="26"/>
      <c r="I85" s="18"/>
    </row>
    <row r="86" spans="2:9" s="10" customFormat="1" ht="18.75">
      <c r="B86" s="29"/>
      <c r="C86" s="28"/>
      <c r="D86" s="28"/>
      <c r="E86" s="28"/>
      <c r="F86" s="25"/>
      <c r="G86" s="26"/>
      <c r="H86" s="26"/>
      <c r="I86" s="18"/>
    </row>
    <row r="87" spans="2:9" s="10" customFormat="1" ht="18.75">
      <c r="B87" s="29"/>
      <c r="C87" s="28"/>
      <c r="D87" s="28"/>
      <c r="E87" s="28"/>
      <c r="F87" s="25"/>
      <c r="G87" s="26"/>
      <c r="H87" s="26"/>
      <c r="I87" s="18"/>
    </row>
    <row r="88" spans="2:9" s="10" customFormat="1" ht="18.75">
      <c r="B88" s="29"/>
      <c r="C88" s="28"/>
      <c r="D88" s="28"/>
      <c r="E88" s="28"/>
      <c r="F88" s="25"/>
      <c r="G88" s="26"/>
      <c r="H88" s="26"/>
      <c r="I88" s="18"/>
    </row>
    <row r="89" spans="2:9" s="10" customFormat="1" ht="18.75">
      <c r="B89" s="29"/>
      <c r="C89" s="28"/>
      <c r="D89" s="28"/>
      <c r="E89" s="28"/>
      <c r="F89" s="25"/>
      <c r="G89" s="26"/>
      <c r="H89" s="26"/>
      <c r="I89" s="18"/>
    </row>
    <row r="90" spans="2:9" s="10" customFormat="1" ht="18.75">
      <c r="B90" s="29"/>
      <c r="C90" s="28"/>
      <c r="D90" s="28"/>
      <c r="E90" s="28"/>
      <c r="F90" s="25"/>
      <c r="G90" s="26"/>
      <c r="H90" s="26"/>
      <c r="I90" s="18"/>
    </row>
    <row r="91" spans="2:9" s="10" customFormat="1" ht="18.75">
      <c r="B91" s="29"/>
      <c r="C91" s="28"/>
      <c r="D91" s="28"/>
      <c r="E91" s="28"/>
      <c r="F91" s="25"/>
      <c r="G91" s="26"/>
      <c r="H91" s="26"/>
      <c r="I91" s="18"/>
    </row>
    <row r="92" spans="2:9" s="10" customFormat="1" ht="18.75">
      <c r="B92" s="29"/>
      <c r="C92" s="28"/>
      <c r="D92" s="28"/>
      <c r="E92" s="28"/>
      <c r="F92" s="25"/>
      <c r="G92" s="26"/>
      <c r="H92" s="26"/>
      <c r="I92" s="18"/>
    </row>
    <row r="93" spans="2:9" s="10" customFormat="1" ht="18.75">
      <c r="B93" s="29"/>
      <c r="C93" s="28"/>
      <c r="D93" s="28"/>
      <c r="E93" s="28"/>
      <c r="F93" s="25"/>
      <c r="G93" s="26"/>
      <c r="H93" s="26"/>
      <c r="I93" s="18"/>
    </row>
    <row r="94" spans="2:9" s="10" customFormat="1" ht="18.75">
      <c r="B94" s="29"/>
      <c r="C94" s="28"/>
      <c r="D94" s="28"/>
      <c r="E94" s="28"/>
      <c r="F94" s="25"/>
      <c r="G94" s="26"/>
      <c r="H94" s="26"/>
      <c r="I94" s="18"/>
    </row>
    <row r="95" spans="2:9" s="10" customFormat="1" ht="18.75">
      <c r="B95" s="29"/>
      <c r="C95" s="28"/>
      <c r="D95" s="28"/>
      <c r="E95" s="28"/>
      <c r="F95" s="25"/>
      <c r="G95" s="26"/>
      <c r="H95" s="26"/>
      <c r="I95" s="18"/>
    </row>
    <row r="96" spans="2:9" s="10" customFormat="1" ht="18.75">
      <c r="B96" s="29"/>
      <c r="C96" s="28"/>
      <c r="D96" s="28"/>
      <c r="E96" s="28"/>
      <c r="F96" s="25"/>
      <c r="G96" s="26"/>
      <c r="H96" s="26"/>
      <c r="I96" s="18"/>
    </row>
    <row r="97" spans="2:9" s="10" customFormat="1" ht="18.75">
      <c r="B97" s="29"/>
      <c r="C97" s="28"/>
      <c r="D97" s="28"/>
      <c r="E97" s="28"/>
      <c r="F97" s="25"/>
      <c r="G97" s="26"/>
      <c r="H97" s="26"/>
      <c r="I97" s="18"/>
    </row>
    <row r="98" spans="2:9" s="10" customFormat="1" ht="18.75">
      <c r="B98" s="29"/>
      <c r="C98" s="28"/>
      <c r="D98" s="28"/>
      <c r="E98" s="28"/>
      <c r="F98" s="25"/>
      <c r="G98" s="26"/>
      <c r="H98" s="26"/>
      <c r="I98" s="18"/>
    </row>
    <row r="99" spans="2:9" s="10" customFormat="1" ht="18.75">
      <c r="B99" s="29"/>
      <c r="C99" s="28"/>
      <c r="D99" s="28"/>
      <c r="E99" s="28"/>
      <c r="F99" s="25"/>
      <c r="G99" s="26"/>
      <c r="H99" s="26"/>
      <c r="I99" s="18"/>
    </row>
    <row r="100" spans="2:9" s="10" customFormat="1" ht="18.75">
      <c r="B100" s="29"/>
      <c r="C100" s="28"/>
      <c r="D100" s="28"/>
      <c r="E100" s="28"/>
      <c r="F100" s="25"/>
      <c r="G100" s="26"/>
      <c r="H100" s="26"/>
      <c r="I100" s="18"/>
    </row>
    <row r="101" spans="2:9" s="10" customFormat="1" ht="18.75">
      <c r="B101" s="29"/>
      <c r="C101" s="28"/>
      <c r="D101" s="28"/>
      <c r="E101" s="28"/>
      <c r="F101" s="25"/>
      <c r="G101" s="26"/>
      <c r="H101" s="26"/>
      <c r="I101" s="18"/>
    </row>
    <row r="102" spans="2:9" ht="12.75">
      <c r="B102" s="21"/>
      <c r="C102" s="30"/>
      <c r="D102" s="30"/>
      <c r="E102" s="30"/>
      <c r="F102" s="31"/>
      <c r="G102" s="32"/>
      <c r="H102" s="32"/>
      <c r="I102" s="33"/>
    </row>
    <row r="103" spans="2:9" ht="12.75">
      <c r="B103" s="21"/>
      <c r="C103" s="30"/>
      <c r="D103" s="30"/>
      <c r="E103" s="30"/>
      <c r="F103" s="31"/>
      <c r="G103" s="32"/>
      <c r="H103" s="32"/>
      <c r="I103" s="33"/>
    </row>
    <row r="104" spans="2:9" ht="12.75">
      <c r="B104" s="21"/>
      <c r="C104" s="30"/>
      <c r="D104" s="30"/>
      <c r="E104" s="30"/>
      <c r="F104" s="31"/>
      <c r="G104" s="32"/>
      <c r="H104" s="32"/>
      <c r="I104" s="33"/>
    </row>
    <row r="105" spans="2:9" ht="12.75">
      <c r="B105" s="21"/>
      <c r="C105" s="30"/>
      <c r="D105" s="30"/>
      <c r="E105" s="30"/>
      <c r="F105" s="31"/>
      <c r="G105" s="32"/>
      <c r="H105" s="32"/>
      <c r="I105" s="33"/>
    </row>
    <row r="106" spans="2:9" ht="12.75">
      <c r="B106" s="21"/>
      <c r="C106" s="30"/>
      <c r="D106" s="30"/>
      <c r="E106" s="30"/>
      <c r="F106" s="31"/>
      <c r="G106" s="32"/>
      <c r="H106" s="32"/>
      <c r="I106" s="33"/>
    </row>
    <row r="107" spans="2:9" ht="12.75">
      <c r="B107" s="21"/>
      <c r="C107" s="30"/>
      <c r="D107" s="30"/>
      <c r="E107" s="30"/>
      <c r="F107" s="31"/>
      <c r="G107" s="32"/>
      <c r="H107" s="32"/>
      <c r="I107" s="33"/>
    </row>
    <row r="108" spans="2:9" ht="12.75">
      <c r="B108" s="21"/>
      <c r="C108" s="30"/>
      <c r="D108" s="30"/>
      <c r="E108" s="30"/>
      <c r="F108" s="31"/>
      <c r="G108" s="32"/>
      <c r="H108" s="32"/>
      <c r="I108" s="33"/>
    </row>
    <row r="109" spans="2:9" ht="12.75">
      <c r="B109" s="21"/>
      <c r="C109" s="30"/>
      <c r="D109" s="30"/>
      <c r="E109" s="30"/>
      <c r="F109" s="31"/>
      <c r="G109" s="32"/>
      <c r="H109" s="32"/>
      <c r="I109" s="33"/>
    </row>
    <row r="110" spans="2:9" ht="12.75">
      <c r="B110" s="21"/>
      <c r="C110" s="30"/>
      <c r="D110" s="30"/>
      <c r="E110" s="30"/>
      <c r="F110" s="31"/>
      <c r="G110" s="32"/>
      <c r="H110" s="32"/>
      <c r="I110" s="33"/>
    </row>
    <row r="111" spans="2:9" ht="12.75">
      <c r="B111" s="21"/>
      <c r="C111" s="30"/>
      <c r="D111" s="30"/>
      <c r="E111" s="30"/>
      <c r="F111" s="31"/>
      <c r="G111" s="32"/>
      <c r="H111" s="32"/>
      <c r="I111" s="33"/>
    </row>
    <row r="112" spans="2:9" ht="12.75">
      <c r="B112" s="21"/>
      <c r="C112" s="30"/>
      <c r="D112" s="30"/>
      <c r="E112" s="30"/>
      <c r="F112" s="31"/>
      <c r="G112" s="32"/>
      <c r="H112" s="32"/>
      <c r="I112" s="33"/>
    </row>
    <row r="113" spans="2:9" ht="12.75">
      <c r="B113" s="21"/>
      <c r="C113" s="30"/>
      <c r="D113" s="30"/>
      <c r="E113" s="30"/>
      <c r="F113" s="31"/>
      <c r="G113" s="32"/>
      <c r="H113" s="32"/>
      <c r="I113" s="33"/>
    </row>
    <row r="114" spans="2:9" ht="12.75">
      <c r="B114" s="21"/>
      <c r="C114" s="30"/>
      <c r="D114" s="30"/>
      <c r="E114" s="30"/>
      <c r="F114" s="31"/>
      <c r="G114" s="32"/>
      <c r="H114" s="32"/>
      <c r="I114" s="33"/>
    </row>
    <row r="115" spans="2:9" ht="12.75">
      <c r="B115" s="21"/>
      <c r="C115" s="30"/>
      <c r="D115" s="30"/>
      <c r="E115" s="30"/>
      <c r="F115" s="31"/>
      <c r="G115" s="32"/>
      <c r="H115" s="32"/>
      <c r="I115" s="33"/>
    </row>
    <row r="116" spans="2:9" ht="12.75">
      <c r="B116" s="21"/>
      <c r="C116" s="30"/>
      <c r="D116" s="30"/>
      <c r="E116" s="30"/>
      <c r="F116" s="31"/>
      <c r="G116" s="32"/>
      <c r="H116" s="32"/>
      <c r="I116" s="33"/>
    </row>
    <row r="117" spans="2:9" ht="12.75">
      <c r="B117" s="21"/>
      <c r="C117" s="30"/>
      <c r="D117" s="30"/>
      <c r="E117" s="30"/>
      <c r="F117" s="31"/>
      <c r="G117" s="32"/>
      <c r="H117" s="32"/>
      <c r="I117" s="33"/>
    </row>
    <row r="118" spans="2:9" ht="12.75">
      <c r="B118" s="21"/>
      <c r="C118" s="30"/>
      <c r="D118" s="30"/>
      <c r="E118" s="30"/>
      <c r="F118" s="31"/>
      <c r="G118" s="32"/>
      <c r="H118" s="32"/>
      <c r="I118" s="33"/>
    </row>
    <row r="119" spans="2:9" ht="12.75">
      <c r="B119" s="21"/>
      <c r="C119" s="30"/>
      <c r="D119" s="30"/>
      <c r="E119" s="30"/>
      <c r="F119" s="31"/>
      <c r="G119" s="32"/>
      <c r="H119" s="32"/>
      <c r="I119" s="33"/>
    </row>
    <row r="120" spans="2:9" ht="12.75">
      <c r="B120" s="21"/>
      <c r="C120" s="30"/>
      <c r="D120" s="30"/>
      <c r="E120" s="30"/>
      <c r="F120" s="31"/>
      <c r="G120" s="32"/>
      <c r="H120" s="32"/>
      <c r="I120" s="33"/>
    </row>
    <row r="121" spans="3:5" ht="12.75">
      <c r="C121" s="9"/>
      <c r="D121" s="9"/>
      <c r="E121" s="9"/>
    </row>
    <row r="122" spans="3:5" ht="12.75">
      <c r="C122" s="9"/>
      <c r="D122" s="9"/>
      <c r="E122" s="9"/>
    </row>
    <row r="123" spans="3:5" ht="12.75">
      <c r="C123" s="9"/>
      <c r="D123" s="9"/>
      <c r="E123" s="9"/>
    </row>
    <row r="124" spans="3:5" ht="12.75">
      <c r="C124" s="9"/>
      <c r="D124" s="9"/>
      <c r="E124" s="9"/>
    </row>
  </sheetData>
  <sheetProtection/>
  <mergeCells count="2">
    <mergeCell ref="F3:G3"/>
    <mergeCell ref="B4:G4"/>
  </mergeCells>
  <printOptions/>
  <pageMargins left="0.5118110236220472" right="0.11811023622047245" top="0.3937007874015748" bottom="0.7480314960629921" header="0.15748031496062992" footer="0.31496062992125984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2:O79"/>
  <sheetViews>
    <sheetView tabSelected="1" view="pageBreakPreview" zoomScale="23" zoomScaleNormal="90" zoomScaleSheetLayoutView="23" zoomScalePageLayoutView="0" workbookViewId="0" topLeftCell="A1">
      <selection activeCell="M52" sqref="M52"/>
    </sheetView>
  </sheetViews>
  <sheetFormatPr defaultColWidth="9.00390625" defaultRowHeight="12.75"/>
  <cols>
    <col min="1" max="1" width="45.625" style="0" customWidth="1"/>
    <col min="2" max="2" width="40.75390625" style="0" customWidth="1"/>
    <col min="3" max="3" width="255.875" style="0" customWidth="1"/>
    <col min="4" max="4" width="20.75390625" style="0" hidden="1" customWidth="1"/>
    <col min="5" max="5" width="18.00390625" style="0" hidden="1" customWidth="1"/>
    <col min="6" max="6" width="0.2421875" style="0" hidden="1" customWidth="1"/>
    <col min="7" max="7" width="16.375" style="0" hidden="1" customWidth="1"/>
    <col min="8" max="8" width="64.375" style="0" customWidth="1"/>
    <col min="9" max="9" width="40.375" style="0" customWidth="1"/>
    <col min="10" max="10" width="45.625" style="0" hidden="1" customWidth="1"/>
    <col min="11" max="11" width="58.75390625" style="0" hidden="1" customWidth="1"/>
    <col min="12" max="12" width="70.375" style="0" customWidth="1"/>
    <col min="13" max="13" width="78.25390625" style="0" customWidth="1"/>
    <col min="14" max="14" width="18.125" style="0" customWidth="1"/>
    <col min="15" max="15" width="0" style="0" hidden="1" customWidth="1"/>
  </cols>
  <sheetData>
    <row r="2" spans="12:13" ht="51.75" customHeight="1">
      <c r="L2" s="240"/>
      <c r="M2" s="124"/>
    </row>
    <row r="3" spans="2:15" ht="60.7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124" t="s">
        <v>246</v>
      </c>
      <c r="M3" s="124"/>
      <c r="N3" s="70"/>
      <c r="O3" s="76"/>
    </row>
    <row r="4" spans="2:15" ht="40.5" customHeight="1">
      <c r="B4" s="76"/>
      <c r="C4" s="76"/>
      <c r="D4" s="76"/>
      <c r="E4" s="76"/>
      <c r="F4" s="76"/>
      <c r="G4" s="76"/>
      <c r="H4" s="76"/>
      <c r="I4" s="360" t="s">
        <v>346</v>
      </c>
      <c r="J4" s="360"/>
      <c r="K4" s="360"/>
      <c r="L4" s="360"/>
      <c r="M4" s="221"/>
      <c r="N4" s="221"/>
      <c r="O4" s="76"/>
    </row>
    <row r="5" spans="2:15" ht="40.5" customHeight="1">
      <c r="B5" s="76"/>
      <c r="C5" s="76"/>
      <c r="D5" s="76"/>
      <c r="E5" s="76"/>
      <c r="F5" s="76"/>
      <c r="G5" s="76"/>
      <c r="H5" s="76"/>
      <c r="I5" s="360"/>
      <c r="J5" s="360"/>
      <c r="K5" s="360"/>
      <c r="L5" s="360"/>
      <c r="M5" s="221"/>
      <c r="N5" s="221"/>
      <c r="O5" s="76"/>
    </row>
    <row r="6" spans="2:15" ht="299.25" customHeight="1">
      <c r="B6" s="76"/>
      <c r="C6" s="76"/>
      <c r="D6" s="76"/>
      <c r="E6" s="76"/>
      <c r="F6" s="76"/>
      <c r="G6" s="76"/>
      <c r="H6" s="76"/>
      <c r="I6" s="360"/>
      <c r="J6" s="360"/>
      <c r="K6" s="360"/>
      <c r="L6" s="360"/>
      <c r="M6" s="221"/>
      <c r="N6" s="221"/>
      <c r="O6" s="76"/>
    </row>
    <row r="7" spans="2:15" ht="44.25">
      <c r="B7" s="76"/>
      <c r="C7" s="76"/>
      <c r="D7" s="76"/>
      <c r="E7" s="76"/>
      <c r="F7" s="76"/>
      <c r="G7" s="76"/>
      <c r="H7" s="76"/>
      <c r="I7" s="76"/>
      <c r="J7" s="76"/>
      <c r="K7" s="76"/>
      <c r="L7" s="70"/>
      <c r="M7" s="70"/>
      <c r="N7" s="70"/>
      <c r="O7" s="76"/>
    </row>
    <row r="8" spans="2:15" ht="1.5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2:15" ht="180.75" customHeight="1">
      <c r="B9" s="361" t="s">
        <v>353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76"/>
      <c r="N9" s="76"/>
      <c r="O9" s="76"/>
    </row>
    <row r="10" spans="2:15" ht="40.5">
      <c r="B10" s="77"/>
      <c r="C10" s="77"/>
      <c r="D10" s="77"/>
      <c r="E10" s="77"/>
      <c r="F10" s="77"/>
      <c r="G10" s="77"/>
      <c r="H10" s="78"/>
      <c r="I10" s="362"/>
      <c r="J10" s="362"/>
      <c r="K10" s="362"/>
      <c r="L10" s="362"/>
      <c r="M10" s="76"/>
      <c r="N10" s="76"/>
      <c r="O10" s="76"/>
    </row>
    <row r="11" spans="2:15" ht="160.5" customHeight="1">
      <c r="B11" s="72" t="s">
        <v>20</v>
      </c>
      <c r="C11" s="72" t="s">
        <v>21</v>
      </c>
      <c r="D11" s="72" t="s">
        <v>21</v>
      </c>
      <c r="E11" s="72" t="s">
        <v>21</v>
      </c>
      <c r="F11" s="72" t="s">
        <v>21</v>
      </c>
      <c r="G11" s="72" t="s">
        <v>21</v>
      </c>
      <c r="H11" s="73" t="s">
        <v>43</v>
      </c>
      <c r="I11" s="73" t="s">
        <v>44</v>
      </c>
      <c r="J11" s="73" t="s">
        <v>205</v>
      </c>
      <c r="K11" s="73" t="s">
        <v>204</v>
      </c>
      <c r="L11" s="74" t="s">
        <v>230</v>
      </c>
      <c r="M11" s="76"/>
      <c r="N11" s="76"/>
      <c r="O11" s="76"/>
    </row>
    <row r="12" spans="2:15" ht="61.5">
      <c r="B12" s="112">
        <v>1</v>
      </c>
      <c r="C12" s="112">
        <v>2</v>
      </c>
      <c r="D12" s="113" t="s">
        <v>22</v>
      </c>
      <c r="E12" s="113" t="s">
        <v>23</v>
      </c>
      <c r="F12" s="113"/>
      <c r="G12" s="113" t="s">
        <v>24</v>
      </c>
      <c r="H12" s="113" t="s">
        <v>25</v>
      </c>
      <c r="I12" s="113" t="s">
        <v>26</v>
      </c>
      <c r="J12" s="113"/>
      <c r="K12" s="113" t="s">
        <v>121</v>
      </c>
      <c r="L12" s="113" t="s">
        <v>198</v>
      </c>
      <c r="M12" s="76"/>
      <c r="N12" s="76"/>
      <c r="O12" s="76"/>
    </row>
    <row r="13" spans="2:15" ht="180" customHeight="1">
      <c r="B13" s="114" t="s">
        <v>294</v>
      </c>
      <c r="C13" s="226" t="s">
        <v>217</v>
      </c>
      <c r="D13" s="117" t="s">
        <v>45</v>
      </c>
      <c r="E13" s="117" t="s">
        <v>48</v>
      </c>
      <c r="F13" s="117" t="s">
        <v>48</v>
      </c>
      <c r="G13" s="117" t="s">
        <v>50</v>
      </c>
      <c r="H13" s="213" t="s">
        <v>101</v>
      </c>
      <c r="I13" s="213"/>
      <c r="J13" s="213" t="e">
        <f>J14+J23+J58+#REF!+J39+#REF!+#REF!+#REF!</f>
        <v>#REF!</v>
      </c>
      <c r="K13" s="213" t="e">
        <f>K14+K23+K58+#REF!+K38+#REF!+#REF!+#REF!</f>
        <v>#REF!</v>
      </c>
      <c r="L13" s="280">
        <f>L14+L27+L38+L58+L37</f>
        <v>3850.1740000000004</v>
      </c>
      <c r="M13" s="76"/>
      <c r="N13" s="76"/>
      <c r="O13" s="76"/>
    </row>
    <row r="14" spans="2:15" ht="124.5" customHeight="1">
      <c r="B14" s="114" t="s">
        <v>295</v>
      </c>
      <c r="C14" s="226" t="s">
        <v>305</v>
      </c>
      <c r="D14" s="117" t="s">
        <v>45</v>
      </c>
      <c r="E14" s="117" t="s">
        <v>48</v>
      </c>
      <c r="F14" s="117" t="s">
        <v>48</v>
      </c>
      <c r="G14" s="117" t="s">
        <v>50</v>
      </c>
      <c r="H14" s="268"/>
      <c r="I14" s="213"/>
      <c r="J14" s="213" t="e">
        <f>J16+J17+J21+#REF!+J22</f>
        <v>#REF!</v>
      </c>
      <c r="K14" s="213" t="e">
        <f>K16+K17+K21+#REF!+K22</f>
        <v>#REF!</v>
      </c>
      <c r="L14" s="280">
        <f>L15+L23</f>
        <v>1297.864</v>
      </c>
      <c r="M14" s="76"/>
      <c r="N14" s="76"/>
      <c r="O14" s="76"/>
    </row>
    <row r="15" spans="2:15" ht="188.25" customHeight="1">
      <c r="B15" s="114" t="s">
        <v>302</v>
      </c>
      <c r="C15" s="226" t="s">
        <v>18</v>
      </c>
      <c r="D15" s="117"/>
      <c r="E15" s="117"/>
      <c r="F15" s="117"/>
      <c r="G15" s="117"/>
      <c r="H15" s="268" t="s">
        <v>110</v>
      </c>
      <c r="I15" s="213"/>
      <c r="J15" s="213"/>
      <c r="K15" s="213"/>
      <c r="L15" s="280">
        <f>L16+L17+L18+L21+L22</f>
        <v>1194.66</v>
      </c>
      <c r="M15" s="76"/>
      <c r="N15" s="76"/>
      <c r="O15" s="76"/>
    </row>
    <row r="16" spans="2:15" ht="108" customHeight="1">
      <c r="B16" s="114"/>
      <c r="C16" s="227" t="s">
        <v>115</v>
      </c>
      <c r="D16" s="115" t="s">
        <v>45</v>
      </c>
      <c r="E16" s="115" t="s">
        <v>48</v>
      </c>
      <c r="F16" s="115" t="s">
        <v>48</v>
      </c>
      <c r="G16" s="115" t="s">
        <v>50</v>
      </c>
      <c r="H16" s="235" t="s">
        <v>110</v>
      </c>
      <c r="I16" s="202" t="s">
        <v>64</v>
      </c>
      <c r="J16" s="202">
        <v>480</v>
      </c>
      <c r="K16" s="202">
        <v>0</v>
      </c>
      <c r="L16" s="281">
        <v>573.79</v>
      </c>
      <c r="M16" s="76"/>
      <c r="N16" s="76"/>
      <c r="O16" s="76"/>
    </row>
    <row r="17" spans="2:15" ht="90" customHeight="1">
      <c r="B17" s="114"/>
      <c r="C17" s="227" t="s">
        <v>114</v>
      </c>
      <c r="D17" s="115" t="s">
        <v>45</v>
      </c>
      <c r="E17" s="115" t="s">
        <v>48</v>
      </c>
      <c r="F17" s="115" t="s">
        <v>48</v>
      </c>
      <c r="G17" s="115" t="s">
        <v>50</v>
      </c>
      <c r="H17" s="235" t="s">
        <v>110</v>
      </c>
      <c r="I17" s="202" t="s">
        <v>113</v>
      </c>
      <c r="J17" s="202">
        <v>145</v>
      </c>
      <c r="K17" s="202">
        <v>0</v>
      </c>
      <c r="L17" s="281">
        <v>173.28</v>
      </c>
      <c r="M17" s="76"/>
      <c r="N17" s="76"/>
      <c r="O17" s="76"/>
    </row>
    <row r="18" spans="2:15" ht="90" customHeight="1">
      <c r="B18" s="114"/>
      <c r="C18" s="248" t="s">
        <v>248</v>
      </c>
      <c r="D18" s="115"/>
      <c r="E18" s="115"/>
      <c r="F18" s="115"/>
      <c r="G18" s="115"/>
      <c r="H18" s="112" t="s">
        <v>247</v>
      </c>
      <c r="I18" s="202"/>
      <c r="J18" s="202"/>
      <c r="K18" s="202"/>
      <c r="L18" s="281">
        <f>L19+L20</f>
        <v>349.2</v>
      </c>
      <c r="M18" s="76"/>
      <c r="N18" s="76"/>
      <c r="O18" s="76"/>
    </row>
    <row r="19" spans="2:15" ht="90" customHeight="1">
      <c r="B19" s="114"/>
      <c r="C19" s="227" t="s">
        <v>115</v>
      </c>
      <c r="D19" s="115"/>
      <c r="E19" s="115"/>
      <c r="F19" s="115"/>
      <c r="G19" s="115"/>
      <c r="H19" s="112" t="s">
        <v>247</v>
      </c>
      <c r="I19" s="113">
        <v>121</v>
      </c>
      <c r="J19" s="202"/>
      <c r="K19" s="202"/>
      <c r="L19" s="281">
        <v>268.2</v>
      </c>
      <c r="M19" s="76"/>
      <c r="N19" s="76"/>
      <c r="O19" s="76"/>
    </row>
    <row r="20" spans="2:15" ht="90" customHeight="1">
      <c r="B20" s="114"/>
      <c r="C20" s="227" t="s">
        <v>114</v>
      </c>
      <c r="D20" s="115"/>
      <c r="E20" s="115"/>
      <c r="F20" s="115"/>
      <c r="G20" s="115"/>
      <c r="H20" s="112" t="s">
        <v>247</v>
      </c>
      <c r="I20" s="113">
        <v>129</v>
      </c>
      <c r="J20" s="202"/>
      <c r="K20" s="202"/>
      <c r="L20" s="281">
        <v>81</v>
      </c>
      <c r="M20" s="76"/>
      <c r="N20" s="76"/>
      <c r="O20" s="76"/>
    </row>
    <row r="21" spans="2:15" ht="125.25" customHeight="1">
      <c r="B21" s="114"/>
      <c r="C21" s="227" t="s">
        <v>1</v>
      </c>
      <c r="D21" s="115" t="s">
        <v>45</v>
      </c>
      <c r="E21" s="115" t="s">
        <v>48</v>
      </c>
      <c r="F21" s="115" t="s">
        <v>48</v>
      </c>
      <c r="G21" s="115" t="s">
        <v>50</v>
      </c>
      <c r="H21" s="235" t="s">
        <v>110</v>
      </c>
      <c r="I21" s="202" t="s">
        <v>67</v>
      </c>
      <c r="J21" s="202">
        <v>263.5</v>
      </c>
      <c r="K21" s="202">
        <v>-170</v>
      </c>
      <c r="L21" s="281">
        <v>95</v>
      </c>
      <c r="M21" s="76"/>
      <c r="N21" s="76"/>
      <c r="O21" s="76"/>
    </row>
    <row r="22" spans="2:15" ht="93.75" customHeight="1">
      <c r="B22" s="114"/>
      <c r="C22" s="227" t="s">
        <v>66</v>
      </c>
      <c r="D22" s="115" t="s">
        <v>45</v>
      </c>
      <c r="E22" s="115" t="s">
        <v>48</v>
      </c>
      <c r="F22" s="115" t="s">
        <v>48</v>
      </c>
      <c r="G22" s="115" t="s">
        <v>50</v>
      </c>
      <c r="H22" s="235" t="s">
        <v>110</v>
      </c>
      <c r="I22" s="236">
        <v>852</v>
      </c>
      <c r="J22" s="202" t="s">
        <v>24</v>
      </c>
      <c r="K22" s="202">
        <v>-4</v>
      </c>
      <c r="L22" s="281">
        <v>3.39</v>
      </c>
      <c r="M22" s="76"/>
      <c r="N22" s="76"/>
      <c r="O22" s="76"/>
    </row>
    <row r="23" spans="2:15" ht="264" customHeight="1">
      <c r="B23" s="114" t="s">
        <v>304</v>
      </c>
      <c r="C23" s="228" t="s">
        <v>297</v>
      </c>
      <c r="D23" s="117" t="s">
        <v>45</v>
      </c>
      <c r="E23" s="117" t="s">
        <v>49</v>
      </c>
      <c r="F23" s="117" t="s">
        <v>49</v>
      </c>
      <c r="G23" s="117" t="s">
        <v>51</v>
      </c>
      <c r="H23" s="213" t="s">
        <v>135</v>
      </c>
      <c r="I23" s="213"/>
      <c r="J23" s="213">
        <f>J24+J25+J26</f>
        <v>51.4</v>
      </c>
      <c r="K23" s="213">
        <f>K24+K25+K26</f>
        <v>36</v>
      </c>
      <c r="L23" s="280">
        <f>L24+L25+L26</f>
        <v>103.20400000000001</v>
      </c>
      <c r="M23" s="76"/>
      <c r="N23" s="76"/>
      <c r="O23" s="76"/>
    </row>
    <row r="24" spans="2:15" ht="117.75" customHeight="1">
      <c r="B24" s="114"/>
      <c r="C24" s="227" t="s">
        <v>115</v>
      </c>
      <c r="D24" s="115" t="s">
        <v>45</v>
      </c>
      <c r="E24" s="115" t="s">
        <v>49</v>
      </c>
      <c r="F24" s="117" t="s">
        <v>49</v>
      </c>
      <c r="G24" s="115" t="s">
        <v>51</v>
      </c>
      <c r="H24" s="202" t="s">
        <v>135</v>
      </c>
      <c r="I24" s="202" t="s">
        <v>64</v>
      </c>
      <c r="J24" s="202">
        <v>37.8</v>
      </c>
      <c r="K24" s="202">
        <v>21.11</v>
      </c>
      <c r="L24" s="281">
        <v>76.19</v>
      </c>
      <c r="M24" s="76"/>
      <c r="N24" s="76"/>
      <c r="O24" s="76"/>
    </row>
    <row r="25" spans="2:15" ht="87.75" customHeight="1">
      <c r="B25" s="114"/>
      <c r="C25" s="227" t="s">
        <v>114</v>
      </c>
      <c r="D25" s="115" t="s">
        <v>45</v>
      </c>
      <c r="E25" s="115" t="s">
        <v>49</v>
      </c>
      <c r="F25" s="115" t="s">
        <v>49</v>
      </c>
      <c r="G25" s="115" t="s">
        <v>51</v>
      </c>
      <c r="H25" s="202" t="s">
        <v>135</v>
      </c>
      <c r="I25" s="202" t="s">
        <v>113</v>
      </c>
      <c r="J25" s="202">
        <v>12</v>
      </c>
      <c r="K25" s="202">
        <v>13.49</v>
      </c>
      <c r="L25" s="281">
        <v>23.01</v>
      </c>
      <c r="M25" s="76"/>
      <c r="N25" s="76"/>
      <c r="O25" s="76"/>
    </row>
    <row r="26" spans="2:15" ht="123" customHeight="1">
      <c r="B26" s="114"/>
      <c r="C26" s="227" t="s">
        <v>1</v>
      </c>
      <c r="D26" s="115" t="s">
        <v>45</v>
      </c>
      <c r="E26" s="115" t="s">
        <v>49</v>
      </c>
      <c r="F26" s="115" t="s">
        <v>49</v>
      </c>
      <c r="G26" s="115" t="s">
        <v>51</v>
      </c>
      <c r="H26" s="202" t="s">
        <v>135</v>
      </c>
      <c r="I26" s="202" t="s">
        <v>67</v>
      </c>
      <c r="J26" s="202" t="s">
        <v>208</v>
      </c>
      <c r="K26" s="202">
        <v>1.4</v>
      </c>
      <c r="L26" s="281">
        <v>4.004</v>
      </c>
      <c r="M26" s="76"/>
      <c r="N26" s="76"/>
      <c r="O26" s="76"/>
    </row>
    <row r="27" spans="2:15" ht="123" customHeight="1">
      <c r="B27" s="114" t="s">
        <v>296</v>
      </c>
      <c r="C27" s="228" t="s">
        <v>221</v>
      </c>
      <c r="D27" s="117"/>
      <c r="E27" s="117"/>
      <c r="F27" s="117"/>
      <c r="G27" s="117"/>
      <c r="H27" s="109" t="s">
        <v>97</v>
      </c>
      <c r="I27" s="213"/>
      <c r="J27" s="213"/>
      <c r="K27" s="213"/>
      <c r="L27" s="280">
        <f>L28+L31+L33+L35</f>
        <v>216.9</v>
      </c>
      <c r="M27" s="76"/>
      <c r="N27" s="76"/>
      <c r="O27" s="76"/>
    </row>
    <row r="28" spans="2:15" ht="273" customHeight="1">
      <c r="B28" s="114" t="s">
        <v>298</v>
      </c>
      <c r="C28" s="230" t="s">
        <v>222</v>
      </c>
      <c r="D28" s="117" t="s">
        <v>45</v>
      </c>
      <c r="E28" s="117" t="s">
        <v>56</v>
      </c>
      <c r="F28" s="117" t="s">
        <v>56</v>
      </c>
      <c r="G28" s="117" t="s">
        <v>51</v>
      </c>
      <c r="H28" s="109" t="s">
        <v>100</v>
      </c>
      <c r="I28" s="213"/>
      <c r="J28" s="213">
        <f>J29</f>
        <v>40</v>
      </c>
      <c r="K28" s="213">
        <f>K29</f>
        <v>-35</v>
      </c>
      <c r="L28" s="280">
        <f>L29+L30</f>
        <v>196.9</v>
      </c>
      <c r="M28" s="76"/>
      <c r="N28" s="76"/>
      <c r="O28" s="76"/>
    </row>
    <row r="29" spans="2:15" ht="123" customHeight="1">
      <c r="B29" s="114"/>
      <c r="C29" s="229" t="s">
        <v>1</v>
      </c>
      <c r="D29" s="115" t="s">
        <v>45</v>
      </c>
      <c r="E29" s="115" t="s">
        <v>56</v>
      </c>
      <c r="F29" s="115" t="s">
        <v>56</v>
      </c>
      <c r="G29" s="115" t="s">
        <v>51</v>
      </c>
      <c r="H29" s="113" t="s">
        <v>100</v>
      </c>
      <c r="I29" s="113">
        <v>244</v>
      </c>
      <c r="J29" s="202">
        <v>40</v>
      </c>
      <c r="K29" s="202">
        <v>-35</v>
      </c>
      <c r="L29" s="281">
        <v>5</v>
      </c>
      <c r="M29" s="76"/>
      <c r="N29" s="76"/>
      <c r="O29" s="76"/>
    </row>
    <row r="30" spans="2:15" ht="123" customHeight="1">
      <c r="B30" s="114"/>
      <c r="C30" s="229" t="s">
        <v>1</v>
      </c>
      <c r="D30" s="115"/>
      <c r="E30" s="115"/>
      <c r="F30" s="115"/>
      <c r="G30" s="115"/>
      <c r="H30" s="202" t="s">
        <v>364</v>
      </c>
      <c r="I30" s="113">
        <v>244</v>
      </c>
      <c r="J30" s="202"/>
      <c r="K30" s="202"/>
      <c r="L30" s="281">
        <v>191.9</v>
      </c>
      <c r="M30" s="76"/>
      <c r="N30" s="76"/>
      <c r="O30" s="76"/>
    </row>
    <row r="31" spans="2:15" ht="123" customHeight="1">
      <c r="B31" s="114" t="s">
        <v>299</v>
      </c>
      <c r="C31" s="228" t="s">
        <v>277</v>
      </c>
      <c r="D31" s="117"/>
      <c r="E31" s="117"/>
      <c r="F31" s="117"/>
      <c r="G31" s="117"/>
      <c r="H31" s="109" t="s">
        <v>98</v>
      </c>
      <c r="I31" s="109"/>
      <c r="J31" s="213"/>
      <c r="K31" s="213">
        <v>0</v>
      </c>
      <c r="L31" s="280">
        <f>L32</f>
        <v>10</v>
      </c>
      <c r="M31" s="76"/>
      <c r="N31" s="76"/>
      <c r="O31" s="76"/>
    </row>
    <row r="32" spans="2:15" ht="123" customHeight="1">
      <c r="B32" s="114"/>
      <c r="C32" s="203" t="s">
        <v>1</v>
      </c>
      <c r="D32" s="115"/>
      <c r="E32" s="115"/>
      <c r="F32" s="115"/>
      <c r="G32" s="115"/>
      <c r="H32" s="113" t="s">
        <v>98</v>
      </c>
      <c r="I32" s="113">
        <v>244</v>
      </c>
      <c r="J32" s="202"/>
      <c r="K32" s="202"/>
      <c r="L32" s="281">
        <v>10</v>
      </c>
      <c r="M32" s="76"/>
      <c r="N32" s="76"/>
      <c r="O32" s="76"/>
    </row>
    <row r="33" spans="2:15" ht="123" customHeight="1">
      <c r="B33" s="114" t="s">
        <v>300</v>
      </c>
      <c r="C33" s="208" t="s">
        <v>282</v>
      </c>
      <c r="D33" s="117"/>
      <c r="E33" s="117"/>
      <c r="F33" s="117"/>
      <c r="G33" s="117"/>
      <c r="H33" s="242" t="s">
        <v>99</v>
      </c>
      <c r="I33" s="109"/>
      <c r="J33" s="213"/>
      <c r="K33" s="213"/>
      <c r="L33" s="280">
        <f>L34</f>
        <v>9</v>
      </c>
      <c r="M33" s="76"/>
      <c r="N33" s="76"/>
      <c r="O33" s="76"/>
    </row>
    <row r="34" spans="2:15" ht="123" customHeight="1">
      <c r="B34" s="114"/>
      <c r="C34" s="203" t="s">
        <v>1</v>
      </c>
      <c r="D34" s="115"/>
      <c r="E34" s="115"/>
      <c r="F34" s="115"/>
      <c r="G34" s="115"/>
      <c r="H34" s="243" t="s">
        <v>99</v>
      </c>
      <c r="I34" s="113">
        <v>244</v>
      </c>
      <c r="J34" s="202"/>
      <c r="K34" s="202"/>
      <c r="L34" s="281">
        <v>9</v>
      </c>
      <c r="M34" s="76"/>
      <c r="N34" s="76"/>
      <c r="O34" s="76"/>
    </row>
    <row r="35" spans="2:15" ht="123" customHeight="1">
      <c r="B35" s="114" t="s">
        <v>301</v>
      </c>
      <c r="C35" s="208" t="s">
        <v>303</v>
      </c>
      <c r="D35" s="117"/>
      <c r="E35" s="117"/>
      <c r="F35" s="117"/>
      <c r="G35" s="117"/>
      <c r="H35" s="109" t="s">
        <v>287</v>
      </c>
      <c r="I35" s="109"/>
      <c r="J35" s="213"/>
      <c r="K35" s="213"/>
      <c r="L35" s="280">
        <f>L36</f>
        <v>1</v>
      </c>
      <c r="M35" s="76"/>
      <c r="N35" s="76"/>
      <c r="O35" s="76"/>
    </row>
    <row r="36" spans="2:15" ht="123" customHeight="1">
      <c r="B36" s="114"/>
      <c r="C36" s="203" t="s">
        <v>1</v>
      </c>
      <c r="D36" s="115"/>
      <c r="E36" s="115"/>
      <c r="F36" s="115"/>
      <c r="G36" s="115"/>
      <c r="H36" s="113" t="s">
        <v>287</v>
      </c>
      <c r="I36" s="113">
        <v>244</v>
      </c>
      <c r="J36" s="202"/>
      <c r="K36" s="202"/>
      <c r="L36" s="281">
        <v>1</v>
      </c>
      <c r="M36" s="76"/>
      <c r="N36" s="76"/>
      <c r="O36" s="76"/>
    </row>
    <row r="37" spans="2:15" ht="123" customHeight="1">
      <c r="B37" s="114"/>
      <c r="C37" s="203" t="s">
        <v>1</v>
      </c>
      <c r="D37" s="115"/>
      <c r="E37" s="115"/>
      <c r="F37" s="115"/>
      <c r="G37" s="115"/>
      <c r="H37" s="379" t="s">
        <v>98</v>
      </c>
      <c r="I37" s="113">
        <v>244</v>
      </c>
      <c r="J37" s="202"/>
      <c r="K37" s="202"/>
      <c r="L37" s="281">
        <v>183</v>
      </c>
      <c r="M37" s="76"/>
      <c r="N37" s="76"/>
      <c r="O37" s="76"/>
    </row>
    <row r="38" spans="2:15" ht="123" customHeight="1">
      <c r="B38" s="114" t="s">
        <v>306</v>
      </c>
      <c r="C38" s="226" t="s">
        <v>223</v>
      </c>
      <c r="D38" s="117" t="s">
        <v>45</v>
      </c>
      <c r="E38" s="118" t="s">
        <v>7</v>
      </c>
      <c r="F38" s="116"/>
      <c r="G38" s="118"/>
      <c r="H38" s="109" t="s">
        <v>102</v>
      </c>
      <c r="I38" s="237" t="s">
        <v>46</v>
      </c>
      <c r="J38" s="202" t="e">
        <f>J39</f>
        <v>#REF!</v>
      </c>
      <c r="K38" s="237" t="e">
        <f>K39</f>
        <v>#REF!</v>
      </c>
      <c r="L38" s="280">
        <f>L39+L46+L52</f>
        <v>2045.65</v>
      </c>
      <c r="M38" s="76"/>
      <c r="N38" s="76"/>
      <c r="O38" s="76"/>
    </row>
    <row r="39" spans="2:15" ht="273" customHeight="1">
      <c r="B39" s="108" t="s">
        <v>307</v>
      </c>
      <c r="C39" s="228" t="s">
        <v>224</v>
      </c>
      <c r="D39" s="117" t="s">
        <v>45</v>
      </c>
      <c r="E39" s="118" t="s">
        <v>7</v>
      </c>
      <c r="F39" s="118" t="s">
        <v>7</v>
      </c>
      <c r="G39" s="118" t="s">
        <v>7</v>
      </c>
      <c r="H39" s="109" t="s">
        <v>104</v>
      </c>
      <c r="I39" s="237"/>
      <c r="J39" s="213" t="e">
        <f>#REF!+#REF!+J40</f>
        <v>#REF!</v>
      </c>
      <c r="K39" s="237" t="e">
        <f>#REF!+#REF!+K40</f>
        <v>#REF!</v>
      </c>
      <c r="L39" s="280">
        <f>L40+L41+L42+L43</f>
        <v>200.86</v>
      </c>
      <c r="M39" s="76"/>
      <c r="N39" s="76"/>
      <c r="O39" s="76"/>
    </row>
    <row r="40" spans="2:15" ht="123" customHeight="1">
      <c r="B40" s="114"/>
      <c r="C40" s="229" t="s">
        <v>1</v>
      </c>
      <c r="D40" s="115" t="s">
        <v>45</v>
      </c>
      <c r="E40" s="116" t="s">
        <v>7</v>
      </c>
      <c r="F40" s="116" t="s">
        <v>7</v>
      </c>
      <c r="G40" s="116" t="s">
        <v>7</v>
      </c>
      <c r="H40" s="113" t="s">
        <v>104</v>
      </c>
      <c r="I40" s="238" t="s">
        <v>67</v>
      </c>
      <c r="J40" s="202">
        <v>42.22</v>
      </c>
      <c r="K40" s="238">
        <v>0</v>
      </c>
      <c r="L40" s="281">
        <v>5</v>
      </c>
      <c r="M40" s="76"/>
      <c r="N40" s="76"/>
      <c r="O40" s="76"/>
    </row>
    <row r="41" spans="2:15" ht="123" customHeight="1">
      <c r="B41" s="114"/>
      <c r="C41" s="298" t="s">
        <v>359</v>
      </c>
      <c r="D41" s="115"/>
      <c r="E41" s="116"/>
      <c r="F41" s="116"/>
      <c r="G41" s="116"/>
      <c r="H41" s="113" t="s">
        <v>104</v>
      </c>
      <c r="I41" s="243">
        <v>111</v>
      </c>
      <c r="J41" s="202"/>
      <c r="K41" s="238"/>
      <c r="L41" s="281">
        <v>70.23</v>
      </c>
      <c r="M41" s="76"/>
      <c r="N41" s="76"/>
      <c r="O41" s="76"/>
    </row>
    <row r="42" spans="2:15" ht="123" customHeight="1">
      <c r="B42" s="114"/>
      <c r="C42" s="298" t="s">
        <v>360</v>
      </c>
      <c r="D42" s="115"/>
      <c r="E42" s="116"/>
      <c r="F42" s="116"/>
      <c r="G42" s="116"/>
      <c r="H42" s="113" t="s">
        <v>104</v>
      </c>
      <c r="I42" s="243" t="s">
        <v>331</v>
      </c>
      <c r="J42" s="202"/>
      <c r="K42" s="238"/>
      <c r="L42" s="281">
        <v>21.23</v>
      </c>
      <c r="M42" s="76"/>
      <c r="N42" s="76"/>
      <c r="O42" s="76"/>
    </row>
    <row r="43" spans="2:15" ht="123" customHeight="1">
      <c r="B43" s="114"/>
      <c r="C43" s="299" t="s">
        <v>363</v>
      </c>
      <c r="D43" s="115"/>
      <c r="E43" s="116"/>
      <c r="F43" s="116"/>
      <c r="G43" s="116"/>
      <c r="H43" s="109" t="s">
        <v>311</v>
      </c>
      <c r="I43" s="238"/>
      <c r="J43" s="202"/>
      <c r="K43" s="238"/>
      <c r="L43" s="281">
        <f>L44+L45</f>
        <v>104.4</v>
      </c>
      <c r="M43" s="76"/>
      <c r="N43" s="76"/>
      <c r="O43" s="76"/>
    </row>
    <row r="44" spans="2:15" ht="123" customHeight="1">
      <c r="B44" s="114"/>
      <c r="C44" s="298" t="s">
        <v>359</v>
      </c>
      <c r="D44" s="115"/>
      <c r="E44" s="116"/>
      <c r="F44" s="116"/>
      <c r="G44" s="116"/>
      <c r="H44" s="109" t="s">
        <v>311</v>
      </c>
      <c r="I44" s="243">
        <v>111</v>
      </c>
      <c r="J44" s="202"/>
      <c r="K44" s="238"/>
      <c r="L44" s="281">
        <v>80.2</v>
      </c>
      <c r="M44" s="76"/>
      <c r="N44" s="76"/>
      <c r="O44" s="76"/>
    </row>
    <row r="45" spans="2:15" ht="123" customHeight="1">
      <c r="B45" s="114"/>
      <c r="C45" s="298" t="s">
        <v>360</v>
      </c>
      <c r="D45" s="115"/>
      <c r="E45" s="116"/>
      <c r="F45" s="116"/>
      <c r="G45" s="116"/>
      <c r="H45" s="109" t="s">
        <v>311</v>
      </c>
      <c r="I45" s="243" t="s">
        <v>331</v>
      </c>
      <c r="J45" s="202"/>
      <c r="K45" s="238"/>
      <c r="L45" s="281">
        <v>24.2</v>
      </c>
      <c r="M45" s="76"/>
      <c r="N45" s="76"/>
      <c r="O45" s="76"/>
    </row>
    <row r="46" spans="2:15" ht="261.75" customHeight="1">
      <c r="B46" s="114" t="s">
        <v>308</v>
      </c>
      <c r="C46" s="230" t="s">
        <v>225</v>
      </c>
      <c r="D46" s="117" t="s">
        <v>45</v>
      </c>
      <c r="E46" s="117" t="s">
        <v>59</v>
      </c>
      <c r="F46" s="117" t="s">
        <v>59</v>
      </c>
      <c r="G46" s="117" t="s">
        <v>48</v>
      </c>
      <c r="H46" s="109" t="s">
        <v>105</v>
      </c>
      <c r="I46" s="213" t="s">
        <v>46</v>
      </c>
      <c r="J46" s="213">
        <f>+J47+J48+J50+J49</f>
        <v>376.36</v>
      </c>
      <c r="K46" s="213">
        <f>K47</f>
        <v>-299.09</v>
      </c>
      <c r="L46" s="280">
        <f>L47+L48+L49+L50+L51</f>
        <v>629.96</v>
      </c>
      <c r="M46" s="76"/>
      <c r="N46" s="76"/>
      <c r="O46" s="76"/>
    </row>
    <row r="47" spans="2:15" ht="123" customHeight="1">
      <c r="B47" s="114"/>
      <c r="C47" s="227" t="s">
        <v>111</v>
      </c>
      <c r="D47" s="115" t="s">
        <v>45</v>
      </c>
      <c r="E47" s="115" t="s">
        <v>59</v>
      </c>
      <c r="F47" s="117" t="s">
        <v>59</v>
      </c>
      <c r="G47" s="115" t="s">
        <v>48</v>
      </c>
      <c r="H47" s="113" t="s">
        <v>105</v>
      </c>
      <c r="I47" s="202" t="s">
        <v>67</v>
      </c>
      <c r="J47" s="202">
        <v>326.36</v>
      </c>
      <c r="K47" s="202">
        <v>-299.09</v>
      </c>
      <c r="L47" s="281">
        <v>587.63</v>
      </c>
      <c r="M47" s="76"/>
      <c r="N47" s="76"/>
      <c r="O47" s="76"/>
    </row>
    <row r="48" spans="2:15" ht="123" customHeight="1">
      <c r="B48" s="114"/>
      <c r="C48" s="227" t="s">
        <v>94</v>
      </c>
      <c r="D48" s="115" t="s">
        <v>45</v>
      </c>
      <c r="E48" s="115" t="s">
        <v>59</v>
      </c>
      <c r="F48" s="115" t="s">
        <v>59</v>
      </c>
      <c r="G48" s="115" t="s">
        <v>48</v>
      </c>
      <c r="H48" s="113" t="s">
        <v>105</v>
      </c>
      <c r="I48" s="202" t="s">
        <v>112</v>
      </c>
      <c r="J48" s="202" t="s">
        <v>207</v>
      </c>
      <c r="K48" s="202"/>
      <c r="L48" s="281">
        <v>10</v>
      </c>
      <c r="M48" s="76"/>
      <c r="N48" s="76"/>
      <c r="O48" s="76"/>
    </row>
    <row r="49" spans="2:15" ht="123" customHeight="1">
      <c r="B49" s="114"/>
      <c r="C49" s="227" t="s">
        <v>65</v>
      </c>
      <c r="D49" s="115" t="s">
        <v>45</v>
      </c>
      <c r="E49" s="115" t="s">
        <v>59</v>
      </c>
      <c r="F49" s="115" t="s">
        <v>59</v>
      </c>
      <c r="G49" s="115" t="s">
        <v>48</v>
      </c>
      <c r="H49" s="113" t="s">
        <v>105</v>
      </c>
      <c r="I49" s="202" t="s">
        <v>68</v>
      </c>
      <c r="J49" s="202" t="s">
        <v>210</v>
      </c>
      <c r="K49" s="202"/>
      <c r="L49" s="281">
        <v>20</v>
      </c>
      <c r="M49" s="76"/>
      <c r="N49" s="76"/>
      <c r="O49" s="76"/>
    </row>
    <row r="50" spans="2:15" ht="123" customHeight="1">
      <c r="B50" s="114"/>
      <c r="C50" s="227" t="s">
        <v>66</v>
      </c>
      <c r="D50" s="115" t="s">
        <v>45</v>
      </c>
      <c r="E50" s="115" t="s">
        <v>59</v>
      </c>
      <c r="F50" s="115" t="s">
        <v>59</v>
      </c>
      <c r="G50" s="115" t="s">
        <v>48</v>
      </c>
      <c r="H50" s="113" t="s">
        <v>105</v>
      </c>
      <c r="I50" s="202" t="s">
        <v>9</v>
      </c>
      <c r="J50" s="202" t="s">
        <v>209</v>
      </c>
      <c r="K50" s="202"/>
      <c r="L50" s="281">
        <v>10</v>
      </c>
      <c r="M50" s="76"/>
      <c r="N50" s="76"/>
      <c r="O50" s="76"/>
    </row>
    <row r="51" spans="2:15" ht="123" customHeight="1">
      <c r="B51" s="114"/>
      <c r="C51" s="227" t="s">
        <v>259</v>
      </c>
      <c r="D51" s="115"/>
      <c r="E51" s="115"/>
      <c r="F51" s="115"/>
      <c r="G51" s="115"/>
      <c r="H51" s="113" t="s">
        <v>105</v>
      </c>
      <c r="I51" s="113">
        <v>853</v>
      </c>
      <c r="J51" s="202"/>
      <c r="K51" s="202"/>
      <c r="L51" s="281">
        <v>2.33</v>
      </c>
      <c r="M51" s="76"/>
      <c r="N51" s="76"/>
      <c r="O51" s="76"/>
    </row>
    <row r="52" spans="2:15" ht="291.75" customHeight="1">
      <c r="B52" s="114" t="s">
        <v>309</v>
      </c>
      <c r="C52" s="230" t="s">
        <v>226</v>
      </c>
      <c r="D52" s="117" t="s">
        <v>45</v>
      </c>
      <c r="E52" s="117" t="s">
        <v>61</v>
      </c>
      <c r="F52" s="117" t="s">
        <v>61</v>
      </c>
      <c r="G52" s="117" t="s">
        <v>56</v>
      </c>
      <c r="H52" s="109" t="s">
        <v>103</v>
      </c>
      <c r="I52" s="109" t="s">
        <v>46</v>
      </c>
      <c r="J52" s="213">
        <f>J53+J54</f>
        <v>573.39</v>
      </c>
      <c r="K52" s="213">
        <f>K53+K54</f>
        <v>528.11</v>
      </c>
      <c r="L52" s="280">
        <f>L53+L54+L55</f>
        <v>1214.83</v>
      </c>
      <c r="M52" s="76"/>
      <c r="N52" s="76"/>
      <c r="O52" s="76"/>
    </row>
    <row r="53" spans="2:15" ht="123" customHeight="1">
      <c r="B53" s="114"/>
      <c r="C53" s="298" t="s">
        <v>359</v>
      </c>
      <c r="D53" s="115" t="s">
        <v>45</v>
      </c>
      <c r="E53" s="115" t="s">
        <v>61</v>
      </c>
      <c r="F53" s="115" t="s">
        <v>61</v>
      </c>
      <c r="G53" s="115" t="s">
        <v>56</v>
      </c>
      <c r="H53" s="113" t="s">
        <v>103</v>
      </c>
      <c r="I53" s="113">
        <v>111</v>
      </c>
      <c r="J53" s="202">
        <v>440.39</v>
      </c>
      <c r="K53" s="202">
        <v>406.11</v>
      </c>
      <c r="L53" s="281">
        <v>477.04</v>
      </c>
      <c r="M53" s="76"/>
      <c r="N53" s="76"/>
      <c r="O53" s="76"/>
    </row>
    <row r="54" spans="2:15" ht="123" customHeight="1">
      <c r="B54" s="114"/>
      <c r="C54" s="298" t="s">
        <v>360</v>
      </c>
      <c r="D54" s="115" t="s">
        <v>45</v>
      </c>
      <c r="E54" s="115" t="s">
        <v>61</v>
      </c>
      <c r="F54" s="115" t="s">
        <v>61</v>
      </c>
      <c r="G54" s="115" t="s">
        <v>56</v>
      </c>
      <c r="H54" s="113" t="s">
        <v>103</v>
      </c>
      <c r="I54" s="113">
        <v>119</v>
      </c>
      <c r="J54" s="202">
        <v>133</v>
      </c>
      <c r="K54" s="202">
        <v>122</v>
      </c>
      <c r="L54" s="281">
        <v>144.06</v>
      </c>
      <c r="M54" s="76"/>
      <c r="N54" s="76"/>
      <c r="O54" s="76"/>
    </row>
    <row r="55" spans="2:15" ht="123" customHeight="1">
      <c r="B55" s="114"/>
      <c r="C55" s="299" t="s">
        <v>362</v>
      </c>
      <c r="D55" s="115"/>
      <c r="E55" s="115"/>
      <c r="F55" s="115"/>
      <c r="G55" s="115"/>
      <c r="H55" s="113" t="s">
        <v>310</v>
      </c>
      <c r="I55" s="202"/>
      <c r="J55" s="202"/>
      <c r="K55" s="202"/>
      <c r="L55" s="281">
        <f>L56+L57</f>
        <v>593.73</v>
      </c>
      <c r="M55" s="76"/>
      <c r="N55" s="76"/>
      <c r="O55" s="76"/>
    </row>
    <row r="56" spans="2:15" ht="123" customHeight="1">
      <c r="B56" s="114"/>
      <c r="C56" s="298" t="s">
        <v>359</v>
      </c>
      <c r="D56" s="115"/>
      <c r="E56" s="115"/>
      <c r="F56" s="115"/>
      <c r="G56" s="115"/>
      <c r="H56" s="113" t="s">
        <v>310</v>
      </c>
      <c r="I56" s="113" t="s">
        <v>332</v>
      </c>
      <c r="J56" s="202"/>
      <c r="K56" s="202"/>
      <c r="L56" s="281">
        <v>456.01</v>
      </c>
      <c r="M56" s="76"/>
      <c r="N56" s="76"/>
      <c r="O56" s="76"/>
    </row>
    <row r="57" spans="2:15" ht="123" customHeight="1">
      <c r="B57" s="114"/>
      <c r="C57" s="298" t="s">
        <v>360</v>
      </c>
      <c r="D57" s="115"/>
      <c r="E57" s="115"/>
      <c r="F57" s="115"/>
      <c r="G57" s="115"/>
      <c r="H57" s="113" t="s">
        <v>310</v>
      </c>
      <c r="I57" s="113" t="s">
        <v>331</v>
      </c>
      <c r="J57" s="202"/>
      <c r="K57" s="202"/>
      <c r="L57" s="281">
        <v>137.72</v>
      </c>
      <c r="M57" s="76"/>
      <c r="N57" s="76"/>
      <c r="O57" s="76"/>
    </row>
    <row r="58" spans="2:15" ht="186.75" customHeight="1">
      <c r="B58" s="117" t="s">
        <v>312</v>
      </c>
      <c r="C58" s="208" t="s">
        <v>219</v>
      </c>
      <c r="D58" s="117" t="s">
        <v>45</v>
      </c>
      <c r="E58" s="117" t="s">
        <v>50</v>
      </c>
      <c r="F58" s="115" t="s">
        <v>50</v>
      </c>
      <c r="G58" s="117" t="s">
        <v>54</v>
      </c>
      <c r="H58" s="242" t="s">
        <v>138</v>
      </c>
      <c r="I58" s="109"/>
      <c r="J58" s="202">
        <f>J59</f>
        <v>0</v>
      </c>
      <c r="K58" s="213" t="e">
        <f>K59</f>
        <v>#REF!</v>
      </c>
      <c r="L58" s="280">
        <f>L59</f>
        <v>106.76</v>
      </c>
      <c r="M58" s="76"/>
      <c r="N58" s="76"/>
      <c r="O58" s="76"/>
    </row>
    <row r="59" spans="2:15" ht="134.25" customHeight="1">
      <c r="B59" s="114" t="s">
        <v>314</v>
      </c>
      <c r="C59" s="208" t="s">
        <v>313</v>
      </c>
      <c r="D59" s="117" t="s">
        <v>45</v>
      </c>
      <c r="E59" s="117" t="s">
        <v>50</v>
      </c>
      <c r="F59" s="117" t="s">
        <v>50</v>
      </c>
      <c r="G59" s="117" t="s">
        <v>54</v>
      </c>
      <c r="H59" s="242" t="s">
        <v>288</v>
      </c>
      <c r="I59" s="213"/>
      <c r="J59" s="213">
        <v>0</v>
      </c>
      <c r="K59" s="213" t="e">
        <f>K60+#REF!</f>
        <v>#REF!</v>
      </c>
      <c r="L59" s="280">
        <f>L60</f>
        <v>106.76</v>
      </c>
      <c r="M59" s="76"/>
      <c r="N59" s="76"/>
      <c r="O59" s="76"/>
    </row>
    <row r="60" spans="2:15" ht="123" customHeight="1">
      <c r="B60" s="114"/>
      <c r="C60" s="227" t="s">
        <v>111</v>
      </c>
      <c r="D60" s="115" t="s">
        <v>45</v>
      </c>
      <c r="E60" s="115" t="s">
        <v>50</v>
      </c>
      <c r="F60" s="115" t="s">
        <v>50</v>
      </c>
      <c r="G60" s="115" t="s">
        <v>54</v>
      </c>
      <c r="H60" s="243" t="s">
        <v>288</v>
      </c>
      <c r="I60" s="113">
        <v>244</v>
      </c>
      <c r="J60" s="202">
        <v>0</v>
      </c>
      <c r="K60" s="202">
        <v>0</v>
      </c>
      <c r="L60" s="281">
        <v>106.76</v>
      </c>
      <c r="M60" s="76"/>
      <c r="N60" s="76"/>
      <c r="O60" s="76"/>
    </row>
    <row r="61" spans="2:15" ht="96.75" customHeight="1">
      <c r="B61" s="114" t="s">
        <v>315</v>
      </c>
      <c r="C61" s="230" t="s">
        <v>89</v>
      </c>
      <c r="D61" s="117" t="s">
        <v>45</v>
      </c>
      <c r="E61" s="117"/>
      <c r="F61" s="117" t="s">
        <v>48</v>
      </c>
      <c r="G61" s="117"/>
      <c r="H61" s="113" t="s">
        <v>106</v>
      </c>
      <c r="I61" s="213"/>
      <c r="J61" s="202">
        <f>J62+J65</f>
        <v>420.93</v>
      </c>
      <c r="K61" s="213">
        <f>K62+K65</f>
        <v>-5</v>
      </c>
      <c r="L61" s="280">
        <f>L62+L65</f>
        <v>468.25</v>
      </c>
      <c r="M61" s="76"/>
      <c r="N61" s="76"/>
      <c r="O61" s="76"/>
    </row>
    <row r="62" spans="2:15" ht="128.25" customHeight="1">
      <c r="B62" s="114" t="s">
        <v>316</v>
      </c>
      <c r="C62" s="269" t="s">
        <v>0</v>
      </c>
      <c r="D62" s="117" t="s">
        <v>45</v>
      </c>
      <c r="E62" s="117" t="s">
        <v>48</v>
      </c>
      <c r="F62" s="117" t="s">
        <v>48</v>
      </c>
      <c r="G62" s="117" t="s">
        <v>49</v>
      </c>
      <c r="H62" s="109" t="s">
        <v>129</v>
      </c>
      <c r="I62" s="213"/>
      <c r="J62" s="213">
        <f>J63+J64</f>
        <v>410.93</v>
      </c>
      <c r="K62" s="213">
        <f>K63+K64</f>
        <v>0</v>
      </c>
      <c r="L62" s="280">
        <f>L63+L64</f>
        <v>463.25</v>
      </c>
      <c r="M62" s="76"/>
      <c r="N62" s="76"/>
      <c r="O62" s="76"/>
    </row>
    <row r="63" spans="2:15" ht="177" customHeight="1">
      <c r="B63" s="114"/>
      <c r="C63" s="227" t="s">
        <v>71</v>
      </c>
      <c r="D63" s="115" t="s">
        <v>45</v>
      </c>
      <c r="E63" s="115" t="s">
        <v>48</v>
      </c>
      <c r="F63" s="115" t="s">
        <v>48</v>
      </c>
      <c r="G63" s="115" t="s">
        <v>49</v>
      </c>
      <c r="H63" s="113" t="s">
        <v>129</v>
      </c>
      <c r="I63" s="202" t="s">
        <v>64</v>
      </c>
      <c r="J63" s="202">
        <v>315.16</v>
      </c>
      <c r="K63" s="202">
        <v>0</v>
      </c>
      <c r="L63" s="281">
        <v>355.8</v>
      </c>
      <c r="M63" s="76"/>
      <c r="N63" s="76"/>
      <c r="O63" s="76"/>
    </row>
    <row r="64" spans="2:15" ht="93.75" customHeight="1">
      <c r="B64" s="114"/>
      <c r="C64" s="227" t="s">
        <v>114</v>
      </c>
      <c r="D64" s="115" t="s">
        <v>45</v>
      </c>
      <c r="E64" s="115" t="s">
        <v>48</v>
      </c>
      <c r="F64" s="115" t="s">
        <v>48</v>
      </c>
      <c r="G64" s="115" t="s">
        <v>49</v>
      </c>
      <c r="H64" s="113" t="s">
        <v>129</v>
      </c>
      <c r="I64" s="202" t="s">
        <v>113</v>
      </c>
      <c r="J64" s="202">
        <v>95.77</v>
      </c>
      <c r="K64" s="202">
        <v>0</v>
      </c>
      <c r="L64" s="281">
        <v>107.45</v>
      </c>
      <c r="M64" s="76"/>
      <c r="N64" s="76"/>
      <c r="O64" s="76"/>
    </row>
    <row r="65" spans="2:15" ht="97.5" customHeight="1">
      <c r="B65" s="114" t="s">
        <v>317</v>
      </c>
      <c r="C65" s="232" t="s">
        <v>3</v>
      </c>
      <c r="D65" s="117" t="s">
        <v>45</v>
      </c>
      <c r="E65" s="117" t="s">
        <v>48</v>
      </c>
      <c r="F65" s="117" t="s">
        <v>48</v>
      </c>
      <c r="G65" s="117" t="s">
        <v>61</v>
      </c>
      <c r="H65" s="109" t="s">
        <v>106</v>
      </c>
      <c r="I65" s="213"/>
      <c r="J65" s="213">
        <f>J66</f>
        <v>10</v>
      </c>
      <c r="K65" s="213">
        <f>K66</f>
        <v>-5</v>
      </c>
      <c r="L65" s="280">
        <f>L66</f>
        <v>5</v>
      </c>
      <c r="M65" s="76"/>
      <c r="N65" s="76"/>
      <c r="O65" s="76"/>
    </row>
    <row r="66" spans="2:15" ht="75.75" customHeight="1">
      <c r="B66" s="114"/>
      <c r="C66" s="227" t="s">
        <v>4</v>
      </c>
      <c r="D66" s="115" t="s">
        <v>45</v>
      </c>
      <c r="E66" s="115" t="s">
        <v>48</v>
      </c>
      <c r="F66" s="115" t="s">
        <v>48</v>
      </c>
      <c r="G66" s="115" t="s">
        <v>61</v>
      </c>
      <c r="H66" s="113" t="s">
        <v>136</v>
      </c>
      <c r="I66" s="202" t="s">
        <v>5</v>
      </c>
      <c r="J66" s="202">
        <v>10</v>
      </c>
      <c r="K66" s="202">
        <v>-5</v>
      </c>
      <c r="L66" s="281">
        <f>J66+K66</f>
        <v>5</v>
      </c>
      <c r="M66" s="76"/>
      <c r="N66" s="76"/>
      <c r="O66" s="76"/>
    </row>
    <row r="67" spans="2:15" ht="84" customHeight="1" hidden="1">
      <c r="B67" s="114"/>
      <c r="C67" s="233" t="s">
        <v>62</v>
      </c>
      <c r="D67" s="119" t="s">
        <v>45</v>
      </c>
      <c r="E67" s="119" t="s">
        <v>122</v>
      </c>
      <c r="F67" s="120" t="s">
        <v>61</v>
      </c>
      <c r="G67" s="119" t="s">
        <v>122</v>
      </c>
      <c r="H67" s="109" t="s">
        <v>136</v>
      </c>
      <c r="I67" s="216" t="s">
        <v>124</v>
      </c>
      <c r="J67" s="216">
        <v>65.2</v>
      </c>
      <c r="K67" s="216">
        <v>-65.2</v>
      </c>
      <c r="L67" s="283">
        <v>0</v>
      </c>
      <c r="M67" s="76"/>
      <c r="N67" s="79"/>
      <c r="O67" s="76"/>
    </row>
    <row r="68" spans="2:15" ht="48" customHeight="1">
      <c r="B68" s="363" t="s">
        <v>17</v>
      </c>
      <c r="C68" s="363"/>
      <c r="D68" s="363"/>
      <c r="E68" s="363"/>
      <c r="F68" s="364"/>
      <c r="G68" s="363"/>
      <c r="H68" s="364"/>
      <c r="I68" s="121"/>
      <c r="J68" s="121" t="e">
        <f>J67+J61+J13</f>
        <v>#REF!</v>
      </c>
      <c r="K68" s="121" t="e">
        <f>K13+K61+K67</f>
        <v>#REF!</v>
      </c>
      <c r="L68" s="279">
        <f>L13+L61</f>
        <v>4318.424000000001</v>
      </c>
      <c r="M68" s="76"/>
      <c r="N68" s="76"/>
      <c r="O68" s="76"/>
    </row>
    <row r="69" spans="2:15" ht="45.75">
      <c r="B69" s="76"/>
      <c r="C69" s="76"/>
      <c r="D69" s="76"/>
      <c r="E69" s="76"/>
      <c r="F69" s="80"/>
      <c r="G69" s="76"/>
      <c r="H69" s="80"/>
      <c r="I69" s="76"/>
      <c r="J69" s="76"/>
      <c r="K69" s="76"/>
      <c r="L69" s="76"/>
      <c r="M69" s="76"/>
      <c r="N69" s="76"/>
      <c r="O69" s="76"/>
    </row>
    <row r="70" spans="13:15" ht="182.25" customHeight="1">
      <c r="M70" s="76"/>
      <c r="N70" s="76"/>
      <c r="O70" s="76"/>
    </row>
    <row r="71" spans="13:15" ht="261.75" customHeight="1">
      <c r="M71" s="76"/>
      <c r="N71" s="76"/>
      <c r="O71" s="76"/>
    </row>
    <row r="72" spans="13:15" ht="123.75" customHeight="1">
      <c r="M72" s="76"/>
      <c r="N72" s="76"/>
      <c r="O72" s="76"/>
    </row>
    <row r="73" spans="13:15" ht="84.75" customHeight="1">
      <c r="M73" s="76"/>
      <c r="N73" s="76"/>
      <c r="O73" s="76"/>
    </row>
    <row r="74" spans="13:15" ht="84.75" customHeight="1">
      <c r="M74" s="76"/>
      <c r="N74" s="76"/>
      <c r="O74" s="76"/>
    </row>
    <row r="75" spans="6:8" ht="45.75">
      <c r="F75" s="80"/>
      <c r="H75" s="80"/>
    </row>
    <row r="76" spans="13:15" ht="240" customHeight="1">
      <c r="M76" s="76"/>
      <c r="N76" s="76"/>
      <c r="O76" s="76"/>
    </row>
    <row r="77" spans="13:15" ht="111.75" customHeight="1">
      <c r="M77" s="76"/>
      <c r="N77" s="76"/>
      <c r="O77" s="76"/>
    </row>
    <row r="78" spans="13:15" ht="81.75" customHeight="1">
      <c r="M78" s="76"/>
      <c r="N78" s="76"/>
      <c r="O78" s="76"/>
    </row>
    <row r="79" spans="13:15" ht="132" customHeight="1">
      <c r="M79" s="76"/>
      <c r="N79" s="76"/>
      <c r="O79" s="76"/>
    </row>
  </sheetData>
  <sheetProtection/>
  <mergeCells count="4">
    <mergeCell ref="I4:L6"/>
    <mergeCell ref="B9:L9"/>
    <mergeCell ref="I10:L10"/>
    <mergeCell ref="B68:H68"/>
  </mergeCells>
  <printOptions/>
  <pageMargins left="0.7480314960629921" right="0.3937007874015748" top="0.2755905511811024" bottom="0.1968503937007874" header="0.2755905511811024" footer="0.2755905511811024"/>
  <pageSetup fitToHeight="0" horizontalDpi="600" verticalDpi="600" orientation="portrait" paperSize="9" scale="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P69"/>
  <sheetViews>
    <sheetView view="pageBreakPreview" zoomScale="25" zoomScaleNormal="65" zoomScaleSheetLayoutView="25" zoomScalePageLayoutView="0" workbookViewId="0" topLeftCell="A23">
      <selection activeCell="M65" sqref="M65"/>
    </sheetView>
  </sheetViews>
  <sheetFormatPr defaultColWidth="9.00390625" defaultRowHeight="12.75"/>
  <cols>
    <col min="1" max="1" width="45.625" style="0" customWidth="1"/>
    <col min="2" max="2" width="36.875" style="0" customWidth="1"/>
    <col min="3" max="3" width="255.125" style="0" customWidth="1"/>
    <col min="4" max="4" width="20.75390625" style="0" hidden="1" customWidth="1"/>
    <col min="5" max="5" width="18.00390625" style="0" hidden="1" customWidth="1"/>
    <col min="6" max="6" width="0.2421875" style="0" hidden="1" customWidth="1"/>
    <col min="7" max="7" width="16.375" style="0" hidden="1" customWidth="1"/>
    <col min="8" max="8" width="84.375" style="0" customWidth="1"/>
    <col min="9" max="9" width="40.375" style="0" customWidth="1"/>
    <col min="10" max="10" width="45.625" style="0" hidden="1" customWidth="1"/>
    <col min="11" max="11" width="40.375" style="0" hidden="1" customWidth="1"/>
    <col min="12" max="12" width="70.375" style="0" customWidth="1"/>
    <col min="13" max="13" width="62.75390625" style="0" customWidth="1"/>
    <col min="14" max="14" width="54.875" style="0" customWidth="1"/>
    <col min="15" max="15" width="18.125" style="0" customWidth="1"/>
    <col min="16" max="16" width="0" style="0" hidden="1" customWidth="1"/>
  </cols>
  <sheetData>
    <row r="2" spans="13:14" ht="51.75" customHeight="1">
      <c r="M2" s="126"/>
      <c r="N2" s="124"/>
    </row>
    <row r="3" spans="2:16" ht="60.7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1"/>
      <c r="M3" s="366" t="s">
        <v>130</v>
      </c>
      <c r="N3" s="366"/>
      <c r="O3" s="70"/>
      <c r="P3" s="76"/>
    </row>
    <row r="4" spans="2:16" ht="40.5">
      <c r="B4" s="76"/>
      <c r="C4" s="76"/>
      <c r="D4" s="76"/>
      <c r="E4" s="76"/>
      <c r="F4" s="76"/>
      <c r="G4" s="76"/>
      <c r="H4" s="76"/>
      <c r="I4" s="76"/>
      <c r="J4" s="76"/>
      <c r="K4" s="76"/>
      <c r="L4" s="360" t="s">
        <v>346</v>
      </c>
      <c r="M4" s="360"/>
      <c r="N4" s="365"/>
      <c r="O4" s="365"/>
      <c r="P4" s="76"/>
    </row>
    <row r="5" spans="2:16" ht="40.5">
      <c r="B5" s="76"/>
      <c r="C5" s="76"/>
      <c r="D5" s="76"/>
      <c r="E5" s="76"/>
      <c r="F5" s="76"/>
      <c r="G5" s="76"/>
      <c r="H5" s="76"/>
      <c r="I5" s="76"/>
      <c r="J5" s="76"/>
      <c r="K5" s="76"/>
      <c r="L5" s="360"/>
      <c r="M5" s="360"/>
      <c r="N5" s="365"/>
      <c r="O5" s="365"/>
      <c r="P5" s="76"/>
    </row>
    <row r="6" spans="2:16" ht="164.2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L6" s="360"/>
      <c r="M6" s="360"/>
      <c r="N6" s="365"/>
      <c r="O6" s="365"/>
      <c r="P6" s="76"/>
    </row>
    <row r="7" spans="2:16" ht="44.25">
      <c r="B7" s="76"/>
      <c r="C7" s="76"/>
      <c r="D7" s="76"/>
      <c r="E7" s="76"/>
      <c r="F7" s="76"/>
      <c r="G7" s="76"/>
      <c r="H7" s="76"/>
      <c r="I7" s="76"/>
      <c r="J7" s="76"/>
      <c r="K7" s="76"/>
      <c r="L7" s="70"/>
      <c r="M7" s="70"/>
      <c r="N7" s="70"/>
      <c r="O7" s="70"/>
      <c r="P7" s="76"/>
    </row>
    <row r="8" spans="2:16" ht="1.5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2:16" ht="180.75" customHeight="1">
      <c r="B9" s="361" t="s">
        <v>258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76"/>
      <c r="O9" s="76"/>
      <c r="P9" s="76"/>
    </row>
    <row r="10" spans="2:16" ht="40.5">
      <c r="B10" s="77"/>
      <c r="C10" s="77"/>
      <c r="D10" s="77"/>
      <c r="E10" s="77"/>
      <c r="F10" s="77"/>
      <c r="G10" s="77"/>
      <c r="H10" s="78"/>
      <c r="I10" s="362"/>
      <c r="J10" s="362"/>
      <c r="K10" s="362"/>
      <c r="L10" s="362"/>
      <c r="M10" s="362"/>
      <c r="N10" s="76"/>
      <c r="O10" s="76"/>
      <c r="P10" s="76"/>
    </row>
    <row r="11" spans="2:16" ht="160.5" customHeight="1">
      <c r="B11" s="72" t="s">
        <v>20</v>
      </c>
      <c r="C11" s="72" t="s">
        <v>21</v>
      </c>
      <c r="D11" s="72" t="s">
        <v>21</v>
      </c>
      <c r="E11" s="72" t="s">
        <v>21</v>
      </c>
      <c r="F11" s="72" t="s">
        <v>21</v>
      </c>
      <c r="G11" s="72" t="s">
        <v>21</v>
      </c>
      <c r="H11" s="73" t="s">
        <v>43</v>
      </c>
      <c r="I11" s="73" t="s">
        <v>44</v>
      </c>
      <c r="J11" s="73" t="s">
        <v>205</v>
      </c>
      <c r="K11" s="73" t="s">
        <v>204</v>
      </c>
      <c r="L11" s="74" t="s">
        <v>281</v>
      </c>
      <c r="M11" s="75" t="s">
        <v>356</v>
      </c>
      <c r="N11" s="76"/>
      <c r="O11" s="76"/>
      <c r="P11" s="76"/>
    </row>
    <row r="12" spans="2:16" ht="61.5">
      <c r="B12" s="112">
        <v>1</v>
      </c>
      <c r="C12" s="112">
        <v>2</v>
      </c>
      <c r="D12" s="113" t="s">
        <v>22</v>
      </c>
      <c r="E12" s="113" t="s">
        <v>23</v>
      </c>
      <c r="F12" s="113"/>
      <c r="G12" s="113" t="s">
        <v>24</v>
      </c>
      <c r="H12" s="113" t="s">
        <v>25</v>
      </c>
      <c r="I12" s="113" t="s">
        <v>26</v>
      </c>
      <c r="J12" s="113"/>
      <c r="K12" s="113" t="s">
        <v>121</v>
      </c>
      <c r="L12" s="113" t="s">
        <v>198</v>
      </c>
      <c r="M12" s="112">
        <v>10</v>
      </c>
      <c r="N12" s="76"/>
      <c r="O12" s="76"/>
      <c r="P12" s="76"/>
    </row>
    <row r="13" spans="2:16" ht="180" customHeight="1">
      <c r="B13" s="114" t="s">
        <v>294</v>
      </c>
      <c r="C13" s="226" t="s">
        <v>217</v>
      </c>
      <c r="D13" s="117" t="s">
        <v>45</v>
      </c>
      <c r="E13" s="117" t="s">
        <v>48</v>
      </c>
      <c r="F13" s="117" t="s">
        <v>48</v>
      </c>
      <c r="G13" s="117" t="s">
        <v>50</v>
      </c>
      <c r="H13" s="213" t="s">
        <v>101</v>
      </c>
      <c r="I13" s="213"/>
      <c r="J13" s="213" t="e">
        <f>J14+J20+J24+#REF!+#REF!+#REF!+#REF!+#REF!</f>
        <v>#REF!</v>
      </c>
      <c r="K13" s="213" t="e">
        <f>K14+K20+K24+#REF!+#REF!+#REF!+#REF!+#REF!</f>
        <v>#REF!</v>
      </c>
      <c r="L13" s="280">
        <f>L14+L28+L37+L51</f>
        <v>2452.2709999999997</v>
      </c>
      <c r="M13" s="280">
        <f>M14+M28+M37+M51</f>
        <v>2420.36</v>
      </c>
      <c r="N13" s="76"/>
      <c r="O13" s="76"/>
      <c r="P13" s="76"/>
    </row>
    <row r="14" spans="2:16" ht="124.5" customHeight="1">
      <c r="B14" s="114" t="s">
        <v>295</v>
      </c>
      <c r="C14" s="226" t="s">
        <v>236</v>
      </c>
      <c r="D14" s="117" t="s">
        <v>45</v>
      </c>
      <c r="E14" s="117" t="s">
        <v>48</v>
      </c>
      <c r="F14" s="117" t="s">
        <v>48</v>
      </c>
      <c r="G14" s="117" t="s">
        <v>50</v>
      </c>
      <c r="H14" s="234" t="s">
        <v>110</v>
      </c>
      <c r="I14" s="213"/>
      <c r="J14" s="213" t="e">
        <f>J16+J17+J18+#REF!+J19</f>
        <v>#REF!</v>
      </c>
      <c r="K14" s="213" t="e">
        <f>K16+K17+K18+#REF!+K19</f>
        <v>#REF!</v>
      </c>
      <c r="L14" s="280">
        <f>L15+L20</f>
        <v>1280.571</v>
      </c>
      <c r="M14" s="280">
        <f>M16+M17++M18+M19+M20</f>
        <v>1294.81</v>
      </c>
      <c r="N14" s="76"/>
      <c r="O14" s="76"/>
      <c r="P14" s="76"/>
    </row>
    <row r="15" spans="2:16" ht="235.5" customHeight="1">
      <c r="B15" s="272" t="s">
        <v>302</v>
      </c>
      <c r="C15" s="226" t="s">
        <v>18</v>
      </c>
      <c r="D15" s="117"/>
      <c r="E15" s="117"/>
      <c r="F15" s="117"/>
      <c r="G15" s="117"/>
      <c r="H15" s="268" t="s">
        <v>110</v>
      </c>
      <c r="I15" s="213"/>
      <c r="J15" s="213"/>
      <c r="K15" s="213"/>
      <c r="L15" s="280">
        <f>L16+L17+L19+L18</f>
        <v>1176.27</v>
      </c>
      <c r="M15" s="280">
        <f>M16+M17+M18+M19</f>
        <v>1185.51</v>
      </c>
      <c r="N15" s="76"/>
      <c r="O15" s="76"/>
      <c r="P15" s="76"/>
    </row>
    <row r="16" spans="2:16" ht="108" customHeight="1">
      <c r="B16" s="114"/>
      <c r="C16" s="227" t="s">
        <v>115</v>
      </c>
      <c r="D16" s="115" t="s">
        <v>45</v>
      </c>
      <c r="E16" s="115" t="s">
        <v>48</v>
      </c>
      <c r="F16" s="115" t="s">
        <v>48</v>
      </c>
      <c r="G16" s="115" t="s">
        <v>50</v>
      </c>
      <c r="H16" s="235" t="s">
        <v>110</v>
      </c>
      <c r="I16" s="202" t="s">
        <v>64</v>
      </c>
      <c r="J16" s="202">
        <v>480</v>
      </c>
      <c r="K16" s="202"/>
      <c r="L16" s="281">
        <v>841.99</v>
      </c>
      <c r="M16" s="281">
        <v>841.99</v>
      </c>
      <c r="N16" s="76"/>
      <c r="O16" s="76"/>
      <c r="P16" s="76"/>
    </row>
    <row r="17" spans="2:16" ht="90" customHeight="1">
      <c r="B17" s="114"/>
      <c r="C17" s="227" t="s">
        <v>114</v>
      </c>
      <c r="D17" s="115" t="s">
        <v>45</v>
      </c>
      <c r="E17" s="115" t="s">
        <v>48</v>
      </c>
      <c r="F17" s="115" t="s">
        <v>48</v>
      </c>
      <c r="G17" s="115" t="s">
        <v>50</v>
      </c>
      <c r="H17" s="235" t="s">
        <v>110</v>
      </c>
      <c r="I17" s="202" t="s">
        <v>113</v>
      </c>
      <c r="J17" s="202">
        <v>145</v>
      </c>
      <c r="K17" s="202"/>
      <c r="L17" s="281">
        <v>254.28</v>
      </c>
      <c r="M17" s="281">
        <v>254.28</v>
      </c>
      <c r="N17" s="76"/>
      <c r="O17" s="76"/>
      <c r="P17" s="76"/>
    </row>
    <row r="18" spans="2:16" ht="125.25" customHeight="1">
      <c r="B18" s="114"/>
      <c r="C18" s="227" t="s">
        <v>1</v>
      </c>
      <c r="D18" s="115" t="s">
        <v>45</v>
      </c>
      <c r="E18" s="115" t="s">
        <v>48</v>
      </c>
      <c r="F18" s="115" t="s">
        <v>48</v>
      </c>
      <c r="G18" s="115" t="s">
        <v>50</v>
      </c>
      <c r="H18" s="235" t="s">
        <v>110</v>
      </c>
      <c r="I18" s="202" t="s">
        <v>67</v>
      </c>
      <c r="J18" s="202">
        <v>263.5</v>
      </c>
      <c r="K18" s="202">
        <v>41.97</v>
      </c>
      <c r="L18" s="281">
        <v>75</v>
      </c>
      <c r="M18" s="281">
        <v>84.24</v>
      </c>
      <c r="N18" s="76"/>
      <c r="O18" s="76"/>
      <c r="P18" s="76"/>
    </row>
    <row r="19" spans="2:16" ht="93.75" customHeight="1">
      <c r="B19" s="114"/>
      <c r="C19" s="227" t="s">
        <v>66</v>
      </c>
      <c r="D19" s="115" t="s">
        <v>45</v>
      </c>
      <c r="E19" s="115" t="s">
        <v>48</v>
      </c>
      <c r="F19" s="115" t="s">
        <v>48</v>
      </c>
      <c r="G19" s="115" t="s">
        <v>50</v>
      </c>
      <c r="H19" s="235" t="s">
        <v>110</v>
      </c>
      <c r="I19" s="236">
        <v>852</v>
      </c>
      <c r="J19" s="202" t="s">
        <v>24</v>
      </c>
      <c r="K19" s="202">
        <v>1</v>
      </c>
      <c r="L19" s="281">
        <v>5</v>
      </c>
      <c r="M19" s="281">
        <v>5</v>
      </c>
      <c r="N19" s="76"/>
      <c r="O19" s="76"/>
      <c r="P19" s="76"/>
    </row>
    <row r="20" spans="2:16" ht="249" customHeight="1">
      <c r="B20" s="114"/>
      <c r="C20" s="228" t="s">
        <v>324</v>
      </c>
      <c r="D20" s="117" t="s">
        <v>45</v>
      </c>
      <c r="E20" s="117" t="s">
        <v>49</v>
      </c>
      <c r="F20" s="117" t="s">
        <v>49</v>
      </c>
      <c r="G20" s="117" t="s">
        <v>51</v>
      </c>
      <c r="H20" s="213" t="s">
        <v>135</v>
      </c>
      <c r="I20" s="213"/>
      <c r="J20" s="213">
        <f>J21+J22+J23</f>
        <v>53.199999999999996</v>
      </c>
      <c r="K20" s="213">
        <f>K21+K22+K23</f>
        <v>8.1</v>
      </c>
      <c r="L20" s="280">
        <f>L21+L22+L23</f>
        <v>104.30100000000002</v>
      </c>
      <c r="M20" s="280">
        <f>M21+M22+M23</f>
        <v>109.3</v>
      </c>
      <c r="N20" s="76"/>
      <c r="O20" s="76"/>
      <c r="P20" s="76"/>
    </row>
    <row r="21" spans="2:16" ht="76.5" customHeight="1">
      <c r="B21" s="114"/>
      <c r="C21" s="227" t="s">
        <v>115</v>
      </c>
      <c r="D21" s="115" t="s">
        <v>45</v>
      </c>
      <c r="E21" s="115" t="s">
        <v>49</v>
      </c>
      <c r="F21" s="117" t="s">
        <v>49</v>
      </c>
      <c r="G21" s="115" t="s">
        <v>51</v>
      </c>
      <c r="H21" s="202" t="s">
        <v>135</v>
      </c>
      <c r="I21" s="202" t="s">
        <v>64</v>
      </c>
      <c r="J21" s="202">
        <v>38.8</v>
      </c>
      <c r="K21" s="202">
        <v>5.45</v>
      </c>
      <c r="L21" s="281">
        <v>77.04</v>
      </c>
      <c r="M21" s="281">
        <v>80.88</v>
      </c>
      <c r="N21" s="76"/>
      <c r="O21" s="76"/>
      <c r="P21" s="76"/>
    </row>
    <row r="22" spans="2:16" ht="87.75" customHeight="1">
      <c r="B22" s="114"/>
      <c r="C22" s="227" t="s">
        <v>114</v>
      </c>
      <c r="D22" s="115" t="s">
        <v>45</v>
      </c>
      <c r="E22" s="115" t="s">
        <v>49</v>
      </c>
      <c r="F22" s="115" t="s">
        <v>49</v>
      </c>
      <c r="G22" s="115" t="s">
        <v>51</v>
      </c>
      <c r="H22" s="202" t="s">
        <v>135</v>
      </c>
      <c r="I22" s="202" t="s">
        <v>113</v>
      </c>
      <c r="J22" s="202">
        <v>12.8</v>
      </c>
      <c r="K22" s="202">
        <v>1.65</v>
      </c>
      <c r="L22" s="281">
        <v>23.26</v>
      </c>
      <c r="M22" s="281">
        <v>24.42</v>
      </c>
      <c r="N22" s="76"/>
      <c r="O22" s="76"/>
      <c r="P22" s="76"/>
    </row>
    <row r="23" spans="2:16" ht="123" customHeight="1">
      <c r="B23" s="114"/>
      <c r="C23" s="227" t="s">
        <v>1</v>
      </c>
      <c r="D23" s="115" t="s">
        <v>45</v>
      </c>
      <c r="E23" s="115" t="s">
        <v>49</v>
      </c>
      <c r="F23" s="115" t="s">
        <v>49</v>
      </c>
      <c r="G23" s="115" t="s">
        <v>51</v>
      </c>
      <c r="H23" s="202" t="s">
        <v>135</v>
      </c>
      <c r="I23" s="202" t="s">
        <v>67</v>
      </c>
      <c r="J23" s="202">
        <v>1.6</v>
      </c>
      <c r="K23" s="202">
        <v>1</v>
      </c>
      <c r="L23" s="281">
        <v>4.001</v>
      </c>
      <c r="M23" s="281">
        <v>4</v>
      </c>
      <c r="N23" s="76"/>
      <c r="O23" s="76"/>
      <c r="P23" s="76"/>
    </row>
    <row r="24" spans="2:16" ht="182.25" customHeight="1" hidden="1">
      <c r="B24" s="114"/>
      <c r="C24" s="208" t="s">
        <v>133</v>
      </c>
      <c r="D24" s="117" t="s">
        <v>45</v>
      </c>
      <c r="E24" s="117" t="s">
        <v>50</v>
      </c>
      <c r="F24" s="115" t="s">
        <v>50</v>
      </c>
      <c r="G24" s="117" t="s">
        <v>54</v>
      </c>
      <c r="H24" s="237" t="s">
        <v>138</v>
      </c>
      <c r="I24" s="213"/>
      <c r="J24" s="202">
        <f>J25</f>
        <v>0</v>
      </c>
      <c r="K24" s="213">
        <f>K25</f>
        <v>0</v>
      </c>
      <c r="L24" s="280">
        <f>L25</f>
        <v>0</v>
      </c>
      <c r="M24" s="280">
        <f>L24</f>
        <v>0</v>
      </c>
      <c r="N24" s="76"/>
      <c r="O24" s="76"/>
      <c r="P24" s="76"/>
    </row>
    <row r="25" spans="2:16" ht="261.75" customHeight="1" hidden="1">
      <c r="B25" s="114"/>
      <c r="C25" s="203" t="s">
        <v>134</v>
      </c>
      <c r="D25" s="115" t="s">
        <v>45</v>
      </c>
      <c r="E25" s="115" t="s">
        <v>50</v>
      </c>
      <c r="F25" s="115" t="s">
        <v>50</v>
      </c>
      <c r="G25" s="115" t="s">
        <v>54</v>
      </c>
      <c r="H25" s="238" t="s">
        <v>137</v>
      </c>
      <c r="I25" s="202"/>
      <c r="J25" s="202">
        <v>0</v>
      </c>
      <c r="K25" s="202">
        <f>K26+K27</f>
        <v>0</v>
      </c>
      <c r="L25" s="281">
        <v>0</v>
      </c>
      <c r="M25" s="281">
        <f>L25</f>
        <v>0</v>
      </c>
      <c r="N25" s="76"/>
      <c r="O25" s="76"/>
      <c r="P25" s="76"/>
    </row>
    <row r="26" spans="2:16" ht="71.25" customHeight="1" hidden="1">
      <c r="B26" s="114"/>
      <c r="C26" s="227" t="s">
        <v>115</v>
      </c>
      <c r="D26" s="115" t="s">
        <v>45</v>
      </c>
      <c r="E26" s="115" t="s">
        <v>50</v>
      </c>
      <c r="F26" s="115" t="s">
        <v>50</v>
      </c>
      <c r="G26" s="115" t="s">
        <v>54</v>
      </c>
      <c r="H26" s="238" t="s">
        <v>137</v>
      </c>
      <c r="I26" s="202" t="s">
        <v>64</v>
      </c>
      <c r="J26" s="202">
        <v>0</v>
      </c>
      <c r="K26" s="202"/>
      <c r="L26" s="281">
        <v>0</v>
      </c>
      <c r="M26" s="281">
        <f>L26</f>
        <v>0</v>
      </c>
      <c r="N26" s="76"/>
      <c r="O26" s="76"/>
      <c r="P26" s="76"/>
    </row>
    <row r="27" spans="2:16" ht="84.75" customHeight="1" hidden="1">
      <c r="B27" s="114"/>
      <c r="C27" s="227" t="s">
        <v>114</v>
      </c>
      <c r="D27" s="115" t="s">
        <v>45</v>
      </c>
      <c r="E27" s="115" t="s">
        <v>50</v>
      </c>
      <c r="F27" s="115" t="s">
        <v>50</v>
      </c>
      <c r="G27" s="115" t="s">
        <v>54</v>
      </c>
      <c r="H27" s="238" t="s">
        <v>137</v>
      </c>
      <c r="I27" s="202" t="s">
        <v>113</v>
      </c>
      <c r="J27" s="202">
        <v>0</v>
      </c>
      <c r="K27" s="202"/>
      <c r="L27" s="281">
        <v>0</v>
      </c>
      <c r="M27" s="281">
        <f>L27</f>
        <v>0</v>
      </c>
      <c r="N27" s="76"/>
      <c r="O27" s="76"/>
      <c r="P27" s="76"/>
    </row>
    <row r="28" spans="2:16" ht="150.75" customHeight="1">
      <c r="B28" s="114" t="s">
        <v>296</v>
      </c>
      <c r="C28" s="228" t="s">
        <v>221</v>
      </c>
      <c r="D28" s="117"/>
      <c r="E28" s="117"/>
      <c r="F28" s="117"/>
      <c r="G28" s="117"/>
      <c r="H28" s="109" t="s">
        <v>97</v>
      </c>
      <c r="I28" s="202"/>
      <c r="J28" s="202"/>
      <c r="K28" s="202"/>
      <c r="L28" s="280">
        <f>L29+L31+L33+L35</f>
        <v>25</v>
      </c>
      <c r="M28" s="280">
        <f>M29+M31+M33+M35</f>
        <v>25</v>
      </c>
      <c r="N28" s="76"/>
      <c r="O28" s="76"/>
      <c r="P28" s="76"/>
    </row>
    <row r="29" spans="2:16" ht="294.75" customHeight="1">
      <c r="B29" s="114" t="s">
        <v>298</v>
      </c>
      <c r="C29" s="230" t="s">
        <v>222</v>
      </c>
      <c r="D29" s="117" t="s">
        <v>45</v>
      </c>
      <c r="E29" s="117" t="s">
        <v>56</v>
      </c>
      <c r="F29" s="117" t="s">
        <v>56</v>
      </c>
      <c r="G29" s="117" t="s">
        <v>51</v>
      </c>
      <c r="H29" s="109" t="s">
        <v>100</v>
      </c>
      <c r="I29" s="202"/>
      <c r="J29" s="202"/>
      <c r="K29" s="202"/>
      <c r="L29" s="280">
        <f>L30</f>
        <v>5</v>
      </c>
      <c r="M29" s="280">
        <f>M30</f>
        <v>5</v>
      </c>
      <c r="N29" s="76"/>
      <c r="O29" s="76"/>
      <c r="P29" s="76"/>
    </row>
    <row r="30" spans="2:16" ht="126.75" customHeight="1">
      <c r="B30" s="114"/>
      <c r="C30" s="203" t="s">
        <v>1</v>
      </c>
      <c r="D30" s="115"/>
      <c r="E30" s="115"/>
      <c r="F30" s="115"/>
      <c r="G30" s="115"/>
      <c r="H30" s="243" t="s">
        <v>325</v>
      </c>
      <c r="I30" s="113">
        <v>244</v>
      </c>
      <c r="J30" s="202"/>
      <c r="K30" s="202"/>
      <c r="L30" s="281">
        <v>5</v>
      </c>
      <c r="M30" s="281">
        <v>5</v>
      </c>
      <c r="N30" s="76"/>
      <c r="O30" s="76"/>
      <c r="P30" s="76"/>
    </row>
    <row r="31" spans="2:16" ht="126.75" customHeight="1">
      <c r="B31" s="114" t="s">
        <v>299</v>
      </c>
      <c r="C31" s="228" t="s">
        <v>277</v>
      </c>
      <c r="D31" s="117"/>
      <c r="E31" s="117"/>
      <c r="F31" s="117"/>
      <c r="G31" s="117"/>
      <c r="H31" s="109" t="s">
        <v>98</v>
      </c>
      <c r="I31" s="109"/>
      <c r="J31" s="213"/>
      <c r="K31" s="213">
        <v>0</v>
      </c>
      <c r="L31" s="280">
        <v>10</v>
      </c>
      <c r="M31" s="280">
        <v>10</v>
      </c>
      <c r="N31" s="76"/>
      <c r="O31" s="76"/>
      <c r="P31" s="76"/>
    </row>
    <row r="32" spans="2:16" ht="126.75" customHeight="1">
      <c r="B32" s="114"/>
      <c r="C32" s="203" t="s">
        <v>1</v>
      </c>
      <c r="D32" s="117"/>
      <c r="E32" s="117"/>
      <c r="F32" s="117"/>
      <c r="G32" s="117"/>
      <c r="H32" s="109" t="s">
        <v>98</v>
      </c>
      <c r="I32" s="109" t="s">
        <v>67</v>
      </c>
      <c r="J32" s="213"/>
      <c r="K32" s="213"/>
      <c r="L32" s="281">
        <v>10</v>
      </c>
      <c r="M32" s="281">
        <v>10</v>
      </c>
      <c r="N32" s="76"/>
      <c r="O32" s="76"/>
      <c r="P32" s="76"/>
    </row>
    <row r="33" spans="2:16" ht="162.75" customHeight="1">
      <c r="B33" s="114" t="s">
        <v>300</v>
      </c>
      <c r="C33" s="208" t="s">
        <v>282</v>
      </c>
      <c r="D33" s="115"/>
      <c r="E33" s="115"/>
      <c r="F33" s="115"/>
      <c r="G33" s="115"/>
      <c r="H33" s="242" t="s">
        <v>99</v>
      </c>
      <c r="I33" s="113"/>
      <c r="J33" s="202"/>
      <c r="K33" s="202"/>
      <c r="L33" s="280">
        <f>L34</f>
        <v>9</v>
      </c>
      <c r="M33" s="280">
        <f>M34</f>
        <v>9</v>
      </c>
      <c r="N33" s="76"/>
      <c r="O33" s="76"/>
      <c r="P33" s="76"/>
    </row>
    <row r="34" spans="2:16" ht="135.75" customHeight="1">
      <c r="B34" s="114"/>
      <c r="C34" s="203" t="s">
        <v>1</v>
      </c>
      <c r="D34" s="115"/>
      <c r="E34" s="115"/>
      <c r="F34" s="115"/>
      <c r="G34" s="115"/>
      <c r="H34" s="243" t="s">
        <v>99</v>
      </c>
      <c r="I34" s="113" t="s">
        <v>67</v>
      </c>
      <c r="J34" s="202"/>
      <c r="K34" s="202"/>
      <c r="L34" s="281">
        <v>9</v>
      </c>
      <c r="M34" s="281">
        <v>9</v>
      </c>
      <c r="N34" s="76"/>
      <c r="O34" s="76"/>
      <c r="P34" s="76"/>
    </row>
    <row r="35" spans="2:16" ht="84.75" customHeight="1">
      <c r="B35" s="114" t="s">
        <v>301</v>
      </c>
      <c r="C35" s="208" t="s">
        <v>303</v>
      </c>
      <c r="D35" s="117"/>
      <c r="E35" s="117"/>
      <c r="F35" s="117"/>
      <c r="G35" s="117"/>
      <c r="H35" s="109" t="s">
        <v>287</v>
      </c>
      <c r="I35" s="109"/>
      <c r="J35" s="213"/>
      <c r="K35" s="213"/>
      <c r="L35" s="280">
        <f>L36</f>
        <v>1</v>
      </c>
      <c r="M35" s="280">
        <v>1</v>
      </c>
      <c r="N35" s="76"/>
      <c r="O35" s="76"/>
      <c r="P35" s="76"/>
    </row>
    <row r="36" spans="2:16" ht="141.75" customHeight="1">
      <c r="B36" s="114"/>
      <c r="C36" s="203" t="s">
        <v>1</v>
      </c>
      <c r="D36" s="115"/>
      <c r="E36" s="115"/>
      <c r="F36" s="115"/>
      <c r="G36" s="115"/>
      <c r="H36" s="113" t="s">
        <v>287</v>
      </c>
      <c r="I36" s="113">
        <v>244</v>
      </c>
      <c r="J36" s="202"/>
      <c r="K36" s="202"/>
      <c r="L36" s="281">
        <v>1</v>
      </c>
      <c r="M36" s="281">
        <v>1</v>
      </c>
      <c r="N36" s="76"/>
      <c r="O36" s="76"/>
      <c r="P36" s="76"/>
    </row>
    <row r="37" spans="2:16" ht="141.75" customHeight="1">
      <c r="B37" s="114" t="s">
        <v>306</v>
      </c>
      <c r="C37" s="226" t="s">
        <v>223</v>
      </c>
      <c r="D37" s="117" t="s">
        <v>45</v>
      </c>
      <c r="E37" s="118" t="s">
        <v>7</v>
      </c>
      <c r="F37" s="116"/>
      <c r="G37" s="118"/>
      <c r="H37" s="109" t="s">
        <v>102</v>
      </c>
      <c r="I37" s="237" t="s">
        <v>46</v>
      </c>
      <c r="J37" s="202"/>
      <c r="K37" s="202"/>
      <c r="L37" s="280">
        <f>L38+L42+L48</f>
        <v>1062.6999999999998</v>
      </c>
      <c r="M37" s="280">
        <f>M38+M42+M48</f>
        <v>1016.5500000000001</v>
      </c>
      <c r="N37" s="76"/>
      <c r="O37" s="76"/>
      <c r="P37" s="76"/>
    </row>
    <row r="38" spans="2:16" ht="246.75" customHeight="1">
      <c r="B38" s="108" t="s">
        <v>307</v>
      </c>
      <c r="C38" s="228" t="s">
        <v>224</v>
      </c>
      <c r="D38" s="117" t="s">
        <v>45</v>
      </c>
      <c r="E38" s="118" t="s">
        <v>7</v>
      </c>
      <c r="F38" s="118" t="s">
        <v>7</v>
      </c>
      <c r="G38" s="118" t="s">
        <v>7</v>
      </c>
      <c r="H38" s="109" t="s">
        <v>104</v>
      </c>
      <c r="I38" s="237"/>
      <c r="J38" s="202"/>
      <c r="K38" s="202"/>
      <c r="L38" s="281">
        <f>L39+L40+L41</f>
        <v>196.86</v>
      </c>
      <c r="M38" s="281">
        <f>M39+M40+M41</f>
        <v>196.86</v>
      </c>
      <c r="N38" s="76"/>
      <c r="O38" s="76"/>
      <c r="P38" s="76"/>
    </row>
    <row r="39" spans="2:16" ht="141.75" customHeight="1">
      <c r="B39" s="114"/>
      <c r="C39" s="203" t="s">
        <v>1</v>
      </c>
      <c r="D39" s="115"/>
      <c r="E39" s="115"/>
      <c r="F39" s="115"/>
      <c r="G39" s="115"/>
      <c r="H39" s="109" t="s">
        <v>104</v>
      </c>
      <c r="I39" s="113">
        <v>244</v>
      </c>
      <c r="J39" s="202"/>
      <c r="K39" s="202"/>
      <c r="L39" s="281">
        <v>1</v>
      </c>
      <c r="M39" s="281">
        <v>1</v>
      </c>
      <c r="N39" s="76"/>
      <c r="O39" s="76"/>
      <c r="P39" s="76"/>
    </row>
    <row r="40" spans="2:16" ht="141.75" customHeight="1">
      <c r="B40" s="114"/>
      <c r="C40" s="298" t="s">
        <v>359</v>
      </c>
      <c r="D40" s="115"/>
      <c r="E40" s="115"/>
      <c r="F40" s="115"/>
      <c r="G40" s="115"/>
      <c r="H40" s="109" t="s">
        <v>104</v>
      </c>
      <c r="I40" s="113" t="s">
        <v>332</v>
      </c>
      <c r="J40" s="202"/>
      <c r="K40" s="202"/>
      <c r="L40" s="281">
        <v>150.43</v>
      </c>
      <c r="M40" s="281">
        <v>150.43</v>
      </c>
      <c r="N40" s="76"/>
      <c r="O40" s="76"/>
      <c r="P40" s="76"/>
    </row>
    <row r="41" spans="2:16" ht="198.75" customHeight="1">
      <c r="B41" s="114"/>
      <c r="C41" s="298" t="s">
        <v>360</v>
      </c>
      <c r="D41" s="115"/>
      <c r="E41" s="115"/>
      <c r="F41" s="115"/>
      <c r="G41" s="115"/>
      <c r="H41" s="109" t="s">
        <v>104</v>
      </c>
      <c r="I41" s="113" t="s">
        <v>331</v>
      </c>
      <c r="J41" s="202"/>
      <c r="K41" s="202"/>
      <c r="L41" s="281">
        <v>45.43</v>
      </c>
      <c r="M41" s="281">
        <v>45.43</v>
      </c>
      <c r="N41" s="76"/>
      <c r="O41" s="76"/>
      <c r="P41" s="76"/>
    </row>
    <row r="42" spans="2:16" ht="255.75" customHeight="1">
      <c r="B42" s="114" t="s">
        <v>308</v>
      </c>
      <c r="C42" s="230" t="s">
        <v>225</v>
      </c>
      <c r="D42" s="117" t="s">
        <v>45</v>
      </c>
      <c r="E42" s="117" t="s">
        <v>59</v>
      </c>
      <c r="F42" s="117" t="s">
        <v>59</v>
      </c>
      <c r="G42" s="117" t="s">
        <v>48</v>
      </c>
      <c r="H42" s="109" t="s">
        <v>105</v>
      </c>
      <c r="I42" s="213" t="s">
        <v>46</v>
      </c>
      <c r="J42" s="202"/>
      <c r="K42" s="202"/>
      <c r="L42" s="280">
        <f>L43+L44+L45+L46+L47</f>
        <v>158.04</v>
      </c>
      <c r="M42" s="280">
        <f>M43+M44+M45+M46+M47</f>
        <v>156.09</v>
      </c>
      <c r="N42" s="76"/>
      <c r="O42" s="76"/>
      <c r="P42" s="76"/>
    </row>
    <row r="43" spans="2:16" ht="137.25" customHeight="1">
      <c r="B43" s="114"/>
      <c r="C43" s="227" t="s">
        <v>111</v>
      </c>
      <c r="D43" s="115" t="s">
        <v>45</v>
      </c>
      <c r="E43" s="115" t="s">
        <v>59</v>
      </c>
      <c r="F43" s="117" t="s">
        <v>59</v>
      </c>
      <c r="G43" s="115" t="s">
        <v>48</v>
      </c>
      <c r="H43" s="202" t="s">
        <v>104</v>
      </c>
      <c r="I43" s="202" t="s">
        <v>67</v>
      </c>
      <c r="J43" s="202">
        <v>398.58</v>
      </c>
      <c r="K43" s="202">
        <v>183.34</v>
      </c>
      <c r="L43" s="281">
        <v>105.71</v>
      </c>
      <c r="M43" s="281">
        <v>103.76</v>
      </c>
      <c r="N43" s="76"/>
      <c r="O43" s="76"/>
      <c r="P43" s="76"/>
    </row>
    <row r="44" spans="2:16" ht="72.75" customHeight="1">
      <c r="B44" s="114"/>
      <c r="C44" s="227" t="s">
        <v>94</v>
      </c>
      <c r="D44" s="115" t="s">
        <v>45</v>
      </c>
      <c r="E44" s="115" t="s">
        <v>59</v>
      </c>
      <c r="F44" s="115" t="s">
        <v>59</v>
      </c>
      <c r="G44" s="115" t="s">
        <v>48</v>
      </c>
      <c r="H44" s="202" t="s">
        <v>104</v>
      </c>
      <c r="I44" s="202" t="s">
        <v>112</v>
      </c>
      <c r="J44" s="202" t="s">
        <v>207</v>
      </c>
      <c r="K44" s="202">
        <v>0</v>
      </c>
      <c r="L44" s="281">
        <v>10</v>
      </c>
      <c r="M44" s="281">
        <v>10</v>
      </c>
      <c r="N44" s="76"/>
      <c r="O44" s="76"/>
      <c r="P44" s="76"/>
    </row>
    <row r="45" spans="2:16" ht="78.75" customHeight="1">
      <c r="B45" s="114"/>
      <c r="C45" s="227" t="s">
        <v>65</v>
      </c>
      <c r="D45" s="115" t="s">
        <v>45</v>
      </c>
      <c r="E45" s="115" t="s">
        <v>59</v>
      </c>
      <c r="F45" s="115" t="s">
        <v>59</v>
      </c>
      <c r="G45" s="115" t="s">
        <v>48</v>
      </c>
      <c r="H45" s="202" t="s">
        <v>104</v>
      </c>
      <c r="I45" s="202" t="s">
        <v>68</v>
      </c>
      <c r="J45" s="202" t="s">
        <v>210</v>
      </c>
      <c r="K45" s="202">
        <v>18</v>
      </c>
      <c r="L45" s="281">
        <v>30</v>
      </c>
      <c r="M45" s="281">
        <v>30</v>
      </c>
      <c r="N45" s="76"/>
      <c r="O45" s="76"/>
      <c r="P45" s="76"/>
    </row>
    <row r="46" spans="2:16" ht="80.25" customHeight="1">
      <c r="B46" s="114"/>
      <c r="C46" s="227" t="s">
        <v>66</v>
      </c>
      <c r="D46" s="115" t="s">
        <v>45</v>
      </c>
      <c r="E46" s="115" t="s">
        <v>59</v>
      </c>
      <c r="F46" s="115" t="s">
        <v>59</v>
      </c>
      <c r="G46" s="115" t="s">
        <v>48</v>
      </c>
      <c r="H46" s="202" t="s">
        <v>104</v>
      </c>
      <c r="I46" s="202" t="s">
        <v>9</v>
      </c>
      <c r="J46" s="202" t="s">
        <v>209</v>
      </c>
      <c r="K46" s="202">
        <v>2</v>
      </c>
      <c r="L46" s="281">
        <v>10</v>
      </c>
      <c r="M46" s="281">
        <v>10</v>
      </c>
      <c r="N46" s="76"/>
      <c r="O46" s="76"/>
      <c r="P46" s="76"/>
    </row>
    <row r="47" spans="2:16" ht="80.25" customHeight="1">
      <c r="B47" s="114"/>
      <c r="C47" s="227" t="s">
        <v>255</v>
      </c>
      <c r="D47" s="115"/>
      <c r="E47" s="115"/>
      <c r="F47" s="115"/>
      <c r="G47" s="115"/>
      <c r="H47" s="202" t="s">
        <v>104</v>
      </c>
      <c r="I47" s="113">
        <v>853</v>
      </c>
      <c r="J47" s="202"/>
      <c r="K47" s="202">
        <v>0</v>
      </c>
      <c r="L47" s="281">
        <v>2.33</v>
      </c>
      <c r="M47" s="281">
        <v>2.33</v>
      </c>
      <c r="N47" s="76"/>
      <c r="O47" s="76"/>
      <c r="P47" s="76"/>
    </row>
    <row r="48" spans="2:16" ht="251.25" customHeight="1">
      <c r="B48" s="114" t="s">
        <v>309</v>
      </c>
      <c r="C48" s="230" t="s">
        <v>226</v>
      </c>
      <c r="D48" s="117" t="s">
        <v>45</v>
      </c>
      <c r="E48" s="117" t="s">
        <v>61</v>
      </c>
      <c r="F48" s="117" t="s">
        <v>61</v>
      </c>
      <c r="G48" s="117" t="s">
        <v>56</v>
      </c>
      <c r="H48" s="109" t="s">
        <v>103</v>
      </c>
      <c r="I48" s="109" t="s">
        <v>46</v>
      </c>
      <c r="J48" s="202"/>
      <c r="K48" s="202"/>
      <c r="L48" s="281">
        <f>L49+L50</f>
        <v>707.8</v>
      </c>
      <c r="M48" s="281">
        <f>M49+M50</f>
        <v>663.6</v>
      </c>
      <c r="N48" s="76"/>
      <c r="O48" s="76"/>
      <c r="P48" s="76"/>
    </row>
    <row r="49" spans="2:16" ht="68.25" customHeight="1">
      <c r="B49" s="114"/>
      <c r="C49" s="298" t="s">
        <v>359</v>
      </c>
      <c r="D49" s="115" t="s">
        <v>45</v>
      </c>
      <c r="E49" s="115" t="s">
        <v>61</v>
      </c>
      <c r="F49" s="115" t="s">
        <v>61</v>
      </c>
      <c r="G49" s="115" t="s">
        <v>56</v>
      </c>
      <c r="H49" s="109" t="s">
        <v>103</v>
      </c>
      <c r="I49" s="113">
        <v>111</v>
      </c>
      <c r="J49" s="202">
        <v>431.82</v>
      </c>
      <c r="K49" s="202">
        <v>-209.48</v>
      </c>
      <c r="L49" s="281">
        <v>543.62</v>
      </c>
      <c r="M49" s="281">
        <v>509.68</v>
      </c>
      <c r="N49" s="76"/>
      <c r="O49" s="76"/>
      <c r="P49" s="76"/>
    </row>
    <row r="50" spans="2:16" ht="219.75" customHeight="1">
      <c r="B50" s="114"/>
      <c r="C50" s="298" t="s">
        <v>360</v>
      </c>
      <c r="D50" s="115" t="s">
        <v>45</v>
      </c>
      <c r="E50" s="115" t="s">
        <v>61</v>
      </c>
      <c r="F50" s="115" t="s">
        <v>61</v>
      </c>
      <c r="G50" s="115" t="s">
        <v>56</v>
      </c>
      <c r="H50" s="109" t="s">
        <v>103</v>
      </c>
      <c r="I50" s="113">
        <v>119</v>
      </c>
      <c r="J50" s="202">
        <v>133</v>
      </c>
      <c r="K50" s="202">
        <v>-63.76</v>
      </c>
      <c r="L50" s="281">
        <v>164.18</v>
      </c>
      <c r="M50" s="281">
        <v>153.92</v>
      </c>
      <c r="N50" s="76"/>
      <c r="O50" s="76"/>
      <c r="P50" s="76"/>
    </row>
    <row r="51" spans="2:16" ht="195.75" customHeight="1">
      <c r="B51" s="117" t="s">
        <v>312</v>
      </c>
      <c r="C51" s="208" t="s">
        <v>219</v>
      </c>
      <c r="D51" s="117" t="s">
        <v>45</v>
      </c>
      <c r="E51" s="117" t="s">
        <v>50</v>
      </c>
      <c r="F51" s="115" t="s">
        <v>50</v>
      </c>
      <c r="G51" s="117" t="s">
        <v>54</v>
      </c>
      <c r="H51" s="242" t="s">
        <v>138</v>
      </c>
      <c r="I51" s="202"/>
      <c r="J51" s="202"/>
      <c r="K51" s="202"/>
      <c r="L51" s="281">
        <f>L52</f>
        <v>84</v>
      </c>
      <c r="M51" s="281">
        <f>M52</f>
        <v>84</v>
      </c>
      <c r="N51" s="76"/>
      <c r="O51" s="76"/>
      <c r="P51" s="76"/>
    </row>
    <row r="52" spans="2:16" ht="123.75" customHeight="1">
      <c r="B52" s="114" t="s">
        <v>314</v>
      </c>
      <c r="C52" s="208" t="s">
        <v>313</v>
      </c>
      <c r="D52" s="117" t="s">
        <v>45</v>
      </c>
      <c r="E52" s="117" t="s">
        <v>50</v>
      </c>
      <c r="F52" s="117" t="s">
        <v>50</v>
      </c>
      <c r="G52" s="117" t="s">
        <v>54</v>
      </c>
      <c r="H52" s="242" t="s">
        <v>288</v>
      </c>
      <c r="I52" s="202"/>
      <c r="J52" s="202"/>
      <c r="K52" s="202"/>
      <c r="L52" s="281">
        <f>L53</f>
        <v>84</v>
      </c>
      <c r="M52" s="281">
        <f>M53</f>
        <v>84</v>
      </c>
      <c r="N52" s="76"/>
      <c r="O52" s="76"/>
      <c r="P52" s="76"/>
    </row>
    <row r="53" spans="2:16" ht="132.75" customHeight="1">
      <c r="B53" s="114"/>
      <c r="C53" s="227" t="s">
        <v>111</v>
      </c>
      <c r="D53" s="115" t="s">
        <v>45</v>
      </c>
      <c r="E53" s="115" t="s">
        <v>50</v>
      </c>
      <c r="F53" s="115" t="s">
        <v>50</v>
      </c>
      <c r="G53" s="115" t="s">
        <v>54</v>
      </c>
      <c r="H53" s="243" t="s">
        <v>288</v>
      </c>
      <c r="I53" s="113">
        <v>244</v>
      </c>
      <c r="J53" s="202"/>
      <c r="K53" s="202"/>
      <c r="L53" s="281">
        <v>84</v>
      </c>
      <c r="M53" s="281">
        <v>84</v>
      </c>
      <c r="N53" s="76"/>
      <c r="O53" s="76"/>
      <c r="P53" s="76"/>
    </row>
    <row r="54" spans="2:16" ht="96.75" customHeight="1">
      <c r="B54" s="114"/>
      <c r="C54" s="230" t="s">
        <v>89</v>
      </c>
      <c r="D54" s="117" t="s">
        <v>45</v>
      </c>
      <c r="E54" s="117"/>
      <c r="F54" s="117" t="s">
        <v>48</v>
      </c>
      <c r="G54" s="117"/>
      <c r="H54" s="202" t="s">
        <v>106</v>
      </c>
      <c r="I54" s="213"/>
      <c r="J54" s="202">
        <f>J55+J59</f>
        <v>420.93</v>
      </c>
      <c r="K54" s="213">
        <f>K55+K58</f>
        <v>-5</v>
      </c>
      <c r="L54" s="280">
        <f>L55+L58</f>
        <v>468.25</v>
      </c>
      <c r="M54" s="280">
        <f>M55+M58</f>
        <v>468.25</v>
      </c>
      <c r="N54" s="76"/>
      <c r="O54" s="76"/>
      <c r="P54" s="76"/>
    </row>
    <row r="55" spans="2:16" ht="128.25" customHeight="1">
      <c r="B55" s="114"/>
      <c r="C55" s="231" t="s">
        <v>0</v>
      </c>
      <c r="D55" s="115" t="s">
        <v>45</v>
      </c>
      <c r="E55" s="115" t="s">
        <v>48</v>
      </c>
      <c r="F55" s="115" t="s">
        <v>48</v>
      </c>
      <c r="G55" s="115" t="s">
        <v>49</v>
      </c>
      <c r="H55" s="202" t="s">
        <v>139</v>
      </c>
      <c r="I55" s="202"/>
      <c r="J55" s="202">
        <f>J56+J57</f>
        <v>410.93</v>
      </c>
      <c r="K55" s="202">
        <f>K56+K57</f>
        <v>0</v>
      </c>
      <c r="L55" s="281">
        <f>L56+L57</f>
        <v>463.25</v>
      </c>
      <c r="M55" s="281">
        <f>M56+M57</f>
        <v>463.25</v>
      </c>
      <c r="N55" s="76"/>
      <c r="O55" s="76"/>
      <c r="P55" s="76"/>
    </row>
    <row r="56" spans="2:16" ht="128.25" customHeight="1">
      <c r="B56" s="114"/>
      <c r="C56" s="227" t="s">
        <v>71</v>
      </c>
      <c r="D56" s="115" t="s">
        <v>45</v>
      </c>
      <c r="E56" s="115" t="s">
        <v>48</v>
      </c>
      <c r="F56" s="115" t="s">
        <v>48</v>
      </c>
      <c r="G56" s="115" t="s">
        <v>49</v>
      </c>
      <c r="H56" s="202" t="s">
        <v>129</v>
      </c>
      <c r="I56" s="202" t="s">
        <v>64</v>
      </c>
      <c r="J56" s="202">
        <v>315.16</v>
      </c>
      <c r="K56" s="202">
        <v>0</v>
      </c>
      <c r="L56" s="281">
        <v>355.8</v>
      </c>
      <c r="M56" s="281">
        <f>L56</f>
        <v>355.8</v>
      </c>
      <c r="N56" s="76"/>
      <c r="O56" s="76"/>
      <c r="P56" s="76"/>
    </row>
    <row r="57" spans="2:16" ht="93.75" customHeight="1">
      <c r="B57" s="114"/>
      <c r="C57" s="227" t="s">
        <v>114</v>
      </c>
      <c r="D57" s="115" t="s">
        <v>45</v>
      </c>
      <c r="E57" s="115" t="s">
        <v>48</v>
      </c>
      <c r="F57" s="115" t="s">
        <v>48</v>
      </c>
      <c r="G57" s="115" t="s">
        <v>49</v>
      </c>
      <c r="H57" s="202" t="s">
        <v>129</v>
      </c>
      <c r="I57" s="202" t="s">
        <v>113</v>
      </c>
      <c r="J57" s="202">
        <v>95.77</v>
      </c>
      <c r="K57" s="202">
        <v>0</v>
      </c>
      <c r="L57" s="281">
        <v>107.45</v>
      </c>
      <c r="M57" s="281">
        <f>L57</f>
        <v>107.45</v>
      </c>
      <c r="N57" s="76"/>
      <c r="O57" s="76"/>
      <c r="P57" s="76"/>
    </row>
    <row r="58" spans="2:16" ht="97.5" customHeight="1">
      <c r="B58" s="114"/>
      <c r="C58" s="241" t="s">
        <v>3</v>
      </c>
      <c r="D58" s="115" t="s">
        <v>45</v>
      </c>
      <c r="E58" s="115" t="s">
        <v>48</v>
      </c>
      <c r="F58" s="115" t="s">
        <v>48</v>
      </c>
      <c r="G58" s="115" t="s">
        <v>61</v>
      </c>
      <c r="H58" s="202" t="s">
        <v>106</v>
      </c>
      <c r="I58" s="202"/>
      <c r="J58" s="202" t="s">
        <v>206</v>
      </c>
      <c r="K58" s="202">
        <f>K59</f>
        <v>-5</v>
      </c>
      <c r="L58" s="281">
        <f>L59</f>
        <v>5</v>
      </c>
      <c r="M58" s="281">
        <f>M59</f>
        <v>5</v>
      </c>
      <c r="N58" s="76"/>
      <c r="O58" s="76"/>
      <c r="P58" s="76"/>
    </row>
    <row r="59" spans="2:16" ht="75.75" customHeight="1">
      <c r="B59" s="114"/>
      <c r="C59" s="227" t="s">
        <v>4</v>
      </c>
      <c r="D59" s="115" t="s">
        <v>45</v>
      </c>
      <c r="E59" s="115" t="s">
        <v>48</v>
      </c>
      <c r="F59" s="115" t="s">
        <v>48</v>
      </c>
      <c r="G59" s="115" t="s">
        <v>61</v>
      </c>
      <c r="H59" s="202" t="s">
        <v>136</v>
      </c>
      <c r="I59" s="202" t="s">
        <v>5</v>
      </c>
      <c r="J59" s="202">
        <v>10</v>
      </c>
      <c r="K59" s="202">
        <v>-5</v>
      </c>
      <c r="L59" s="281">
        <v>5</v>
      </c>
      <c r="M59" s="281">
        <f>L59</f>
        <v>5</v>
      </c>
      <c r="N59" s="76"/>
      <c r="O59" s="76"/>
      <c r="P59" s="76"/>
    </row>
    <row r="60" spans="2:16" ht="84" customHeight="1">
      <c r="B60" s="114"/>
      <c r="C60" s="233" t="s">
        <v>62</v>
      </c>
      <c r="D60" s="119" t="s">
        <v>45</v>
      </c>
      <c r="E60" s="119" t="s">
        <v>122</v>
      </c>
      <c r="F60" s="120" t="s">
        <v>61</v>
      </c>
      <c r="G60" s="119" t="s">
        <v>122</v>
      </c>
      <c r="H60" s="213" t="s">
        <v>136</v>
      </c>
      <c r="I60" s="216" t="s">
        <v>124</v>
      </c>
      <c r="J60" s="216">
        <v>132</v>
      </c>
      <c r="K60" s="216">
        <v>-36.64</v>
      </c>
      <c r="L60" s="283">
        <v>58.9</v>
      </c>
      <c r="M60" s="283">
        <v>117.81</v>
      </c>
      <c r="N60" s="76"/>
      <c r="O60" s="79"/>
      <c r="P60" s="76"/>
    </row>
    <row r="61" spans="2:16" ht="48" customHeight="1">
      <c r="B61" s="363" t="s">
        <v>17</v>
      </c>
      <c r="C61" s="363"/>
      <c r="D61" s="363"/>
      <c r="E61" s="363"/>
      <c r="F61" s="364"/>
      <c r="G61" s="363"/>
      <c r="H61" s="364"/>
      <c r="I61" s="121"/>
      <c r="J61" s="121" t="e">
        <f>J13+J54+J60</f>
        <v>#REF!</v>
      </c>
      <c r="K61" s="121">
        <v>-152.23</v>
      </c>
      <c r="L61" s="279">
        <f>L13+L54+L60</f>
        <v>2979.421</v>
      </c>
      <c r="M61" s="279">
        <f>M13+M54+M60</f>
        <v>3006.42</v>
      </c>
      <c r="N61" s="76"/>
      <c r="O61" s="76"/>
      <c r="P61" s="76"/>
    </row>
    <row r="62" spans="2:16" ht="45.75">
      <c r="B62" s="76"/>
      <c r="C62" s="76"/>
      <c r="D62" s="76"/>
      <c r="E62" s="76"/>
      <c r="F62" s="80"/>
      <c r="G62" s="76"/>
      <c r="H62" s="80"/>
      <c r="I62" s="76"/>
      <c r="J62" s="76"/>
      <c r="K62" s="76"/>
      <c r="L62" s="76"/>
      <c r="M62" s="76"/>
      <c r="N62" s="76"/>
      <c r="O62" s="76"/>
      <c r="P62" s="76"/>
    </row>
    <row r="63" spans="2:16" ht="40.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9"/>
      <c r="M63" s="79"/>
      <c r="N63" s="76"/>
      <c r="O63" s="76"/>
      <c r="P63" s="76"/>
    </row>
    <row r="64" spans="2:16" ht="45">
      <c r="B64" s="76"/>
      <c r="C64" s="76"/>
      <c r="D64" s="76"/>
      <c r="E64" s="76"/>
      <c r="F64" s="9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2:14" ht="45.75">
      <c r="B65" s="69"/>
      <c r="C65" s="69"/>
      <c r="D65" s="69"/>
      <c r="E65" s="69"/>
      <c r="F65" s="80"/>
      <c r="G65" s="69"/>
      <c r="H65" s="69"/>
      <c r="I65" s="69"/>
      <c r="J65" s="69"/>
      <c r="K65" s="69"/>
      <c r="L65" s="69"/>
      <c r="M65" s="69"/>
      <c r="N65" s="69"/>
    </row>
    <row r="66" ht="45.75">
      <c r="F66" s="80"/>
    </row>
    <row r="67" ht="45.75">
      <c r="F67" s="80"/>
    </row>
    <row r="68" spans="6:8" ht="45.75">
      <c r="F68" s="80"/>
      <c r="H68" s="80"/>
    </row>
    <row r="69" spans="6:8" ht="45.75">
      <c r="F69" s="80"/>
      <c r="H69" s="80"/>
    </row>
  </sheetData>
  <sheetProtection/>
  <mergeCells count="5">
    <mergeCell ref="B9:M9"/>
    <mergeCell ref="I10:M10"/>
    <mergeCell ref="L4:O6"/>
    <mergeCell ref="M3:N3"/>
    <mergeCell ref="B61:H61"/>
  </mergeCells>
  <printOptions/>
  <pageMargins left="0.15748031496062992" right="0.11811023622047245" top="0.3937007874015748" bottom="0.35433070866141736" header="0" footer="0.11811023622047245"/>
  <pageSetup fitToHeight="2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2020-12-11T10:40:04Z</cp:lastPrinted>
  <dcterms:created xsi:type="dcterms:W3CDTF">2007-09-12T09:25:25Z</dcterms:created>
  <dcterms:modified xsi:type="dcterms:W3CDTF">2020-12-11T10:42:06Z</dcterms:modified>
  <cp:category/>
  <cp:version/>
  <cp:contentType/>
  <cp:contentStatus/>
</cp:coreProperties>
</file>