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200" tabRatio="728" activeTab="9"/>
  </bookViews>
  <sheets>
    <sheet name="1 прил" sheetId="1" r:id="rId1"/>
    <sheet name="2 прил" sheetId="2" r:id="rId2"/>
    <sheet name=" 3 прил" sheetId="3" r:id="rId3"/>
    <sheet name=" 4 прил" sheetId="4" r:id="rId4"/>
    <sheet name="5 прил" sheetId="5" r:id="rId5"/>
    <sheet name="6 прил" sheetId="6" r:id="rId6"/>
    <sheet name="7 прил" sheetId="7" r:id="rId7"/>
    <sheet name="8 прил" sheetId="8" r:id="rId8"/>
    <sheet name="9 прил" sheetId="9" r:id="rId9"/>
    <sheet name="10 прил" sheetId="10" r:id="rId10"/>
  </sheets>
  <definedNames>
    <definedName name="_Toc105952697" localSheetId="4">'5 прил'!#REF!</definedName>
    <definedName name="_Toc105952697" localSheetId="5">'6 прил'!#REF!</definedName>
    <definedName name="_Toc105952698" localSheetId="4">'5 прил'!#REF!</definedName>
    <definedName name="_Toc105952698" localSheetId="5">'6 прил'!#REF!</definedName>
    <definedName name="_xlnm.Print_Area" localSheetId="2">' 3 прил'!$A$1:$H$19</definedName>
    <definedName name="_xlnm.Print_Area" localSheetId="3">' 4 прил'!$A$1:$H$25</definedName>
    <definedName name="_xlnm.Print_Area" localSheetId="0">'1 прил'!#REF!</definedName>
    <definedName name="_xlnm.Print_Area" localSheetId="9">'10 прил'!$A$1:$O$89</definedName>
    <definedName name="_xlnm.Print_Area" localSheetId="1">'2 прил'!$A$1:$M$57</definedName>
    <definedName name="_xlnm.Print_Area" localSheetId="4">'5 прил'!$A$1:$K$37</definedName>
    <definedName name="_xlnm.Print_Area" localSheetId="5">'6 прил'!$A$1:$J$33</definedName>
    <definedName name="_xlnm.Print_Area" localSheetId="6">'7 прил'!#REF!</definedName>
    <definedName name="_xlnm.Print_Area" localSheetId="7">'8 прил'!$A$1:$N$70</definedName>
    <definedName name="_xlnm.Print_Area" localSheetId="8">'9 прил'!#REF!</definedName>
    <definedName name="п" localSheetId="2">#REF!</definedName>
    <definedName name="п" localSheetId="3">#REF!</definedName>
    <definedName name="п" localSheetId="9">#REF!</definedName>
    <definedName name="п" localSheetId="1">#REF!</definedName>
    <definedName name="п" localSheetId="4">#REF!</definedName>
    <definedName name="п" localSheetId="5">#REF!</definedName>
    <definedName name="п" localSheetId="6">#REF!</definedName>
    <definedName name="п" localSheetId="7">#REF!</definedName>
    <definedName name="п" localSheetId="8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<sst xmlns="http://schemas.openxmlformats.org/spreadsheetml/2006/main" count="1902" uniqueCount="417">
  <si>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</si>
  <si>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</si>
  <si>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</si>
  <si>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</si>
  <si>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</si>
  <si>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</si>
  <si>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</si>
  <si>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</si>
  <si>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</si>
  <si>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</si>
  <si>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Наименование</t>
  </si>
  <si>
    <t>Код главы администратора*</t>
  </si>
  <si>
    <t>1 00 00000 00 0000 000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</si>
  <si>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</si>
  <si>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</si>
  <si>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</si>
  <si>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</si>
  <si>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</si>
  <si>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</si>
  <si>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</si>
  <si>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</si>
  <si>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</si>
  <si>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</si>
  <si>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</si>
  <si>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</si>
  <si>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</si>
  <si>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</si>
  <si>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</si>
  <si>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</si>
  <si>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</si>
  <si>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</si>
  <si>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</si>
  <si>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</si>
  <si>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</si>
  <si>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</si>
  <si>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</si>
  <si>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</si>
  <si>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</si>
  <si>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</si>
  <si>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</si>
  <si>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</si>
  <si>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</si>
  <si>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</si>
  <si>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</si>
  <si>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</si>
  <si>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0800</t>
  </si>
  <si>
    <t>0801</t>
  </si>
  <si>
    <t>1100</t>
  </si>
  <si>
    <t>Другие вопросы в области физической культуры и спорта</t>
  </si>
  <si>
    <t>1105</t>
  </si>
  <si>
    <t>1 03 02000 01 0000 110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</si>
  <si>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</si>
  <si>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</si>
  <si>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</si>
  <si>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</si>
  <si>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</si>
  <si>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</si>
  <si>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</si>
  <si>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</si>
  <si>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</si>
  <si>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</si>
  <si>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</si>
  <si>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</si>
  <si>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</si>
  <si>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</si>
  <si>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</si>
  <si>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</si>
  <si>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</si>
  <si>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</si>
  <si>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</si>
  <si>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</si>
  <si>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</si>
  <si>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</si>
  <si>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</si>
  <si>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</si>
  <si>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</si>
  <si>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05</t>
  </si>
  <si>
    <t>08</t>
  </si>
  <si>
    <t xml:space="preserve">Культура </t>
  </si>
  <si>
    <t>11</t>
  </si>
  <si>
    <t>Условно утвержденные расходы</t>
  </si>
  <si>
    <t>Итого расходов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</si>
  <si>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</si>
  <si>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</si>
  <si>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</si>
  <si>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</si>
  <si>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</si>
  <si>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</si>
  <si>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</si>
  <si>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</si>
  <si>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</si>
  <si>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</si>
  <si>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</si>
  <si>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</si>
  <si>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</si>
  <si>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</si>
  <si>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</si>
  <si>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НАЛОГОВЫЕ И НЕНАЛОГОВЫЕ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</si>
  <si>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</si>
  <si>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</si>
  <si>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</si>
  <si>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</si>
  <si>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</si>
  <si>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</si>
  <si>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</si>
  <si>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</si>
  <si>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</si>
  <si>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</si>
  <si>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</si>
  <si>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</si>
  <si>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</si>
  <si>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</si>
  <si>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</si>
  <si>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</si>
  <si>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</si>
  <si>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</si>
  <si>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</si>
  <si>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</si>
  <si>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</si>
  <si>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</si>
  <si>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</si>
  <si>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</si>
  <si>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</si>
  <si>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</si>
  <si>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</si>
  <si>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</si>
  <si>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</si>
  <si>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</si>
  <si>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</si>
  <si>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</si>
  <si>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</si>
  <si>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Всего доходов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</si>
  <si>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</si>
  <si>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</si>
  <si>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</si>
  <si>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</si>
  <si>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</si>
  <si>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</si>
  <si>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</si>
  <si>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0102</t>
  </si>
  <si>
    <t>Иные межбюджетные трансферты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</si>
  <si>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</si>
  <si>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</si>
  <si>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</si>
  <si>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1 06 06033 00 0000 110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</si>
  <si>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</si>
  <si>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</si>
  <si>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</si>
  <si>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0100000000</t>
  </si>
  <si>
    <t>0130000000</t>
  </si>
  <si>
    <t>0130100000</t>
  </si>
  <si>
    <t>0130200000</t>
  </si>
  <si>
    <t>9900000000</t>
  </si>
  <si>
    <t>0110000000</t>
  </si>
  <si>
    <t>0110300000</t>
  </si>
  <si>
    <t>0309</t>
  </si>
  <si>
    <t>0412</t>
  </si>
  <si>
    <t>010А101100</t>
  </si>
  <si>
    <t>010А101110</t>
  </si>
  <si>
    <t>010А101190</t>
  </si>
  <si>
    <t>990000Ш600</t>
  </si>
  <si>
    <t>АВЦП" Обеспечение деятельности Администрации МО Хабаровское сельское поселение на 2015-2018 гг.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</si>
  <si>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Хабаровского сельского поселения на 2015-2018гг"</t>
  </si>
  <si>
    <t>Муниципальная программа "Комплексное развитие территории Хабаровского сельского поселения на 2015-2018г.г"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</si>
  <si>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</si>
  <si>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</si>
  <si>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</si>
  <si>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</si>
  <si>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</si>
  <si>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0110351180</t>
  </si>
  <si>
    <t>НАЦИОНАЛЬНАЯ ОБОРОНА</t>
  </si>
  <si>
    <t>Мобилизационная и вневойсковая подготовка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</si>
  <si>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</si>
  <si>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</si>
  <si>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</si>
  <si>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</si>
  <si>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t>0203</t>
  </si>
  <si>
    <t>0200</t>
  </si>
  <si>
    <t>8</t>
  </si>
  <si>
    <t>0100000</t>
  </si>
  <si>
    <t>0100801</t>
  </si>
  <si>
    <t>122</t>
  </si>
  <si>
    <t>99</t>
  </si>
  <si>
    <t>999</t>
  </si>
  <si>
    <t>1 06 06033 10 0000 110</t>
  </si>
  <si>
    <t>9999</t>
  </si>
  <si>
    <t>990А018000</t>
  </si>
  <si>
    <t>101 00000 00 0000 000</t>
  </si>
  <si>
    <t>1.2</t>
  </si>
  <si>
    <t>1.3</t>
  </si>
  <si>
    <t>1.4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</si>
  <si>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</si>
  <si>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Изменение остатков средств на счетах по учету средств бюджетов</t>
  </si>
  <si>
    <t>Подпрограмма "Повышение качества управления муниципальным имуществом и земельными ресурсами Хабаровского сельского поселения на 2018-2020г"</t>
  </si>
  <si>
    <t>Изменения  (+/-)</t>
  </si>
  <si>
    <t>Изменения (+/ -)</t>
  </si>
  <si>
    <t>Изменения (+/-)</t>
  </si>
  <si>
    <t>10</t>
  </si>
  <si>
    <t>Жилищно-коммунальное хозяйство</t>
  </si>
  <si>
    <t>Благоустройство</t>
  </si>
  <si>
    <t>0120000000</t>
  </si>
  <si>
    <t>0120100000</t>
  </si>
  <si>
    <t>Штрафы,пени</t>
  </si>
  <si>
    <t>853</t>
  </si>
  <si>
    <t>Штрафы, пени</t>
  </si>
  <si>
    <t>Изменение (+/-)</t>
  </si>
  <si>
    <t>0500</t>
  </si>
  <si>
    <t>0503</t>
  </si>
  <si>
    <t>1.1</t>
  </si>
  <si>
    <t>Обеспечение проведения выборов и референдумов</t>
  </si>
  <si>
    <t>0107</t>
  </si>
  <si>
    <t>Межбюджетные трансферты, передаваемые бюджетам сельских поселений  для  компенсации дополнительных расходов, возникших в результате решений, принятых органами власти другого уровня</t>
  </si>
  <si>
    <t>23</t>
  </si>
  <si>
    <t>9999999999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</si>
  <si>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 на 2019-2024 г.г"</t>
  </si>
  <si>
    <t>Субвенция на осуществление первичного воинского учета на территориях, где отсутствуют военные комиссариаты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</si>
  <si>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36"/>
        <rFont val="Times New Roman"/>
        <family val="1"/>
      </rPr>
      <t>1</t>
    </r>
    <r>
      <rPr>
        <sz val="36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</si>
  <si>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36"/>
        <rFont val="Times New Roman"/>
        <family val="1"/>
      </rPr>
      <t xml:space="preserve"> </t>
    </r>
    <r>
      <rPr>
        <i/>
        <sz val="36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</si>
  <si>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36"/>
        <color indexed="10"/>
        <rFont val="Times New Roman"/>
        <family val="1"/>
      </rPr>
      <t xml:space="preserve"> </t>
    </r>
  </si>
  <si>
    <t>ЖИЛИЩНО-КОММУНАЛЬНОЕ ХОЗЯЙСТВО</t>
  </si>
  <si>
    <t>ОБЩЕГОСУДАРСТВЕННЫЕ ВОПРОСЫ</t>
  </si>
  <si>
    <t>ОБРАЗОВАНИЕ</t>
  </si>
  <si>
    <t>КУЛЬТУРА, КИНЕМАТОГРАФИЯ</t>
  </si>
  <si>
    <t xml:space="preserve">ФИЗИЧЕСКАЯ КУЛЬТУРА И СПОРТ </t>
  </si>
  <si>
    <t>ИТОГО РАСХОДОВ</t>
  </si>
  <si>
    <t>Муниципальная программа "Комплексное развитие территории Хабаровского сельского поселения"</t>
  </si>
  <si>
    <t>Подпрограмма "Развитие  экономического и налогового потенциала Хабаровского сельского поселения"</t>
  </si>
  <si>
    <t>Подпрограмма "Устойчивое развитие систем жизнеобеспечения  Хабаровского сельского поселения"</t>
  </si>
  <si>
    <t>Подпрограмма "Развитие социально-культурной сферы Хабаровского сельского поселения"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</si>
  <si>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</si>
  <si>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</si>
  <si>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</si>
  <si>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Муниципальная программа "Комплексное развитие территории Хабаровское сельского поселения"</t>
  </si>
  <si>
    <t>202 35118 10 0000 150</t>
  </si>
  <si>
    <t>2 02 10000 00 0000 150</t>
  </si>
  <si>
    <t xml:space="preserve">Иные межбюджетные трансферты   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</si>
  <si>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</si>
  <si>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</si>
  <si>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Развитие молодежной политики в рамках подпрограммы "Развитие социально-культурной сферы"</t>
  </si>
  <si>
    <t>(тыс. рублей)</t>
  </si>
  <si>
    <t>Наименование источника</t>
  </si>
  <si>
    <t>Код бюджетной классификации</t>
  </si>
  <si>
    <t>Дефицит (-), профицит (+) бюджета</t>
  </si>
  <si>
    <t>Источники внутреннего финансирования дефицита бюджета:</t>
  </si>
  <si>
    <t>000 01 00 00 00 00 0000 000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</si>
  <si>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</si>
  <si>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</si>
  <si>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</si>
  <si>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</si>
  <si>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000 01 05 02 01 10 0000 510</t>
  </si>
  <si>
    <t>000 01 05 02 01 10 0000 610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</si>
  <si>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</si>
  <si>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</si>
  <si>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</si>
  <si>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000 01 05 00 00 00 0000 600</t>
  </si>
  <si>
    <t>000 01 05 02 01 00 0000 610</t>
  </si>
  <si>
    <t>000 01 05 02 00 00 0000 600</t>
  </si>
  <si>
    <t>000 01 05 02 01 00 0000 510</t>
  </si>
  <si>
    <t>000 01 05 02 00 00 0000 500</t>
  </si>
  <si>
    <t>000 01 05 00 00 00 0000 500</t>
  </si>
  <si>
    <t>Фонд оплаты труда государственных (муниципальных) органов</t>
  </si>
  <si>
    <t>" Обеспечение деятельности Администрации МО Хабаровское сельское поселение"</t>
  </si>
  <si>
    <t>010А100000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</si>
  <si>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</si>
  <si>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2 02 40000 00 0000 150</t>
  </si>
  <si>
    <t>202 45160 10 0000 150</t>
  </si>
  <si>
    <t>111 00000 00 0000 000</t>
  </si>
  <si>
    <t>111 05025 10 0000 120</t>
  </si>
  <si>
    <t>Повышение уровня благоустройства в рамках подпрограммы "Устойчивое развитие систем жизнеобеспечения" муниципальной программы "Комплексное развитие территории Хабаровского СП"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</si>
  <si>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СП"</t>
  </si>
  <si>
    <t>Развитие физической культуры и спорта в рамках подпрограммы "Развитие социально-культурной сферы" МП "Комплексное развитие территории Хабаровского СП"</t>
  </si>
  <si>
    <t>2 02 35118 10 0000 150</t>
  </si>
  <si>
    <t>"Обеспечение деятельности Администрации МО Хабаровское сельское поселение"</t>
  </si>
  <si>
    <t>Развитие культуры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</si>
  <si>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 xml:space="preserve">Молодежная политика </t>
  </si>
  <si>
    <t>Фонд оплаты труда учреждений</t>
  </si>
  <si>
    <t>Взносы по обязательному социальному страхованию на выплаты по оплате труда и иные выплаты работникам учреждений</t>
  </si>
  <si>
    <t>2 02 30000 00 0000 150</t>
  </si>
  <si>
    <t xml:space="preserve">Субвенции бюджетам бюджетной системы Российской Федерации </t>
  </si>
  <si>
    <t>Субвенции бюджетам бюджетной системы Российской Федерации</t>
  </si>
  <si>
    <t>НАЛОГИ НА ПРИБЫЛЬ. ДОХОДЫ</t>
  </si>
  <si>
    <t xml:space="preserve">Резервные фонды </t>
  </si>
  <si>
    <t xml:space="preserve"> </t>
  </si>
  <si>
    <t>Национальная оборона</t>
  </si>
  <si>
    <t>Повышение уровня благоустройства в рамках подпрограммы "Устойчивое развитие систем жизнеобеспечения" МП "Комплексное развитие территории Хабаровского сельского поселения"</t>
  </si>
  <si>
    <t>Дотации бюджетам бюджетной системы Российской Федерации и муниципальных образований</t>
  </si>
  <si>
    <t>202 16001 10 0000 150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</si>
  <si>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</si>
  <si>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202 20000 00 0000 150</t>
  </si>
  <si>
    <t xml:space="preserve"> Субсидии бюджетам бюджетной системы Российской Федерации (межбюджетные субсидии)</t>
  </si>
  <si>
    <t>2 02 29999 10 0000 150</t>
  </si>
  <si>
    <t>(2938)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</si>
  <si>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t>
  </si>
  <si>
    <t>20 45160 10 0000 150</t>
  </si>
  <si>
    <t>НЕНАЛОГОВЫЕ ДОХОДЫ</t>
  </si>
  <si>
    <t>Приложение 10</t>
  </si>
  <si>
    <t>Приложение 9</t>
  </si>
  <si>
    <t>Повышение уровня благоустройства в рамках подпрограммы "Устойчивое развитие систем жизнеобеспечения"</t>
  </si>
  <si>
    <t>Прочая закупка товаров, работ и услуг для обеспечения учреждений</t>
  </si>
  <si>
    <t xml:space="preserve">Развитие культуры   в рамках подпрограммы "Развитие социально-культурной сферы" </t>
  </si>
  <si>
    <t xml:space="preserve">Развитие физической культуры и спорта в рамках подпрограммы "Развитие социально-культурной сферы" </t>
  </si>
  <si>
    <t>Резервные средства органов местного самоуправления</t>
  </si>
  <si>
    <t>Прочие субсидии бюджетам сельских поселений</t>
  </si>
  <si>
    <t>НАЛОГОВЫЕ и НЕНАЛОГОВЫЕ ДОХОДЫ</t>
  </si>
  <si>
    <t>170,51</t>
  </si>
  <si>
    <t>564,6</t>
  </si>
  <si>
    <t xml:space="preserve">Развитие физической культуры и спорта </t>
  </si>
  <si>
    <t>190,0</t>
  </si>
  <si>
    <t>57,38</t>
  </si>
  <si>
    <t>Закупка энергетических ресурсов</t>
  </si>
  <si>
    <t>247</t>
  </si>
  <si>
    <t>Изменения (+; -)</t>
  </si>
  <si>
    <t>1</t>
  </si>
  <si>
    <t>Приложение 4</t>
  </si>
  <si>
    <t>Приложение 7</t>
  </si>
  <si>
    <t>Приложение 8</t>
  </si>
  <si>
    <t>Поступление доходов в бюджет муниципального образования Хабаровское сельское поселение в 2023 году</t>
  </si>
  <si>
    <t>Поступление доходов в бюджет муниципального образования Хабаровское сельское поселение в 2024-2025 годов</t>
  </si>
  <si>
    <t xml:space="preserve">Источники финансирования дефицита  бюджета муниципального образования  Хабаровское сельское поселение на 2023 г </t>
  </si>
  <si>
    <t>Источники финансирования дефицита  бюджета муниципального образования  Хабаровское сельское поселение на 2024-2025 годов</t>
  </si>
  <si>
    <t>Распределение    
бюджета муниципального образования Хабаровское сельское поселение по разделам и подразделам функциональной классификации расходов на 2023 год</t>
  </si>
  <si>
    <t>Распределение
бюджета муниципального образования  Хабаровское сельское поселение  по разделам и подразделам функциональной классификации расходов на 2024-2025 гг</t>
  </si>
  <si>
    <t xml:space="preserve">Приложение  6
к решению «О бюджете муниципального образования  Хабаровское сельское поселение на 2023 год и на плановый период 2024 - 2025 годов"
</t>
  </si>
  <si>
    <t>Сумма  с учетом изменений на 2023 год тыс.рублей</t>
  </si>
  <si>
    <t xml:space="preserve">Приложение 2
к решению «О бюджете муниципального  образования  Хабаровское сельское поселение
 на 2023 год и на плановый период 2024-2025 годов"
</t>
  </si>
  <si>
    <t>Сумма с учетом изменений на 2024 год тыс.руб.</t>
  </si>
  <si>
    <t>Сумма на 2025 год тыс.рублей</t>
  </si>
  <si>
    <t>Сумма  на 2023 год</t>
  </si>
  <si>
    <t xml:space="preserve">
                                                                                  к решению «О бюджете 
муниципального образования Хабаровское сельское поселение
на 2023 и на плановый период 2024-2025 годов" </t>
  </si>
  <si>
    <t>Сумма на 2024год</t>
  </si>
  <si>
    <t>Сумма на 2025 год</t>
  </si>
  <si>
    <t>Сумма с учетом изменений на 2023 год, тыс.рублей</t>
  </si>
  <si>
    <t>Сумма с учетом изменений на 2024 год тыс.рублей</t>
  </si>
  <si>
    <t>к решению "О бюджете муниципального образования Хабаровское сельское поселение на 2023 год и на плановый период 2024-2025 годов"</t>
  </si>
  <si>
    <t>Распределение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Хабаровское сельское поселение на 2023 год</t>
  </si>
  <si>
    <t>Распределение бюджетных ассигнований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 Хабаровское сельское поселение на плановый период 2024-2025 годов</t>
  </si>
  <si>
    <t>Сумма на  2025 год                      тыс.руб.</t>
  </si>
  <si>
    <t>Ведомственная структура расходов бюджета муниципального образования Хабаровское сельское поселение на 2023 год</t>
  </si>
  <si>
    <t>к решению "О бюджете муниципального образования Хабаровское сельское поселение на 2023 год и на плановый период 2024 -2025 годов"</t>
  </si>
  <si>
    <t>202 30024 10 0000 150</t>
  </si>
  <si>
    <t>Субвенция на осуществление государственных полномочий РА в области законодательства об административных правонарушениях (Минфин)</t>
  </si>
  <si>
    <t>2024</t>
  </si>
  <si>
    <t>Организация мероприятий по осуществлению государственных полномочий в области законодательства об административных правонарушениях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</si>
  <si>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</si>
  <si>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</si>
  <si>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</si>
  <si>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13</t>
  </si>
  <si>
    <t>010А145300</t>
  </si>
  <si>
    <t>240</t>
  </si>
  <si>
    <t>200</t>
  </si>
  <si>
    <t>01301S8500</t>
  </si>
  <si>
    <t>01302S8500</t>
  </si>
  <si>
    <t xml:space="preserve"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</t>
  </si>
  <si>
    <t>Расходы на выплаты персоналу государственных (муниципальных) органов</t>
  </si>
  <si>
    <t>010А1S8500</t>
  </si>
  <si>
    <t>120</t>
  </si>
  <si>
    <t xml:space="preserve"> Обеспечение деятельности Администрации МО Хабаровское сельское поселение</t>
  </si>
  <si>
    <t>Ведомственная структура расходов бюджета муниципального образования Хабаровское сельское поселение на 2024-2025 гг</t>
  </si>
  <si>
    <t>Другие общегосударственные вопросы</t>
  </si>
  <si>
    <t>6,22</t>
  </si>
  <si>
    <t>25</t>
  </si>
  <si>
    <t>151,46</t>
  </si>
  <si>
    <t>0113</t>
  </si>
  <si>
    <t>Другие общегосударственные  вопросы</t>
  </si>
  <si>
    <t>Специальные расходы</t>
  </si>
  <si>
    <t>99Г0916000</t>
  </si>
  <si>
    <t>880</t>
  </si>
  <si>
    <t>2023г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</si>
  <si>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соглашеними</t>
  </si>
  <si>
    <t>202 49999 10 0000 150</t>
  </si>
  <si>
    <t>202 40014 10 0000 150</t>
  </si>
  <si>
    <t>Иные межбюджетные трансферты,передаваемые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</si>
  <si>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013020000К</t>
  </si>
  <si>
    <t>013010000М</t>
  </si>
  <si>
    <t>013020000Н</t>
  </si>
  <si>
    <t>013020000Т</t>
  </si>
  <si>
    <t>013020000У</t>
  </si>
  <si>
    <t>013020000З</t>
  </si>
  <si>
    <t>013010000З</t>
  </si>
  <si>
    <t>012010000З</t>
  </si>
  <si>
    <t>Сумма на 2023 год тыс.рублей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</si>
  <si>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</si>
  <si>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</si>
  <si>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</si>
  <si>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</si>
  <si>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111 05000 00 0000 120</t>
  </si>
  <si>
    <t>111 05020 00 0000 120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</si>
  <si>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</si>
  <si>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2 02 29999 00 0000 150</t>
  </si>
  <si>
    <t>Прочие субсидии</t>
  </si>
  <si>
    <t>(2818)</t>
  </si>
  <si>
    <t>Субсидии на софинансирование работ по благоустройству территорий муниципальных образований в рамках государственной программы Республики Алтай «Формирование современной городской среды»</t>
  </si>
  <si>
    <t>202 30024 00 0000 150</t>
  </si>
  <si>
    <t>Субвенции местным бюджетам на выполнение передаваемых полномочий субъектов Российской Федерации</t>
  </si>
  <si>
    <t>2 02 35118 00 0000 150</t>
  </si>
  <si>
    <t>Субвенции бюджетам сельских поселений на осуществление первичного воинского учета  органами местного самоуправления поселений, муниципальных и городских округов</t>
  </si>
  <si>
    <t>202 49999 00 0000 150</t>
  </si>
  <si>
    <t>Прочие межбюджетные трансферты, передаваемые бюджетам</t>
  </si>
  <si>
    <t>200,00</t>
  </si>
  <si>
    <r>
      <t xml:space="preserve"> </t>
    </r>
    <r>
      <rPr>
        <sz val="36"/>
        <rFont val="Times New Roman"/>
        <family val="1"/>
      </rPr>
  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  </r>
  </si>
  <si>
    <t xml:space="preserve">                                            
к решению  "О внесении изменений и дополнений в бюджет муниципального   образования
 Хабаровское сельское поселение на 2023 год и на плановый период 2024 и 2025 годов" (в редакции решения №28-5 от 22.03.2023г)
</t>
  </si>
  <si>
    <t>Приложение 1</t>
  </si>
  <si>
    <t xml:space="preserve">Приложение 3
                                                                                 к решению  "О внесении изменений и дополнений в бюджет муниципального   образования
 Хабаровское сельское поселение на 2023 год и на плановый период 2024 и 2025 годов" (в редакции решения №28-5 от 22.03.2023г) </t>
  </si>
  <si>
    <t>Приложение  5
к решению "О внесении изменений и дополнений в бюджет муниципального   образования
 Хабаровское сельское поселение на 2023 год и на плановый период 2024 и 2025 годов" (в редакции решения №28-5 от 22.03.2023г)</t>
  </si>
  <si>
    <t>тыс.рублей</t>
  </si>
  <si>
    <t>Сумма на 2023 год</t>
  </si>
  <si>
    <t xml:space="preserve">Сумма с учетом изменений на 2023 год </t>
  </si>
  <si>
    <t>0110400000</t>
  </si>
  <si>
    <t>0130100003</t>
  </si>
  <si>
    <t>Финансовый резарв на обеспечение расходных обязательств муниципального образования Хабаровское сельское поселение</t>
  </si>
  <si>
    <t>9900000007</t>
  </si>
  <si>
    <t>Иные межбюджетные ассигнования</t>
  </si>
  <si>
    <t>к решению "О внесении изменений и дополнений в бюджет муниципального   образования
 Хабаровское сельское поселение на 2023 год и на плановый период 2024 и 2025 годов" (в редакции решения №28-5 от 22.03.2023г)</t>
  </si>
  <si>
    <t>2023 год</t>
  </si>
  <si>
    <t xml:space="preserve">Сумма  с учетом  изменений на  2023 год                      </t>
  </si>
  <si>
    <t>Резервный фонд местной администрации</t>
  </si>
  <si>
    <t>Обеспечение эффективного управления муниципальным имуществом в рамках подпрограммы "Развитие экономического и налогового потенциала муниципального образования Хабаровское СП"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</si>
</sst>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_р_."/>
    <numFmt numFmtId="176" formatCode="#,##0.0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"/>
  </numFmts>
  <fonts count="11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36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sz val="50"/>
      <name val="Times New Roman"/>
      <family val="1"/>
    </font>
    <font>
      <sz val="50"/>
      <color indexed="8"/>
      <name val="Times New Roman"/>
      <family val="1"/>
    </font>
    <font>
      <sz val="60"/>
      <name val="Times New Roman"/>
      <family val="1"/>
    </font>
    <font>
      <sz val="72"/>
      <name val="Times New Roman"/>
      <family val="1"/>
    </font>
    <font>
      <sz val="65"/>
      <name val="Arial Cyr"/>
      <family val="0"/>
    </font>
    <font>
      <sz val="60"/>
      <name val="Arial Cyr"/>
      <family val="0"/>
    </font>
    <font>
      <sz val="42"/>
      <name val="Times New Roman"/>
      <family val="1"/>
    </font>
    <font>
      <b/>
      <sz val="65"/>
      <name val="Times New Roman"/>
      <family val="1"/>
    </font>
    <font>
      <sz val="54"/>
      <name val="Times New Roman"/>
      <family val="1"/>
    </font>
    <font>
      <sz val="38"/>
      <name val="Times New Roman"/>
      <family val="1"/>
    </font>
    <font>
      <sz val="38"/>
      <name val="Arial Cyr"/>
      <family val="0"/>
    </font>
    <font>
      <vertAlign val="superscript"/>
      <sz val="36"/>
      <name val="Times New Roman"/>
      <family val="1"/>
    </font>
    <font>
      <i/>
      <sz val="36"/>
      <name val="Times New Roman"/>
      <family val="1"/>
    </font>
    <font>
      <i/>
      <sz val="36"/>
      <color indexed="10"/>
      <name val="Times New Roman"/>
      <family val="1"/>
    </font>
    <font>
      <sz val="36"/>
      <color indexed="8"/>
      <name val="Times New Roman"/>
      <family val="1"/>
    </font>
    <font>
      <b/>
      <sz val="36"/>
      <color indexed="10"/>
      <name val="Times New Roman"/>
      <family val="1"/>
    </font>
    <font>
      <sz val="36"/>
      <color indexed="10"/>
      <name val="Times New Roman"/>
      <family val="1"/>
    </font>
    <font>
      <sz val="30"/>
      <name val="Times New Roman"/>
      <family val="1"/>
    </font>
    <font>
      <sz val="30"/>
      <name val="Arial Cyr"/>
      <family val="0"/>
    </font>
    <font>
      <sz val="46"/>
      <name val="Times New Roman"/>
      <family val="1"/>
    </font>
    <font>
      <b/>
      <sz val="72"/>
      <name val="Times New Roman"/>
      <family val="1"/>
    </font>
    <font>
      <sz val="72"/>
      <color indexed="8"/>
      <name val="Times New Roman"/>
      <family val="1"/>
    </font>
    <font>
      <b/>
      <sz val="68"/>
      <name val="Times New Roman"/>
      <family val="1"/>
    </font>
    <font>
      <sz val="68"/>
      <name val="Times New Roman"/>
      <family val="1"/>
    </font>
    <font>
      <b/>
      <sz val="66"/>
      <name val="Times New Roman"/>
      <family val="1"/>
    </font>
    <font>
      <b/>
      <sz val="66"/>
      <color indexed="8"/>
      <name val="Times New Roman"/>
      <family val="1"/>
    </font>
    <font>
      <sz val="66"/>
      <name val="Times New Roman"/>
      <family val="1"/>
    </font>
    <font>
      <sz val="66"/>
      <color indexed="8"/>
      <name val="Times New Roman"/>
      <family val="1"/>
    </font>
    <font>
      <sz val="48"/>
      <name val="Times New Roman"/>
      <family val="1"/>
    </font>
    <font>
      <sz val="48"/>
      <color indexed="8"/>
      <name val="Times New Roman"/>
      <family val="1"/>
    </font>
    <font>
      <sz val="68"/>
      <color indexed="8"/>
      <name val="Times New Roman"/>
      <family val="1"/>
    </font>
    <font>
      <sz val="22"/>
      <name val="Times New Roman"/>
      <family val="1"/>
    </font>
    <font>
      <sz val="28"/>
      <color indexed="8"/>
      <name val="Times New Roman"/>
      <family val="1"/>
    </font>
    <font>
      <sz val="50"/>
      <name val="Arial Cyr"/>
      <family val="0"/>
    </font>
    <font>
      <sz val="40"/>
      <name val="Times New Roman"/>
      <family val="1"/>
    </font>
    <font>
      <sz val="40"/>
      <name val="Arial Cyr"/>
      <family val="0"/>
    </font>
    <font>
      <b/>
      <sz val="40"/>
      <name val="Times New Roman"/>
      <family val="1"/>
    </font>
    <font>
      <sz val="52"/>
      <name val="Times New Roman"/>
      <family val="1"/>
    </font>
    <font>
      <b/>
      <sz val="68"/>
      <color indexed="8"/>
      <name val="Times New Roman"/>
      <family val="1"/>
    </font>
    <font>
      <b/>
      <sz val="55"/>
      <name val="Times New Roman"/>
      <family val="1"/>
    </font>
    <font>
      <b/>
      <sz val="55"/>
      <color indexed="8"/>
      <name val="Times New Roman"/>
      <family val="1"/>
    </font>
    <font>
      <sz val="55"/>
      <name val="Times New Roman"/>
      <family val="1"/>
    </font>
    <font>
      <sz val="55"/>
      <color indexed="8"/>
      <name val="Times New Roman"/>
      <family val="1"/>
    </font>
    <font>
      <b/>
      <sz val="10"/>
      <name val="Times New Roman"/>
      <family val="1"/>
    </font>
    <font>
      <b/>
      <sz val="28"/>
      <name val="Arial Cyr"/>
      <family val="0"/>
    </font>
    <font>
      <sz val="26"/>
      <name val="Times New Roman"/>
      <family val="1"/>
    </font>
    <font>
      <sz val="48"/>
      <name val="Arial Cyr"/>
      <family val="0"/>
    </font>
    <font>
      <b/>
      <sz val="48"/>
      <name val="Times New Roman"/>
      <family val="1"/>
    </font>
    <font>
      <b/>
      <sz val="48"/>
      <color indexed="8"/>
      <name val="Times New Roman"/>
      <family val="1"/>
    </font>
    <font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8"/>
      <name val="Times New Roman"/>
      <family val="1"/>
    </font>
    <font>
      <b/>
      <sz val="60"/>
      <name val="Times New Roman"/>
      <family val="1"/>
    </font>
    <font>
      <b/>
      <sz val="60"/>
      <name val="Arial Cyr"/>
      <family val="0"/>
    </font>
    <font>
      <b/>
      <sz val="65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theme="1"/>
      <name val="Times New Roman"/>
      <family val="1"/>
    </font>
    <font>
      <sz val="3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0" fillId="0" borderId="0">
      <alignment/>
      <protection/>
    </xf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1" applyNumberFormat="0" applyAlignment="0" applyProtection="0"/>
    <xf numFmtId="0" fontId="100" fillId="27" borderId="2" applyNumberFormat="0" applyAlignment="0" applyProtection="0"/>
    <xf numFmtId="0" fontId="101" fillId="27" borderId="1" applyNumberFormat="0" applyAlignment="0" applyProtection="0"/>
    <xf numFmtId="0" fontId="10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8" borderId="7" applyNumberFormat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97" fillId="0" borderId="0">
      <alignment/>
      <protection/>
    </xf>
    <xf numFmtId="0" fontId="110" fillId="0" borderId="0" applyNumberFormat="0" applyFill="0" applyBorder="0" applyAlignment="0" applyProtection="0"/>
    <xf numFmtId="0" fontId="111" fillId="30" borderId="0" applyNumberFormat="0" applyBorder="0" applyAlignment="0" applyProtection="0"/>
    <xf numFmtId="0" fontId="11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15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right" vertical="justify"/>
    </xf>
    <xf numFmtId="0" fontId="11" fillId="0" borderId="0" xfId="0" applyFont="1" applyAlignment="1">
      <alignment horizontal="left" vertical="justify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74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 vertical="top" wrapText="1"/>
    </xf>
    <xf numFmtId="0" fontId="15" fillId="0" borderId="0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4" fillId="0" borderId="0" xfId="0" applyNumberFormat="1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 horizontal="right"/>
    </xf>
    <xf numFmtId="0" fontId="0" fillId="33" borderId="0" xfId="0" applyFill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justify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justify" wrapText="1"/>
    </xf>
    <xf numFmtId="0" fontId="22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wrapText="1"/>
    </xf>
    <xf numFmtId="2" fontId="23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2" fontId="22" fillId="0" borderId="10" xfId="0" applyNumberFormat="1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wrapText="1"/>
    </xf>
    <xf numFmtId="0" fontId="23" fillId="0" borderId="0" xfId="0" applyFont="1" applyAlignment="1">
      <alignment/>
    </xf>
    <xf numFmtId="0" fontId="38" fillId="34" borderId="10" xfId="0" applyFont="1" applyFill="1" applyBorder="1" applyAlignment="1">
      <alignment wrapText="1"/>
    </xf>
    <xf numFmtId="0" fontId="22" fillId="0" borderId="10" xfId="0" applyFont="1" applyBorder="1" applyAlignment="1">
      <alignment/>
    </xf>
    <xf numFmtId="2" fontId="22" fillId="0" borderId="10" xfId="0" applyNumberFormat="1" applyFont="1" applyBorder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9" fontId="22" fillId="0" borderId="10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wrapText="1"/>
    </xf>
    <xf numFmtId="0" fontId="41" fillId="0" borderId="0" xfId="0" applyFont="1" applyFill="1" applyBorder="1" applyAlignment="1">
      <alignment horizontal="left" vertical="center" wrapText="1"/>
    </xf>
    <xf numFmtId="49" fontId="41" fillId="0" borderId="0" xfId="0" applyNumberFormat="1" applyFont="1" applyFill="1" applyBorder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49" fontId="46" fillId="0" borderId="10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49" fontId="47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wrapText="1"/>
    </xf>
    <xf numFmtId="49" fontId="48" fillId="0" borderId="10" xfId="0" applyNumberFormat="1" applyFont="1" applyFill="1" applyBorder="1" applyAlignment="1">
      <alignment wrapText="1"/>
    </xf>
    <xf numFmtId="49" fontId="48" fillId="0" borderId="10" xfId="0" applyNumberFormat="1" applyFont="1" applyFill="1" applyBorder="1" applyAlignment="1">
      <alignment horizontal="center" wrapText="1"/>
    </xf>
    <xf numFmtId="2" fontId="48" fillId="0" borderId="10" xfId="0" applyNumberFormat="1" applyFont="1" applyFill="1" applyBorder="1" applyAlignment="1">
      <alignment horizontal="center" wrapText="1"/>
    </xf>
    <xf numFmtId="49" fontId="50" fillId="0" borderId="10" xfId="0" applyNumberFormat="1" applyFont="1" applyFill="1" applyBorder="1" applyAlignment="1">
      <alignment wrapText="1"/>
    </xf>
    <xf numFmtId="49" fontId="50" fillId="0" borderId="10" xfId="0" applyNumberFormat="1" applyFont="1" applyFill="1" applyBorder="1" applyAlignment="1">
      <alignment horizontal="center" wrapText="1"/>
    </xf>
    <xf numFmtId="2" fontId="50" fillId="0" borderId="10" xfId="0" applyNumberFormat="1" applyFont="1" applyFill="1" applyBorder="1" applyAlignment="1">
      <alignment horizontal="center" wrapText="1"/>
    </xf>
    <xf numFmtId="0" fontId="50" fillId="0" borderId="0" xfId="0" applyFont="1" applyFill="1" applyAlignment="1">
      <alignment wrapText="1"/>
    </xf>
    <xf numFmtId="0" fontId="50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51" fillId="0" borderId="10" xfId="55" applyFont="1" applyFill="1" applyBorder="1" applyAlignment="1">
      <alignment horizontal="left" wrapText="1"/>
      <protection/>
    </xf>
    <xf numFmtId="0" fontId="51" fillId="0" borderId="12" xfId="55" applyFont="1" applyFill="1" applyBorder="1" applyAlignment="1">
      <alignment horizontal="left" wrapText="1"/>
      <protection/>
    </xf>
    <xf numFmtId="49" fontId="50" fillId="0" borderId="13" xfId="0" applyNumberFormat="1" applyFont="1" applyFill="1" applyBorder="1" applyAlignment="1">
      <alignment horizontal="center"/>
    </xf>
    <xf numFmtId="0" fontId="50" fillId="0" borderId="14" xfId="0" applyNumberFormat="1" applyFont="1" applyFill="1" applyBorder="1" applyAlignment="1" applyProtection="1">
      <alignment wrapText="1"/>
      <protection/>
    </xf>
    <xf numFmtId="0" fontId="50" fillId="0" borderId="10" xfId="0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/>
    </xf>
    <xf numFmtId="0" fontId="50" fillId="0" borderId="10" xfId="54" applyFont="1" applyFill="1" applyBorder="1" applyAlignment="1">
      <alignment horizontal="justify" wrapText="1"/>
      <protection/>
    </xf>
    <xf numFmtId="49" fontId="48" fillId="0" borderId="10" xfId="0" applyNumberFormat="1" applyFont="1" applyFill="1" applyBorder="1" applyAlignment="1">
      <alignment horizontal="center"/>
    </xf>
    <xf numFmtId="2" fontId="48" fillId="0" borderId="10" xfId="0" applyNumberFormat="1" applyFont="1" applyFill="1" applyBorder="1" applyAlignment="1">
      <alignment horizontal="center"/>
    </xf>
    <xf numFmtId="2" fontId="50" fillId="0" borderId="10" xfId="0" applyNumberFormat="1" applyFont="1" applyFill="1" applyBorder="1" applyAlignment="1">
      <alignment horizontal="center"/>
    </xf>
    <xf numFmtId="2" fontId="50" fillId="0" borderId="10" xfId="0" applyNumberFormat="1" applyFont="1" applyFill="1" applyBorder="1" applyAlignment="1">
      <alignment wrapText="1"/>
    </xf>
    <xf numFmtId="49" fontId="50" fillId="0" borderId="11" xfId="0" applyNumberFormat="1" applyFont="1" applyFill="1" applyBorder="1" applyAlignment="1">
      <alignment horizontal="center" wrapText="1"/>
    </xf>
    <xf numFmtId="2" fontId="50" fillId="0" borderId="11" xfId="0" applyNumberFormat="1" applyFont="1" applyFill="1" applyBorder="1" applyAlignment="1">
      <alignment horizontal="center" wrapText="1"/>
    </xf>
    <xf numFmtId="0" fontId="48" fillId="0" borderId="11" xfId="54" applyFont="1" applyFill="1" applyBorder="1" applyAlignment="1">
      <alignment horizontal="justify" wrapText="1"/>
      <protection/>
    </xf>
    <xf numFmtId="49" fontId="48" fillId="0" borderId="11" xfId="0" applyNumberFormat="1" applyFont="1" applyFill="1" applyBorder="1" applyAlignment="1">
      <alignment horizontal="center" wrapText="1"/>
    </xf>
    <xf numFmtId="2" fontId="48" fillId="0" borderId="11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43" fillId="0" borderId="0" xfId="0" applyFont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right"/>
    </xf>
    <xf numFmtId="0" fontId="23" fillId="0" borderId="10" xfId="0" applyFont="1" applyBorder="1" applyAlignment="1">
      <alignment wrapText="1"/>
    </xf>
    <xf numFmtId="182" fontId="22" fillId="0" borderId="10" xfId="0" applyNumberFormat="1" applyFont="1" applyBorder="1" applyAlignment="1">
      <alignment horizontal="center" wrapText="1"/>
    </xf>
    <xf numFmtId="182" fontId="23" fillId="0" borderId="10" xfId="0" applyNumberFormat="1" applyFont="1" applyBorder="1" applyAlignment="1">
      <alignment horizontal="center" wrapText="1"/>
    </xf>
    <xf numFmtId="182" fontId="23" fillId="0" borderId="10" xfId="0" applyNumberFormat="1" applyFont="1" applyBorder="1" applyAlignment="1">
      <alignment horizontal="center"/>
    </xf>
    <xf numFmtId="182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49" fontId="47" fillId="0" borderId="11" xfId="0" applyNumberFormat="1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10" xfId="54" applyFont="1" applyFill="1" applyBorder="1" applyAlignment="1">
      <alignment horizontal="justify"/>
      <protection/>
    </xf>
    <xf numFmtId="0" fontId="46" fillId="0" borderId="10" xfId="0" applyFont="1" applyFill="1" applyBorder="1" applyAlignment="1">
      <alignment wrapText="1"/>
    </xf>
    <xf numFmtId="2" fontId="116" fillId="0" borderId="10" xfId="0" applyNumberFormat="1" applyFont="1" applyBorder="1" applyAlignment="1">
      <alignment horizontal="center"/>
    </xf>
    <xf numFmtId="2" fontId="117" fillId="0" borderId="10" xfId="0" applyNumberFormat="1" applyFont="1" applyBorder="1" applyAlignment="1">
      <alignment horizontal="center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right" vertical="top"/>
    </xf>
    <xf numFmtId="173" fontId="20" fillId="0" borderId="0" xfId="69" applyFont="1" applyFill="1" applyAlignment="1">
      <alignment horizontal="right"/>
    </xf>
    <xf numFmtId="2" fontId="18" fillId="0" borderId="10" xfId="0" applyNumberFormat="1" applyFont="1" applyBorder="1" applyAlignment="1">
      <alignment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56" fillId="0" borderId="15" xfId="0" applyFont="1" applyBorder="1" applyAlignment="1">
      <alignment wrapText="1"/>
    </xf>
    <xf numFmtId="0" fontId="56" fillId="0" borderId="16" xfId="0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49" fontId="20" fillId="0" borderId="17" xfId="0" applyNumberFormat="1" applyFont="1" applyFill="1" applyBorder="1" applyAlignment="1">
      <alignment horizontal="left" wrapText="1"/>
    </xf>
    <xf numFmtId="49" fontId="20" fillId="0" borderId="17" xfId="0" applyNumberFormat="1" applyFont="1" applyFill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center" wrapText="1"/>
    </xf>
    <xf numFmtId="0" fontId="59" fillId="0" borderId="0" xfId="0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49" fontId="60" fillId="0" borderId="10" xfId="0" applyNumberFormat="1" applyFont="1" applyFill="1" applyBorder="1" applyAlignment="1">
      <alignment horizontal="center" wrapText="1"/>
    </xf>
    <xf numFmtId="2" fontId="60" fillId="0" borderId="10" xfId="0" applyNumberFormat="1" applyFont="1" applyFill="1" applyBorder="1" applyAlignment="1">
      <alignment horizontal="center" wrapText="1"/>
    </xf>
    <xf numFmtId="2" fontId="60" fillId="0" borderId="10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8" fillId="0" borderId="10" xfId="0" applyFont="1" applyBorder="1" applyAlignment="1">
      <alignment wrapText="1"/>
    </xf>
    <xf numFmtId="49" fontId="58" fillId="0" borderId="10" xfId="0" applyNumberFormat="1" applyFont="1" applyFill="1" applyBorder="1" applyAlignment="1">
      <alignment horizontal="center" wrapText="1"/>
    </xf>
    <xf numFmtId="2" fontId="58" fillId="0" borderId="10" xfId="0" applyNumberFormat="1" applyFont="1" applyFill="1" applyBorder="1" applyAlignment="1">
      <alignment horizontal="center" wrapText="1"/>
    </xf>
    <xf numFmtId="2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wrapText="1"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 horizontal="left" wrapText="1"/>
    </xf>
    <xf numFmtId="0" fontId="60" fillId="0" borderId="10" xfId="0" applyFont="1" applyBorder="1" applyAlignment="1">
      <alignment/>
    </xf>
    <xf numFmtId="49" fontId="60" fillId="35" borderId="10" xfId="0" applyNumberFormat="1" applyFont="1" applyFill="1" applyBorder="1" applyAlignment="1">
      <alignment horizontal="center" wrapText="1"/>
    </xf>
    <xf numFmtId="2" fontId="60" fillId="35" borderId="10" xfId="0" applyNumberFormat="1" applyFont="1" applyFill="1" applyBorder="1" applyAlignment="1">
      <alignment horizontal="center" wrapText="1"/>
    </xf>
    <xf numFmtId="2" fontId="58" fillId="35" borderId="10" xfId="0" applyNumberFormat="1" applyFont="1" applyFill="1" applyBorder="1" applyAlignment="1">
      <alignment horizontal="center"/>
    </xf>
    <xf numFmtId="49" fontId="58" fillId="35" borderId="10" xfId="0" applyNumberFormat="1" applyFont="1" applyFill="1" applyBorder="1" applyAlignment="1">
      <alignment horizontal="center" wrapText="1"/>
    </xf>
    <xf numFmtId="2" fontId="58" fillId="35" borderId="10" xfId="0" applyNumberFormat="1" applyFont="1" applyFill="1" applyBorder="1" applyAlignment="1">
      <alignment horizontal="center" wrapText="1"/>
    </xf>
    <xf numFmtId="49" fontId="60" fillId="0" borderId="10" xfId="0" applyNumberFormat="1" applyFont="1" applyFill="1" applyBorder="1" applyAlignment="1">
      <alignment wrapText="1"/>
    </xf>
    <xf numFmtId="2" fontId="60" fillId="0" borderId="10" xfId="0" applyNumberFormat="1" applyFont="1" applyFill="1" applyBorder="1" applyAlignment="1">
      <alignment horizontal="center"/>
    </xf>
    <xf numFmtId="49" fontId="58" fillId="0" borderId="10" xfId="0" applyNumberFormat="1" applyFont="1" applyFill="1" applyBorder="1" applyAlignment="1">
      <alignment wrapText="1"/>
    </xf>
    <xf numFmtId="2" fontId="58" fillId="0" borderId="10" xfId="0" applyNumberFormat="1" applyFont="1" applyFill="1" applyBorder="1" applyAlignment="1">
      <alignment horizontal="center"/>
    </xf>
    <xf numFmtId="49" fontId="60" fillId="0" borderId="10" xfId="0" applyNumberFormat="1" applyFont="1" applyBorder="1" applyAlignment="1">
      <alignment horizontal="center" wrapText="1"/>
    </xf>
    <xf numFmtId="2" fontId="60" fillId="0" borderId="10" xfId="0" applyNumberFormat="1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2" fontId="58" fillId="0" borderId="10" xfId="0" applyNumberFormat="1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wrapText="1"/>
    </xf>
    <xf numFmtId="2" fontId="59" fillId="0" borderId="10" xfId="0" applyNumberFormat="1" applyFont="1" applyBorder="1" applyAlignment="1">
      <alignment horizontal="center"/>
    </xf>
    <xf numFmtId="174" fontId="59" fillId="0" borderId="0" xfId="0" applyNumberFormat="1" applyFont="1" applyBorder="1" applyAlignment="1">
      <alignment horizontal="center" vertical="top"/>
    </xf>
    <xf numFmtId="0" fontId="58" fillId="0" borderId="0" xfId="0" applyFont="1" applyFill="1" applyBorder="1" applyAlignment="1">
      <alignment horizontal="left" vertic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Border="1" applyAlignment="1">
      <alignment horizontal="center" vertical="center"/>
    </xf>
    <xf numFmtId="2" fontId="58" fillId="0" borderId="0" xfId="0" applyNumberFormat="1" applyFont="1" applyBorder="1" applyAlignment="1">
      <alignment vertical="center"/>
    </xf>
    <xf numFmtId="49" fontId="58" fillId="0" borderId="0" xfId="0" applyNumberFormat="1" applyFont="1" applyFill="1" applyBorder="1" applyAlignment="1">
      <alignment horizontal="center" wrapText="1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60" fillId="0" borderId="0" xfId="0" applyFont="1" applyAlignment="1">
      <alignment horizontal="center"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wrapText="1"/>
    </xf>
    <xf numFmtId="0" fontId="58" fillId="0" borderId="0" xfId="0" applyFont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wrapText="1"/>
    </xf>
    <xf numFmtId="0" fontId="61" fillId="0" borderId="0" xfId="0" applyFont="1" applyAlignment="1">
      <alignment/>
    </xf>
    <xf numFmtId="2" fontId="61" fillId="0" borderId="0" xfId="0" applyNumberFormat="1" applyFont="1" applyAlignment="1">
      <alignment/>
    </xf>
    <xf numFmtId="0" fontId="23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49" fontId="62" fillId="34" borderId="10" xfId="0" applyNumberFormat="1" applyFont="1" applyFill="1" applyBorder="1" applyAlignment="1">
      <alignment horizontal="center" vertical="center" wrapText="1"/>
    </xf>
    <xf numFmtId="49" fontId="64" fillId="34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wrapText="1"/>
    </xf>
    <xf numFmtId="0" fontId="65" fillId="0" borderId="10" xfId="0" applyFont="1" applyFill="1" applyBorder="1" applyAlignment="1">
      <alignment wrapText="1"/>
    </xf>
    <xf numFmtId="0" fontId="65" fillId="0" borderId="10" xfId="54" applyFont="1" applyFill="1" applyBorder="1" applyAlignment="1">
      <alignment horizontal="justify"/>
      <protection/>
    </xf>
    <xf numFmtId="49" fontId="65" fillId="0" borderId="11" xfId="0" applyNumberFormat="1" applyFont="1" applyFill="1" applyBorder="1" applyAlignment="1">
      <alignment horizontal="center" wrapText="1"/>
    </xf>
    <xf numFmtId="0" fontId="65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49" fontId="65" fillId="33" borderId="10" xfId="0" applyNumberFormat="1" applyFont="1" applyFill="1" applyBorder="1" applyAlignment="1">
      <alignment horizontal="center" wrapText="1"/>
    </xf>
    <xf numFmtId="2" fontId="65" fillId="33" borderId="10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justify" wrapText="1"/>
    </xf>
    <xf numFmtId="0" fontId="23" fillId="0" borderId="0" xfId="0" applyFont="1" applyAlignment="1">
      <alignment horizontal="justify" wrapText="1"/>
    </xf>
    <xf numFmtId="0" fontId="19" fillId="0" borderId="10" xfId="0" applyFont="1" applyBorder="1" applyAlignment="1">
      <alignment/>
    </xf>
    <xf numFmtId="2" fontId="68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49" fontId="38" fillId="0" borderId="10" xfId="33" applyNumberFormat="1" applyFont="1" applyFill="1" applyBorder="1" applyAlignment="1">
      <alignment horizontal="justify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justify"/>
    </xf>
    <xf numFmtId="0" fontId="22" fillId="0" borderId="10" xfId="0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49" fontId="52" fillId="0" borderId="0" xfId="0" applyNumberFormat="1" applyFont="1" applyAlignment="1">
      <alignment horizontal="right" wrapText="1"/>
    </xf>
    <xf numFmtId="0" fontId="70" fillId="0" borderId="0" xfId="0" applyFont="1" applyAlignment="1">
      <alignment/>
    </xf>
    <xf numFmtId="0" fontId="52" fillId="0" borderId="0" xfId="0" applyFont="1" applyAlignment="1">
      <alignment horizontal="right"/>
    </xf>
    <xf numFmtId="0" fontId="71" fillId="0" borderId="10" xfId="0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49" fontId="72" fillId="34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71" fillId="0" borderId="10" xfId="0" applyFont="1" applyFill="1" applyBorder="1" applyAlignment="1">
      <alignment horizontal="center" wrapText="1"/>
    </xf>
    <xf numFmtId="0" fontId="53" fillId="0" borderId="10" xfId="55" applyFont="1" applyFill="1" applyBorder="1" applyAlignment="1">
      <alignment horizontal="left" wrapText="1"/>
      <protection/>
    </xf>
    <xf numFmtId="49" fontId="52" fillId="0" borderId="10" xfId="0" applyNumberFormat="1" applyFont="1" applyFill="1" applyBorder="1" applyAlignment="1">
      <alignment horizontal="center" wrapText="1"/>
    </xf>
    <xf numFmtId="2" fontId="52" fillId="0" borderId="10" xfId="0" applyNumberFormat="1" applyFont="1" applyFill="1" applyBorder="1" applyAlignment="1">
      <alignment horizontal="center" wrapText="1"/>
    </xf>
    <xf numFmtId="0" fontId="53" fillId="0" borderId="12" xfId="55" applyFont="1" applyFill="1" applyBorder="1" applyAlignment="1">
      <alignment horizontal="left" wrapText="1"/>
      <protection/>
    </xf>
    <xf numFmtId="49" fontId="52" fillId="0" borderId="13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wrapText="1"/>
    </xf>
    <xf numFmtId="49" fontId="71" fillId="0" borderId="10" xfId="0" applyNumberFormat="1" applyFont="1" applyFill="1" applyBorder="1" applyAlignment="1">
      <alignment horizontal="center" wrapText="1"/>
    </xf>
    <xf numFmtId="0" fontId="72" fillId="0" borderId="10" xfId="55" applyFont="1" applyFill="1" applyBorder="1" applyAlignment="1">
      <alignment horizontal="left" wrapText="1"/>
      <protection/>
    </xf>
    <xf numFmtId="2" fontId="71" fillId="0" borderId="10" xfId="0" applyNumberFormat="1" applyFont="1" applyFill="1" applyBorder="1" applyAlignment="1">
      <alignment horizontal="center" wrapText="1"/>
    </xf>
    <xf numFmtId="49" fontId="71" fillId="0" borderId="13" xfId="0" applyNumberFormat="1" applyFont="1" applyFill="1" applyBorder="1" applyAlignment="1">
      <alignment horizontal="center"/>
    </xf>
    <xf numFmtId="2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71" fillId="0" borderId="10" xfId="0" applyFont="1" applyFill="1" applyBorder="1" applyAlignment="1">
      <alignment wrapText="1"/>
    </xf>
    <xf numFmtId="2" fontId="71" fillId="0" borderId="10" xfId="0" applyNumberFormat="1" applyFont="1" applyBorder="1" applyAlignment="1">
      <alignment horizontal="center"/>
    </xf>
    <xf numFmtId="0" fontId="71" fillId="0" borderId="10" xfId="0" applyFont="1" applyFill="1" applyBorder="1" applyAlignment="1">
      <alignment horizontal="left" wrapText="1"/>
    </xf>
    <xf numFmtId="49" fontId="71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left" wrapText="1"/>
    </xf>
    <xf numFmtId="49" fontId="52" fillId="0" borderId="10" xfId="0" applyNumberFormat="1" applyFont="1" applyFill="1" applyBorder="1" applyAlignment="1">
      <alignment horizontal="center"/>
    </xf>
    <xf numFmtId="0" fontId="52" fillId="0" borderId="10" xfId="54" applyFont="1" applyFill="1" applyBorder="1" applyAlignment="1">
      <alignment horizontal="justify" wrapText="1"/>
      <protection/>
    </xf>
    <xf numFmtId="49" fontId="71" fillId="0" borderId="10" xfId="0" applyNumberFormat="1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71" fillId="0" borderId="18" xfId="0" applyNumberFormat="1" applyFont="1" applyFill="1" applyBorder="1" applyAlignment="1" applyProtection="1">
      <alignment wrapText="1"/>
      <protection/>
    </xf>
    <xf numFmtId="0" fontId="71" fillId="0" borderId="11" xfId="0" applyFont="1" applyFill="1" applyBorder="1" applyAlignment="1">
      <alignment horizontal="center" wrapText="1"/>
    </xf>
    <xf numFmtId="0" fontId="71" fillId="0" borderId="11" xfId="54" applyFont="1" applyFill="1" applyBorder="1" applyAlignment="1">
      <alignment horizontal="justify" wrapText="1"/>
      <protection/>
    </xf>
    <xf numFmtId="49" fontId="71" fillId="0" borderId="11" xfId="0" applyNumberFormat="1" applyFont="1" applyFill="1" applyBorder="1" applyAlignment="1">
      <alignment horizontal="center" wrapText="1"/>
    </xf>
    <xf numFmtId="2" fontId="71" fillId="0" borderId="11" xfId="0" applyNumberFormat="1" applyFont="1" applyFill="1" applyBorder="1" applyAlignment="1">
      <alignment horizontal="center" wrapText="1"/>
    </xf>
    <xf numFmtId="0" fontId="71" fillId="0" borderId="10" xfId="0" applyFont="1" applyBorder="1" applyAlignment="1">
      <alignment horizontal="center"/>
    </xf>
    <xf numFmtId="0" fontId="73" fillId="0" borderId="0" xfId="0" applyFont="1" applyAlignment="1">
      <alignment/>
    </xf>
    <xf numFmtId="0" fontId="47" fillId="0" borderId="10" xfId="0" applyFont="1" applyBorder="1" applyAlignment="1">
      <alignment wrapText="1"/>
    </xf>
    <xf numFmtId="49" fontId="47" fillId="0" borderId="10" xfId="0" applyNumberFormat="1" applyFont="1" applyBorder="1" applyAlignment="1">
      <alignment horizontal="center" wrapText="1"/>
    </xf>
    <xf numFmtId="49" fontId="47" fillId="0" borderId="17" xfId="0" applyNumberFormat="1" applyFont="1" applyBorder="1" applyAlignment="1">
      <alignment horizontal="left" wrapText="1"/>
    </xf>
    <xf numFmtId="49" fontId="22" fillId="0" borderId="16" xfId="0" applyNumberFormat="1" applyFont="1" applyBorder="1" applyAlignment="1">
      <alignment horizontal="center" wrapText="1"/>
    </xf>
    <xf numFmtId="0" fontId="22" fillId="0" borderId="19" xfId="0" applyFont="1" applyBorder="1" applyAlignment="1">
      <alignment horizontal="center"/>
    </xf>
    <xf numFmtId="0" fontId="22" fillId="0" borderId="0" xfId="0" applyFont="1" applyAlignment="1">
      <alignment horizontal="left"/>
    </xf>
    <xf numFmtId="49" fontId="22" fillId="0" borderId="10" xfId="0" applyNumberFormat="1" applyFont="1" applyBorder="1" applyAlignment="1">
      <alignment horizontal="center" vertical="center" wrapText="1"/>
    </xf>
    <xf numFmtId="182" fontId="58" fillId="0" borderId="10" xfId="0" applyNumberFormat="1" applyFont="1" applyBorder="1" applyAlignment="1">
      <alignment horizontal="center"/>
    </xf>
    <xf numFmtId="182" fontId="60" fillId="0" borderId="10" xfId="0" applyNumberFormat="1" applyFont="1" applyBorder="1" applyAlignment="1">
      <alignment horizontal="center"/>
    </xf>
    <xf numFmtId="182" fontId="60" fillId="0" borderId="1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49" fontId="46" fillId="0" borderId="10" xfId="0" applyNumberFormat="1" applyFont="1" applyBorder="1" applyAlignment="1">
      <alignment horizontal="center" wrapText="1"/>
    </xf>
    <xf numFmtId="49" fontId="46" fillId="0" borderId="0" xfId="0" applyNumberFormat="1" applyFont="1" applyAlignment="1">
      <alignment wrapText="1"/>
    </xf>
    <xf numFmtId="49" fontId="46" fillId="0" borderId="13" xfId="0" applyNumberFormat="1" applyFont="1" applyBorder="1" applyAlignment="1">
      <alignment horizontal="center"/>
    </xf>
    <xf numFmtId="49" fontId="47" fillId="0" borderId="13" xfId="0" applyNumberFormat="1" applyFont="1" applyBorder="1" applyAlignment="1">
      <alignment horizontal="center"/>
    </xf>
    <xf numFmtId="49" fontId="63" fillId="0" borderId="0" xfId="0" applyNumberFormat="1" applyFont="1" applyAlignment="1">
      <alignment wrapText="1"/>
    </xf>
    <xf numFmtId="0" fontId="65" fillId="0" borderId="10" xfId="0" applyFont="1" applyBorder="1" applyAlignment="1">
      <alignment wrapText="1"/>
    </xf>
    <xf numFmtId="49" fontId="65" fillId="0" borderId="13" xfId="0" applyNumberFormat="1" applyFont="1" applyBorder="1" applyAlignment="1">
      <alignment horizontal="center"/>
    </xf>
    <xf numFmtId="49" fontId="63" fillId="0" borderId="10" xfId="0" applyNumberFormat="1" applyFont="1" applyBorder="1" applyAlignment="1">
      <alignment horizontal="center"/>
    </xf>
    <xf numFmtId="49" fontId="65" fillId="0" borderId="10" xfId="0" applyNumberFormat="1" applyFont="1" applyBorder="1" applyAlignment="1">
      <alignment horizontal="center" wrapText="1"/>
    </xf>
    <xf numFmtId="49" fontId="23" fillId="0" borderId="16" xfId="0" applyNumberFormat="1" applyFont="1" applyBorder="1" applyAlignment="1">
      <alignment horizont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47" fillId="0" borderId="0" xfId="54" applyFont="1" applyFill="1" applyBorder="1" applyAlignment="1">
      <alignment horizontal="justify"/>
      <protection/>
    </xf>
    <xf numFmtId="182" fontId="50" fillId="0" borderId="11" xfId="0" applyNumberFormat="1" applyFont="1" applyFill="1" applyBorder="1" applyAlignment="1">
      <alignment horizontal="center" wrapText="1"/>
    </xf>
    <xf numFmtId="182" fontId="48" fillId="0" borderId="10" xfId="0" applyNumberFormat="1" applyFont="1" applyFill="1" applyBorder="1" applyAlignment="1">
      <alignment horizontal="center" wrapText="1"/>
    </xf>
    <xf numFmtId="182" fontId="48" fillId="0" borderId="10" xfId="0" applyNumberFormat="1" applyFont="1" applyFill="1" applyBorder="1" applyAlignment="1">
      <alignment horizontal="center"/>
    </xf>
    <xf numFmtId="182" fontId="50" fillId="0" borderId="10" xfId="0" applyNumberFormat="1" applyFont="1" applyFill="1" applyBorder="1" applyAlignment="1">
      <alignment horizontal="center" wrapText="1"/>
    </xf>
    <xf numFmtId="182" fontId="48" fillId="0" borderId="11" xfId="0" applyNumberFormat="1" applyFont="1" applyFill="1" applyBorder="1" applyAlignment="1">
      <alignment horizontal="center" wrapText="1"/>
    </xf>
    <xf numFmtId="182" fontId="52" fillId="0" borderId="10" xfId="0" applyNumberFormat="1" applyFont="1" applyFill="1" applyBorder="1" applyAlignment="1">
      <alignment horizontal="center" wrapText="1"/>
    </xf>
    <xf numFmtId="182" fontId="71" fillId="0" borderId="10" xfId="0" applyNumberFormat="1" applyFont="1" applyFill="1" applyBorder="1" applyAlignment="1">
      <alignment horizontal="center" wrapText="1"/>
    </xf>
    <xf numFmtId="182" fontId="71" fillId="0" borderId="11" xfId="0" applyNumberFormat="1" applyFont="1" applyFill="1" applyBorder="1" applyAlignment="1">
      <alignment horizontal="center" wrapText="1"/>
    </xf>
    <xf numFmtId="49" fontId="20" fillId="0" borderId="0" xfId="0" applyNumberFormat="1" applyFont="1" applyAlignment="1">
      <alignment horizontal="right" wrapText="1"/>
    </xf>
    <xf numFmtId="0" fontId="22" fillId="0" borderId="10" xfId="0" applyFont="1" applyBorder="1" applyAlignment="1">
      <alignment/>
    </xf>
    <xf numFmtId="49" fontId="38" fillId="0" borderId="10" xfId="33" applyNumberFormat="1" applyFont="1" applyBorder="1" applyAlignment="1">
      <alignment horizontal="justify" vertical="center" wrapText="1"/>
      <protection/>
    </xf>
    <xf numFmtId="49" fontId="38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 vertical="justify" wrapText="1"/>
    </xf>
    <xf numFmtId="0" fontId="0" fillId="0" borderId="0" xfId="0" applyFont="1" applyAlignment="1">
      <alignment/>
    </xf>
    <xf numFmtId="0" fontId="36" fillId="0" borderId="20" xfId="0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49" fontId="2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 applyAlignment="1">
      <alignment horizontal="right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wrapText="1"/>
    </xf>
    <xf numFmtId="49" fontId="33" fillId="0" borderId="0" xfId="0" applyNumberFormat="1" applyFont="1" applyAlignment="1">
      <alignment horizontal="right" wrapText="1"/>
    </xf>
    <xf numFmtId="49" fontId="34" fillId="0" borderId="0" xfId="0" applyNumberFormat="1" applyFont="1" applyAlignment="1">
      <alignment horizontal="right" wrapText="1"/>
    </xf>
    <xf numFmtId="0" fontId="34" fillId="0" borderId="0" xfId="0" applyFont="1" applyAlignment="1">
      <alignment horizontal="right" wrapText="1"/>
    </xf>
    <xf numFmtId="0" fontId="34" fillId="0" borderId="0" xfId="0" applyFont="1" applyAlignment="1">
      <alignment wrapText="1"/>
    </xf>
    <xf numFmtId="49" fontId="55" fillId="0" borderId="0" xfId="0" applyNumberFormat="1" applyFont="1" applyAlignment="1">
      <alignment horizontal="right" wrapText="1"/>
    </xf>
    <xf numFmtId="49" fontId="55" fillId="0" borderId="0" xfId="0" applyNumberFormat="1" applyFont="1" applyAlignment="1">
      <alignment wrapText="1"/>
    </xf>
    <xf numFmtId="49" fontId="55" fillId="0" borderId="0" xfId="0" applyNumberFormat="1" applyFont="1" applyFill="1" applyAlignment="1">
      <alignment horizontal="right" wrapText="1"/>
    </xf>
    <xf numFmtId="0" fontId="18" fillId="0" borderId="0" xfId="0" applyFont="1" applyFill="1" applyAlignment="1">
      <alignment horizontal="center" vertical="top" wrapText="1"/>
    </xf>
    <xf numFmtId="2" fontId="18" fillId="0" borderId="16" xfId="0" applyNumberFormat="1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73" fontId="18" fillId="0" borderId="16" xfId="69" applyFont="1" applyFill="1" applyBorder="1" applyAlignment="1">
      <alignment horizontal="center" vertical="top"/>
    </xf>
    <xf numFmtId="173" fontId="18" fillId="0" borderId="11" xfId="69" applyFont="1" applyFill="1" applyBorder="1" applyAlignment="1">
      <alignment horizontal="center" vertical="top"/>
    </xf>
    <xf numFmtId="49" fontId="69" fillId="0" borderId="0" xfId="0" applyNumberFormat="1" applyFont="1" applyAlignment="1">
      <alignment horizontal="right" wrapText="1"/>
    </xf>
    <xf numFmtId="49" fontId="69" fillId="0" borderId="0" xfId="0" applyNumberFormat="1" applyFont="1" applyFill="1" applyAlignment="1">
      <alignment horizontal="right" vertical="center" wrapText="1"/>
    </xf>
    <xf numFmtId="49" fontId="73" fillId="0" borderId="0" xfId="0" applyNumberFormat="1" applyFont="1" applyAlignment="1">
      <alignment horizontal="right" vertical="center" wrapText="1"/>
    </xf>
    <xf numFmtId="173" fontId="18" fillId="0" borderId="16" xfId="69" applyFont="1" applyFill="1" applyBorder="1" applyAlignment="1">
      <alignment horizontal="center" vertical="center"/>
    </xf>
    <xf numFmtId="173" fontId="18" fillId="0" borderId="11" xfId="69" applyFont="1" applyFill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73" fillId="0" borderId="0" xfId="0" applyFont="1" applyAlignment="1">
      <alignment horizontal="right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60" fillId="0" borderId="0" xfId="0" applyFont="1" applyAlignment="1">
      <alignment horizontal="center" vertical="top" wrapText="1"/>
    </xf>
    <xf numFmtId="49" fontId="24" fillId="0" borderId="0" xfId="0" applyNumberFormat="1" applyFont="1" applyAlignment="1">
      <alignment horizontal="right" wrapText="1"/>
    </xf>
    <xf numFmtId="49" fontId="24" fillId="0" borderId="0" xfId="0" applyNumberFormat="1" applyFont="1" applyAlignment="1">
      <alignment wrapText="1"/>
    </xf>
    <xf numFmtId="0" fontId="63" fillId="0" borderId="0" xfId="0" applyFont="1" applyAlignment="1">
      <alignment horizontal="center" wrapText="1"/>
    </xf>
    <xf numFmtId="49" fontId="30" fillId="0" borderId="0" xfId="0" applyNumberFormat="1" applyFont="1" applyAlignment="1">
      <alignment horizontal="right" wrapText="1"/>
    </xf>
    <xf numFmtId="0" fontId="57" fillId="0" borderId="0" xfId="0" applyFont="1" applyAlignment="1">
      <alignment horizontal="right" wrapText="1"/>
    </xf>
    <xf numFmtId="49" fontId="52" fillId="0" borderId="0" xfId="0" applyNumberFormat="1" applyFont="1" applyAlignment="1">
      <alignment horizontal="right" wrapText="1"/>
    </xf>
    <xf numFmtId="49" fontId="52" fillId="0" borderId="0" xfId="0" applyNumberFormat="1" applyFont="1" applyAlignment="1">
      <alignment wrapText="1"/>
    </xf>
    <xf numFmtId="0" fontId="71" fillId="0" borderId="0" xfId="0" applyFont="1" applyAlignment="1">
      <alignment horizontal="center" wrapText="1"/>
    </xf>
    <xf numFmtId="0" fontId="53" fillId="0" borderId="0" xfId="0" applyFont="1" applyFill="1" applyBorder="1" applyAlignment="1">
      <alignment horizontal="right"/>
    </xf>
    <xf numFmtId="0" fontId="71" fillId="0" borderId="11" xfId="0" applyFont="1" applyFill="1" applyBorder="1" applyAlignment="1">
      <alignment wrapText="1"/>
    </xf>
    <xf numFmtId="49" fontId="52" fillId="0" borderId="0" xfId="0" applyNumberFormat="1" applyFont="1" applyAlignment="1">
      <alignment vertical="top" wrapText="1"/>
    </xf>
    <xf numFmtId="49" fontId="70" fillId="0" borderId="0" xfId="0" applyNumberFormat="1" applyFont="1" applyAlignment="1">
      <alignment vertical="top" wrapText="1"/>
    </xf>
    <xf numFmtId="0" fontId="44" fillId="0" borderId="0" xfId="0" applyFont="1" applyAlignment="1">
      <alignment horizontal="center" wrapText="1"/>
    </xf>
    <xf numFmtId="49" fontId="26" fillId="0" borderId="0" xfId="0" applyNumberFormat="1" applyFont="1" applyAlignment="1">
      <alignment wrapText="1"/>
    </xf>
    <xf numFmtId="49" fontId="26" fillId="0" borderId="0" xfId="0" applyNumberFormat="1" applyFont="1" applyAlignment="1">
      <alignment horizontal="left" wrapText="1"/>
    </xf>
    <xf numFmtId="49" fontId="29" fillId="0" borderId="0" xfId="0" applyNumberFormat="1" applyFont="1" applyAlignment="1">
      <alignment wrapText="1"/>
    </xf>
    <xf numFmtId="49" fontId="26" fillId="0" borderId="0" xfId="0" applyNumberFormat="1" applyFont="1" applyAlignment="1">
      <alignment horizontal="right" wrapText="1"/>
    </xf>
    <xf numFmtId="0" fontId="29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1" fillId="0" borderId="0" xfId="0" applyFont="1" applyAlignment="1">
      <alignment horizontal="center" vertical="center" wrapText="1"/>
    </xf>
    <xf numFmtId="0" fontId="25" fillId="0" borderId="0" xfId="0" applyFont="1" applyFill="1" applyBorder="1" applyAlignment="1">
      <alignment horizontal="right"/>
    </xf>
    <xf numFmtId="0" fontId="48" fillId="0" borderId="11" xfId="0" applyFont="1" applyFill="1" applyBorder="1" applyAlignment="1">
      <alignment wrapText="1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63" fillId="0" borderId="10" xfId="0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wrapText="1"/>
    </xf>
    <xf numFmtId="0" fontId="66" fillId="0" borderId="10" xfId="55" applyFont="1" applyBorder="1" applyAlignment="1">
      <alignment horizontal="left" wrapText="1"/>
      <protection/>
    </xf>
    <xf numFmtId="2" fontId="65" fillId="0" borderId="10" xfId="0" applyNumberFormat="1" applyFont="1" applyBorder="1" applyAlignment="1">
      <alignment horizontal="center" wrapText="1"/>
    </xf>
    <xf numFmtId="0" fontId="66" fillId="0" borderId="12" xfId="55" applyFont="1" applyBorder="1" applyAlignment="1">
      <alignment horizontal="left" wrapText="1"/>
      <protection/>
    </xf>
    <xf numFmtId="0" fontId="66" fillId="0" borderId="21" xfId="55" applyFont="1" applyBorder="1" applyAlignment="1">
      <alignment horizontal="left" wrapText="1"/>
      <protection/>
    </xf>
    <xf numFmtId="0" fontId="65" fillId="0" borderId="13" xfId="0" applyFont="1" applyBorder="1" applyAlignment="1">
      <alignment wrapText="1"/>
    </xf>
    <xf numFmtId="49" fontId="63" fillId="0" borderId="10" xfId="0" applyNumberFormat="1" applyFont="1" applyBorder="1" applyAlignment="1">
      <alignment horizontal="center" wrapText="1"/>
    </xf>
    <xf numFmtId="0" fontId="64" fillId="0" borderId="10" xfId="55" applyFont="1" applyBorder="1" applyAlignment="1">
      <alignment horizontal="left" wrapText="1"/>
      <protection/>
    </xf>
    <xf numFmtId="2" fontId="63" fillId="0" borderId="10" xfId="0" applyNumberFormat="1" applyFont="1" applyBorder="1" applyAlignment="1">
      <alignment horizontal="center" wrapText="1"/>
    </xf>
    <xf numFmtId="49" fontId="63" fillId="0" borderId="13" xfId="0" applyNumberFormat="1" applyFont="1" applyBorder="1" applyAlignment="1">
      <alignment horizontal="center"/>
    </xf>
    <xf numFmtId="0" fontId="65" fillId="0" borderId="10" xfId="54" applyFont="1" applyBorder="1" applyAlignment="1">
      <alignment horizontal="justify"/>
      <protection/>
    </xf>
    <xf numFmtId="0" fontId="63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 wrapText="1"/>
    </xf>
    <xf numFmtId="49" fontId="63" fillId="0" borderId="10" xfId="0" applyNumberFormat="1" applyFont="1" applyBorder="1" applyAlignment="1">
      <alignment wrapText="1"/>
    </xf>
    <xf numFmtId="49" fontId="65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wrapText="1"/>
    </xf>
    <xf numFmtId="49" fontId="65" fillId="0" borderId="10" xfId="0" applyNumberFormat="1" applyFont="1" applyBorder="1" applyAlignment="1">
      <alignment wrapText="1"/>
    </xf>
    <xf numFmtId="0" fontId="65" fillId="0" borderId="10" xfId="54" applyFont="1" applyBorder="1" applyAlignment="1">
      <alignment horizontal="justify" wrapText="1"/>
      <protection/>
    </xf>
    <xf numFmtId="49" fontId="63" fillId="0" borderId="11" xfId="0" applyNumberFormat="1" applyFont="1" applyBorder="1" applyAlignment="1">
      <alignment horizontal="center" wrapText="1"/>
    </xf>
    <xf numFmtId="2" fontId="63" fillId="0" borderId="11" xfId="0" applyNumberFormat="1" applyFont="1" applyBorder="1" applyAlignment="1">
      <alignment horizontal="center" wrapText="1"/>
    </xf>
    <xf numFmtId="2" fontId="63" fillId="0" borderId="11" xfId="0" applyNumberFormat="1" applyFont="1" applyBorder="1" applyAlignment="1">
      <alignment horizontal="center"/>
    </xf>
    <xf numFmtId="2" fontId="65" fillId="0" borderId="10" xfId="0" applyNumberFormat="1" applyFont="1" applyBorder="1" applyAlignment="1">
      <alignment horizontal="center"/>
    </xf>
    <xf numFmtId="49" fontId="65" fillId="0" borderId="11" xfId="0" applyNumberFormat="1" applyFont="1" applyBorder="1" applyAlignment="1">
      <alignment horizontal="center" wrapText="1"/>
    </xf>
    <xf numFmtId="2" fontId="65" fillId="0" borderId="11" xfId="0" applyNumberFormat="1" applyFont="1" applyBorder="1" applyAlignment="1">
      <alignment horizontal="center" wrapText="1"/>
    </xf>
    <xf numFmtId="182" fontId="65" fillId="0" borderId="10" xfId="0" applyNumberFormat="1" applyFont="1" applyBorder="1" applyAlignment="1">
      <alignment horizontal="center"/>
    </xf>
    <xf numFmtId="182" fontId="65" fillId="0" borderId="10" xfId="0" applyNumberFormat="1" applyFont="1" applyBorder="1" applyAlignment="1">
      <alignment horizontal="center" wrapText="1"/>
    </xf>
    <xf numFmtId="0" fontId="63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63" fillId="0" borderId="18" xfId="0" applyFont="1" applyBorder="1" applyAlignment="1">
      <alignment wrapText="1"/>
    </xf>
    <xf numFmtId="0" fontId="63" fillId="0" borderId="11" xfId="0" applyFont="1" applyBorder="1" applyAlignment="1">
      <alignment horizontal="center" wrapText="1"/>
    </xf>
    <xf numFmtId="0" fontId="65" fillId="0" borderId="11" xfId="0" applyFont="1" applyBorder="1" applyAlignment="1">
      <alignment wrapText="1"/>
    </xf>
    <xf numFmtId="2" fontId="63" fillId="0" borderId="10" xfId="0" applyNumberFormat="1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2" fontId="46" fillId="0" borderId="10" xfId="0" applyNumberFormat="1" applyFont="1" applyBorder="1" applyAlignment="1">
      <alignment horizontal="center" wrapText="1"/>
    </xf>
    <xf numFmtId="2" fontId="47" fillId="0" borderId="10" xfId="0" applyNumberFormat="1" applyFont="1" applyBorder="1" applyAlignment="1">
      <alignment horizontal="center" wrapText="1"/>
    </xf>
    <xf numFmtId="0" fontId="47" fillId="0" borderId="0" xfId="0" applyFont="1" applyAlignment="1">
      <alignment wrapText="1"/>
    </xf>
    <xf numFmtId="0" fontId="54" fillId="0" borderId="10" xfId="55" applyFont="1" applyBorder="1" applyAlignment="1">
      <alignment horizontal="left" wrapText="1"/>
      <protection/>
    </xf>
    <xf numFmtId="0" fontId="54" fillId="0" borderId="12" xfId="55" applyFont="1" applyBorder="1" applyAlignment="1">
      <alignment horizontal="left" wrapText="1"/>
      <protection/>
    </xf>
    <xf numFmtId="0" fontId="46" fillId="0" borderId="10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47" fillId="36" borderId="10" xfId="33" applyFont="1" applyFill="1" applyBorder="1" applyAlignment="1">
      <alignment horizontal="left" vertical="center" wrapText="1" shrinkToFit="1"/>
      <protection/>
    </xf>
    <xf numFmtId="2" fontId="47" fillId="33" borderId="10" xfId="0" applyNumberFormat="1" applyFont="1" applyFill="1" applyBorder="1" applyAlignment="1">
      <alignment horizontal="center" wrapText="1"/>
    </xf>
    <xf numFmtId="49" fontId="47" fillId="0" borderId="10" xfId="0" applyNumberFormat="1" applyFont="1" applyBorder="1" applyAlignment="1">
      <alignment horizontal="center"/>
    </xf>
    <xf numFmtId="0" fontId="47" fillId="0" borderId="10" xfId="54" applyFont="1" applyBorder="1" applyAlignment="1">
      <alignment horizontal="justify" wrapText="1"/>
      <protection/>
    </xf>
    <xf numFmtId="49" fontId="46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182" fontId="46" fillId="0" borderId="10" xfId="0" applyNumberFormat="1" applyFont="1" applyBorder="1" applyAlignment="1">
      <alignment horizontal="center" wrapText="1"/>
    </xf>
    <xf numFmtId="182" fontId="47" fillId="0" borderId="10" xfId="0" applyNumberFormat="1" applyFont="1" applyBorder="1" applyAlignment="1">
      <alignment horizontal="center" wrapText="1"/>
    </xf>
    <xf numFmtId="2" fontId="47" fillId="0" borderId="10" xfId="0" applyNumberFormat="1" applyFont="1" applyBorder="1" applyAlignment="1">
      <alignment wrapText="1"/>
    </xf>
    <xf numFmtId="0" fontId="47" fillId="0" borderId="10" xfId="54" applyFont="1" applyBorder="1" applyAlignment="1">
      <alignment horizontal="justify"/>
      <protection/>
    </xf>
    <xf numFmtId="0" fontId="47" fillId="0" borderId="0" xfId="54" applyFont="1" applyAlignment="1">
      <alignment horizontal="justify"/>
      <protection/>
    </xf>
    <xf numFmtId="49" fontId="47" fillId="0" borderId="11" xfId="0" applyNumberFormat="1" applyFont="1" applyBorder="1" applyAlignment="1">
      <alignment horizontal="center" wrapText="1"/>
    </xf>
    <xf numFmtId="2" fontId="47" fillId="0" borderId="11" xfId="0" applyNumberFormat="1" applyFont="1" applyBorder="1" applyAlignment="1">
      <alignment horizontal="center" wrapText="1"/>
    </xf>
    <xf numFmtId="2" fontId="47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wrapText="1"/>
    </xf>
    <xf numFmtId="2" fontId="46" fillId="0" borderId="11" xfId="0" applyNumberFormat="1" applyFont="1" applyBorder="1" applyAlignment="1">
      <alignment horizontal="center" wrapText="1"/>
    </xf>
    <xf numFmtId="182" fontId="46" fillId="0" borderId="11" xfId="0" applyNumberFormat="1" applyFont="1" applyBorder="1" applyAlignment="1">
      <alignment horizontal="center" wrapText="1"/>
    </xf>
    <xf numFmtId="2" fontId="27" fillId="0" borderId="0" xfId="0" applyNumberFormat="1" applyFont="1" applyAlignment="1">
      <alignment/>
    </xf>
    <xf numFmtId="182" fontId="27" fillId="0" borderId="0" xfId="0" applyNumberFormat="1" applyFont="1" applyAlignment="1">
      <alignment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6" xfId="54"/>
    <cellStyle name="Обычный 18" xfId="55"/>
    <cellStyle name="Обычный 2" xfId="56"/>
    <cellStyle name="Обычный 2 2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J81"/>
  <sheetViews>
    <sheetView view="pageBreakPreview" zoomScale="28" zoomScaleSheetLayoutView="28" zoomScalePageLayoutView="0" workbookViewId="0" topLeftCell="A1">
      <selection activeCell="F7" sqref="F7"/>
    </sheetView>
  </sheetViews>
  <sheetFormatPr defaultColWidth="9.00390625" defaultRowHeight="12.75"/>
  <cols>
    <col min="1" max="1" width="28.375" style="0" customWidth="1"/>
    <col min="2" max="2" width="28.875" style="0" customWidth="1"/>
    <col min="3" max="3" width="91.25390625" style="4" customWidth="1"/>
    <col min="4" max="4" width="181.375" style="7" customWidth="1"/>
    <col min="5" max="5" width="71.875" style="7" customWidth="1"/>
    <col min="6" max="6" width="59.25390625" style="7" customWidth="1"/>
    <col min="7" max="7" width="60.875" style="4" customWidth="1"/>
  </cols>
  <sheetData>
    <row r="1" spans="7:9" ht="36" customHeight="1">
      <c r="G1" s="354"/>
      <c r="H1" s="352"/>
      <c r="I1" s="352"/>
    </row>
    <row r="2" spans="2:10" ht="40.5" customHeight="1">
      <c r="B2" s="60"/>
      <c r="C2" s="69"/>
      <c r="D2" s="70"/>
      <c r="E2" s="70"/>
      <c r="F2" s="70"/>
      <c r="G2" s="352" t="s">
        <v>401</v>
      </c>
      <c r="H2" s="353"/>
      <c r="I2" s="353"/>
      <c r="J2" s="60"/>
    </row>
    <row r="3" spans="2:10" s="1" customFormat="1" ht="204.75" customHeight="1">
      <c r="B3" s="60"/>
      <c r="C3" s="71"/>
      <c r="D3" s="70"/>
      <c r="E3" s="70"/>
      <c r="F3" s="350" t="s">
        <v>400</v>
      </c>
      <c r="G3" s="351"/>
      <c r="H3" s="351"/>
      <c r="I3" s="351"/>
      <c r="J3" s="351"/>
    </row>
    <row r="4" spans="2:10" s="14" customFormat="1" ht="168.75" customHeight="1">
      <c r="B4" s="348" t="s">
        <v>316</v>
      </c>
      <c r="C4" s="349"/>
      <c r="D4" s="349"/>
      <c r="E4" s="349"/>
      <c r="F4" s="349"/>
      <c r="G4" s="349"/>
      <c r="H4" s="55"/>
      <c r="I4" s="55"/>
      <c r="J4" s="55"/>
    </row>
    <row r="5" spans="2:10" s="14" customFormat="1" ht="225">
      <c r="B5" s="76" t="s">
        <v>11</v>
      </c>
      <c r="C5" s="76" t="s">
        <v>143</v>
      </c>
      <c r="D5" s="76" t="s">
        <v>10</v>
      </c>
      <c r="E5" s="76" t="s">
        <v>380</v>
      </c>
      <c r="F5" s="76" t="s">
        <v>195</v>
      </c>
      <c r="G5" s="76" t="s">
        <v>323</v>
      </c>
      <c r="H5" s="55"/>
      <c r="I5" s="55"/>
      <c r="J5" s="55"/>
    </row>
    <row r="6" spans="2:10" s="3" customFormat="1" ht="70.5" customHeight="1">
      <c r="B6" s="77">
        <v>1</v>
      </c>
      <c r="C6" s="77">
        <v>2</v>
      </c>
      <c r="D6" s="77">
        <v>3</v>
      </c>
      <c r="E6" s="77">
        <v>4</v>
      </c>
      <c r="F6" s="77">
        <v>5</v>
      </c>
      <c r="G6" s="77">
        <v>6</v>
      </c>
      <c r="H6" s="55"/>
      <c r="I6" s="55"/>
      <c r="J6" s="55"/>
    </row>
    <row r="7" spans="2:10" s="14" customFormat="1" ht="102.75" customHeight="1">
      <c r="B7" s="80" t="s">
        <v>58</v>
      </c>
      <c r="C7" s="81" t="s">
        <v>12</v>
      </c>
      <c r="D7" s="82" t="s">
        <v>303</v>
      </c>
      <c r="E7" s="83">
        <v>793.5</v>
      </c>
      <c r="F7" s="83">
        <f>F8+F18+F21+F45</f>
        <v>0</v>
      </c>
      <c r="G7" s="83">
        <f>E7+F7</f>
        <v>793.5</v>
      </c>
      <c r="H7" s="55"/>
      <c r="I7" s="55"/>
      <c r="J7" s="55"/>
    </row>
    <row r="8" spans="2:10" s="14" customFormat="1" ht="101.25" customHeight="1">
      <c r="B8" s="80" t="s">
        <v>58</v>
      </c>
      <c r="C8" s="81" t="s">
        <v>187</v>
      </c>
      <c r="D8" s="82" t="s">
        <v>280</v>
      </c>
      <c r="E8" s="83">
        <v>373.5</v>
      </c>
      <c r="F8" s="83">
        <f>F9</f>
        <v>0</v>
      </c>
      <c r="G8" s="83">
        <f>G9+G18+G21</f>
        <v>373.5</v>
      </c>
      <c r="H8" s="55"/>
      <c r="I8" s="55"/>
      <c r="J8" s="55"/>
    </row>
    <row r="9" spans="2:10" s="14" customFormat="1" ht="90" customHeight="1">
      <c r="B9" s="80" t="s">
        <v>58</v>
      </c>
      <c r="C9" s="162" t="s">
        <v>13</v>
      </c>
      <c r="D9" s="82" t="s">
        <v>14</v>
      </c>
      <c r="E9" s="83">
        <v>10</v>
      </c>
      <c r="F9" s="83">
        <f>F10+F11+F12</f>
        <v>0</v>
      </c>
      <c r="G9" s="83">
        <f>G10</f>
        <v>10</v>
      </c>
      <c r="H9" s="55"/>
      <c r="I9" s="55"/>
      <c r="J9" s="55"/>
    </row>
    <row r="10" spans="2:10" s="14" customFormat="1" ht="284.25" customHeight="1">
      <c r="B10" s="77">
        <v>182</v>
      </c>
      <c r="C10" s="79" t="s">
        <v>98</v>
      </c>
      <c r="D10" s="78" t="s">
        <v>216</v>
      </c>
      <c r="E10" s="85">
        <v>10</v>
      </c>
      <c r="F10" s="85"/>
      <c r="G10" s="85">
        <f>E10+F10</f>
        <v>10</v>
      </c>
      <c r="H10" s="55"/>
      <c r="I10" s="55"/>
      <c r="J10" s="55"/>
    </row>
    <row r="11" spans="2:10" s="14" customFormat="1" ht="113.25" customHeight="1" hidden="1">
      <c r="B11" s="77">
        <v>182</v>
      </c>
      <c r="C11" s="79" t="s">
        <v>99</v>
      </c>
      <c r="D11" s="88" t="s">
        <v>100</v>
      </c>
      <c r="E11" s="85">
        <v>0</v>
      </c>
      <c r="F11" s="85"/>
      <c r="G11" s="85">
        <f aca="true" t="shared" si="0" ref="G11:G17">E11+F11</f>
        <v>0</v>
      </c>
      <c r="H11" s="55"/>
      <c r="I11" s="55"/>
      <c r="J11" s="55"/>
    </row>
    <row r="12" spans="2:10" s="14" customFormat="1" ht="53.25" customHeight="1" hidden="1">
      <c r="B12" s="77">
        <v>182</v>
      </c>
      <c r="C12" s="79" t="s">
        <v>101</v>
      </c>
      <c r="D12" s="88" t="s">
        <v>102</v>
      </c>
      <c r="E12" s="85">
        <v>0</v>
      </c>
      <c r="F12" s="85"/>
      <c r="G12" s="85">
        <f t="shared" si="0"/>
        <v>0</v>
      </c>
      <c r="H12" s="55"/>
      <c r="I12" s="55"/>
      <c r="J12" s="55"/>
    </row>
    <row r="13" spans="2:10" s="14" customFormat="1" ht="91.5" hidden="1">
      <c r="B13" s="84" t="s">
        <v>59</v>
      </c>
      <c r="C13" s="79" t="s">
        <v>50</v>
      </c>
      <c r="D13" s="78" t="s">
        <v>15</v>
      </c>
      <c r="E13" s="85">
        <v>0</v>
      </c>
      <c r="F13" s="85">
        <f>F17+F16+F15+F14</f>
        <v>0</v>
      </c>
      <c r="G13" s="85">
        <f t="shared" si="0"/>
        <v>0</v>
      </c>
      <c r="H13" s="55"/>
      <c r="I13" s="55"/>
      <c r="J13" s="55"/>
    </row>
    <row r="14" spans="2:10" s="14" customFormat="1" ht="91.5" hidden="1">
      <c r="B14" s="77">
        <v>100</v>
      </c>
      <c r="C14" s="79" t="s">
        <v>60</v>
      </c>
      <c r="D14" s="89" t="s">
        <v>103</v>
      </c>
      <c r="E14" s="77">
        <v>0</v>
      </c>
      <c r="F14" s="77">
        <v>0</v>
      </c>
      <c r="G14" s="85">
        <f t="shared" si="0"/>
        <v>0</v>
      </c>
      <c r="H14" s="55"/>
      <c r="I14" s="55"/>
      <c r="J14" s="55"/>
    </row>
    <row r="15" spans="2:10" s="14" customFormat="1" ht="183" hidden="1">
      <c r="B15" s="77">
        <v>100</v>
      </c>
      <c r="C15" s="79" t="s">
        <v>61</v>
      </c>
      <c r="D15" s="89" t="s">
        <v>104</v>
      </c>
      <c r="E15" s="77">
        <v>0</v>
      </c>
      <c r="F15" s="77">
        <v>0</v>
      </c>
      <c r="G15" s="85">
        <f t="shared" si="0"/>
        <v>0</v>
      </c>
      <c r="H15" s="55"/>
      <c r="I15" s="55"/>
      <c r="J15" s="55"/>
    </row>
    <row r="16" spans="2:10" s="14" customFormat="1" ht="137.25" hidden="1">
      <c r="B16" s="77">
        <v>100</v>
      </c>
      <c r="C16" s="79" t="s">
        <v>62</v>
      </c>
      <c r="D16" s="89" t="s">
        <v>105</v>
      </c>
      <c r="E16" s="85">
        <v>0</v>
      </c>
      <c r="F16" s="85">
        <v>0</v>
      </c>
      <c r="G16" s="85">
        <f t="shared" si="0"/>
        <v>0</v>
      </c>
      <c r="H16" s="55"/>
      <c r="I16" s="55"/>
      <c r="J16" s="55"/>
    </row>
    <row r="17" spans="2:10" s="14" customFormat="1" ht="137.25" hidden="1">
      <c r="B17" s="77">
        <v>100</v>
      </c>
      <c r="C17" s="79" t="s">
        <v>63</v>
      </c>
      <c r="D17" s="89" t="s">
        <v>105</v>
      </c>
      <c r="E17" s="85">
        <v>0</v>
      </c>
      <c r="F17" s="77">
        <v>0</v>
      </c>
      <c r="G17" s="85">
        <f t="shared" si="0"/>
        <v>0</v>
      </c>
      <c r="H17" s="55"/>
      <c r="I17" s="55"/>
      <c r="J17" s="55"/>
    </row>
    <row r="18" spans="2:10" s="15" customFormat="1" ht="64.5" customHeight="1">
      <c r="B18" s="80" t="s">
        <v>58</v>
      </c>
      <c r="C18" s="81" t="s">
        <v>16</v>
      </c>
      <c r="D18" s="82" t="s">
        <v>17</v>
      </c>
      <c r="E18" s="83">
        <v>9</v>
      </c>
      <c r="F18" s="83">
        <f>F19</f>
        <v>0</v>
      </c>
      <c r="G18" s="83">
        <f>G19</f>
        <v>9</v>
      </c>
      <c r="H18" s="90"/>
      <c r="I18" s="90"/>
      <c r="J18" s="90"/>
    </row>
    <row r="19" spans="2:10" s="14" customFormat="1" ht="57.75" customHeight="1">
      <c r="B19" s="84" t="s">
        <v>64</v>
      </c>
      <c r="C19" s="77" t="s">
        <v>18</v>
      </c>
      <c r="D19" s="78" t="s">
        <v>19</v>
      </c>
      <c r="E19" s="85">
        <v>9</v>
      </c>
      <c r="F19" s="85">
        <f>F20</f>
        <v>0</v>
      </c>
      <c r="G19" s="85">
        <f>G20</f>
        <v>9</v>
      </c>
      <c r="H19" s="55"/>
      <c r="I19" s="55"/>
      <c r="J19" s="55"/>
    </row>
    <row r="20" spans="2:10" s="14" customFormat="1" ht="76.5" customHeight="1">
      <c r="B20" s="77">
        <v>182</v>
      </c>
      <c r="C20" s="77" t="s">
        <v>106</v>
      </c>
      <c r="D20" s="78" t="s">
        <v>19</v>
      </c>
      <c r="E20" s="85">
        <v>9</v>
      </c>
      <c r="F20" s="85">
        <v>0</v>
      </c>
      <c r="G20" s="85">
        <f>E20+F20</f>
        <v>9</v>
      </c>
      <c r="H20" s="55"/>
      <c r="I20" s="55"/>
      <c r="J20" s="55"/>
    </row>
    <row r="21" spans="2:10" s="15" customFormat="1" ht="82.5" customHeight="1">
      <c r="B21" s="80" t="s">
        <v>58</v>
      </c>
      <c r="C21" s="81" t="s">
        <v>20</v>
      </c>
      <c r="D21" s="82" t="s">
        <v>21</v>
      </c>
      <c r="E21" s="83">
        <v>354.5</v>
      </c>
      <c r="F21" s="83">
        <f>F22+F24</f>
        <v>0</v>
      </c>
      <c r="G21" s="83">
        <f>E21+F21</f>
        <v>354.5</v>
      </c>
      <c r="H21" s="90"/>
      <c r="I21" s="90"/>
      <c r="J21" s="90"/>
    </row>
    <row r="22" spans="2:10" s="15" customFormat="1" ht="93.75" customHeight="1">
      <c r="B22" s="84" t="s">
        <v>64</v>
      </c>
      <c r="C22" s="77" t="s">
        <v>107</v>
      </c>
      <c r="D22" s="78" t="s">
        <v>217</v>
      </c>
      <c r="E22" s="85">
        <v>100</v>
      </c>
      <c r="F22" s="85">
        <f>F23</f>
        <v>0</v>
      </c>
      <c r="G22" s="85">
        <f>G23</f>
        <v>100</v>
      </c>
      <c r="H22" s="90"/>
      <c r="I22" s="90"/>
      <c r="J22" s="90"/>
    </row>
    <row r="23" spans="2:10" s="15" customFormat="1" ht="157.5" customHeight="1">
      <c r="B23" s="77">
        <v>182</v>
      </c>
      <c r="C23" s="77" t="s">
        <v>108</v>
      </c>
      <c r="D23" s="89" t="s">
        <v>109</v>
      </c>
      <c r="E23" s="85">
        <v>100</v>
      </c>
      <c r="F23" s="85">
        <v>0</v>
      </c>
      <c r="G23" s="85">
        <f>E23+F23</f>
        <v>100</v>
      </c>
      <c r="H23" s="90"/>
      <c r="I23" s="90"/>
      <c r="J23" s="90"/>
    </row>
    <row r="24" spans="2:10" s="14" customFormat="1" ht="69.75" customHeight="1">
      <c r="B24" s="84" t="s">
        <v>64</v>
      </c>
      <c r="C24" s="77" t="s">
        <v>110</v>
      </c>
      <c r="D24" s="78" t="s">
        <v>218</v>
      </c>
      <c r="E24" s="85">
        <v>254.5</v>
      </c>
      <c r="F24" s="85">
        <f>F26+F28</f>
        <v>0</v>
      </c>
      <c r="G24" s="85">
        <f>G26+G28</f>
        <v>254.5</v>
      </c>
      <c r="H24" s="55"/>
      <c r="I24" s="55"/>
      <c r="J24" s="55"/>
    </row>
    <row r="25" spans="2:10" s="14" customFormat="1" ht="69.75" customHeight="1">
      <c r="B25" s="84" t="s">
        <v>64</v>
      </c>
      <c r="C25" s="77" t="s">
        <v>381</v>
      </c>
      <c r="D25" s="78" t="s">
        <v>382</v>
      </c>
      <c r="E25" s="85"/>
      <c r="F25" s="85"/>
      <c r="G25" s="85"/>
      <c r="H25" s="55"/>
      <c r="I25" s="55"/>
      <c r="J25" s="55"/>
    </row>
    <row r="26" spans="2:10" s="14" customFormat="1" ht="102.75" customHeight="1">
      <c r="B26" s="84" t="s">
        <v>64</v>
      </c>
      <c r="C26" s="77" t="s">
        <v>184</v>
      </c>
      <c r="D26" s="88" t="s">
        <v>145</v>
      </c>
      <c r="E26" s="85">
        <v>80</v>
      </c>
      <c r="F26" s="85">
        <v>0</v>
      </c>
      <c r="G26" s="85">
        <f>E26+F26</f>
        <v>80</v>
      </c>
      <c r="H26" s="55"/>
      <c r="I26" s="55"/>
      <c r="J26" s="55"/>
    </row>
    <row r="27" spans="2:10" s="14" customFormat="1" ht="102.75" customHeight="1">
      <c r="B27" s="84" t="s">
        <v>64</v>
      </c>
      <c r="C27" s="77" t="s">
        <v>383</v>
      </c>
      <c r="D27" s="88" t="s">
        <v>384</v>
      </c>
      <c r="E27" s="85">
        <f>E28</f>
        <v>174.5</v>
      </c>
      <c r="F27" s="85">
        <f>F28</f>
        <v>0</v>
      </c>
      <c r="G27" s="85">
        <f>G28</f>
        <v>174.5</v>
      </c>
      <c r="H27" s="55"/>
      <c r="I27" s="55"/>
      <c r="J27" s="55"/>
    </row>
    <row r="28" spans="2:10" s="14" customFormat="1" ht="136.5" customHeight="1">
      <c r="B28" s="84" t="s">
        <v>64</v>
      </c>
      <c r="C28" s="77" t="s">
        <v>141</v>
      </c>
      <c r="D28" s="89" t="s">
        <v>142</v>
      </c>
      <c r="E28" s="85">
        <v>174.5</v>
      </c>
      <c r="F28" s="85">
        <v>0</v>
      </c>
      <c r="G28" s="85">
        <f>E28+F28</f>
        <v>174.5</v>
      </c>
      <c r="H28" s="55"/>
      <c r="I28" s="55"/>
      <c r="J28" s="55"/>
    </row>
    <row r="29" spans="2:10" s="14" customFormat="1" ht="16.5" customHeight="1" hidden="1">
      <c r="B29" s="84"/>
      <c r="C29" s="77"/>
      <c r="D29" s="78" t="s">
        <v>22</v>
      </c>
      <c r="E29" s="85">
        <v>0</v>
      </c>
      <c r="F29" s="85">
        <f>F30+F36+F40</f>
        <v>0</v>
      </c>
      <c r="G29" s="85">
        <f>G30+G36+G40</f>
        <v>0</v>
      </c>
      <c r="H29" s="55"/>
      <c r="I29" s="55"/>
      <c r="J29" s="55"/>
    </row>
    <row r="30" spans="2:10" s="15" customFormat="1" ht="135" hidden="1">
      <c r="B30" s="80" t="s">
        <v>58</v>
      </c>
      <c r="C30" s="81" t="s">
        <v>23</v>
      </c>
      <c r="D30" s="82" t="s">
        <v>24</v>
      </c>
      <c r="E30" s="83">
        <v>0</v>
      </c>
      <c r="F30" s="83">
        <f>F31</f>
        <v>0</v>
      </c>
      <c r="G30" s="83">
        <f>G31</f>
        <v>0</v>
      </c>
      <c r="H30" s="90"/>
      <c r="I30" s="90"/>
      <c r="J30" s="90"/>
    </row>
    <row r="31" spans="2:10" s="14" customFormat="1" ht="320.25" hidden="1">
      <c r="B31" s="84" t="s">
        <v>58</v>
      </c>
      <c r="C31" s="77" t="s">
        <v>65</v>
      </c>
      <c r="D31" s="88" t="s">
        <v>111</v>
      </c>
      <c r="E31" s="85">
        <v>0</v>
      </c>
      <c r="F31" s="85">
        <v>0</v>
      </c>
      <c r="G31" s="85">
        <v>0</v>
      </c>
      <c r="H31" s="55"/>
      <c r="I31" s="55"/>
      <c r="J31" s="55"/>
    </row>
    <row r="32" spans="2:10" s="14" customFormat="1" ht="228.75" hidden="1">
      <c r="B32" s="84" t="s">
        <v>58</v>
      </c>
      <c r="C32" s="77" t="s">
        <v>112</v>
      </c>
      <c r="D32" s="91" t="s">
        <v>113</v>
      </c>
      <c r="E32" s="85">
        <v>0</v>
      </c>
      <c r="F32" s="85">
        <v>0</v>
      </c>
      <c r="G32" s="85">
        <f>G33</f>
        <v>0</v>
      </c>
      <c r="H32" s="55"/>
      <c r="I32" s="55"/>
      <c r="J32" s="55"/>
    </row>
    <row r="33" spans="2:10" s="14" customFormat="1" ht="130.5" customHeight="1" hidden="1">
      <c r="B33" s="84" t="s">
        <v>114</v>
      </c>
      <c r="C33" s="77" t="s">
        <v>115</v>
      </c>
      <c r="D33" s="88" t="s">
        <v>116</v>
      </c>
      <c r="E33" s="85">
        <v>0</v>
      </c>
      <c r="F33" s="85">
        <v>0</v>
      </c>
      <c r="G33" s="85">
        <v>0</v>
      </c>
      <c r="H33" s="55"/>
      <c r="I33" s="55"/>
      <c r="J33" s="55"/>
    </row>
    <row r="34" spans="2:10" s="14" customFormat="1" ht="274.5" hidden="1">
      <c r="B34" s="84" t="s">
        <v>58</v>
      </c>
      <c r="C34" s="77" t="s">
        <v>117</v>
      </c>
      <c r="D34" s="78" t="s">
        <v>118</v>
      </c>
      <c r="E34" s="85">
        <v>0</v>
      </c>
      <c r="F34" s="85">
        <v>0</v>
      </c>
      <c r="G34" s="85">
        <f>G35</f>
        <v>0</v>
      </c>
      <c r="H34" s="55"/>
      <c r="I34" s="55"/>
      <c r="J34" s="55"/>
    </row>
    <row r="35" spans="2:10" s="14" customFormat="1" ht="228.75" hidden="1">
      <c r="B35" s="84" t="s">
        <v>57</v>
      </c>
      <c r="C35" s="77" t="s">
        <v>119</v>
      </c>
      <c r="D35" s="88" t="s">
        <v>120</v>
      </c>
      <c r="E35" s="85">
        <v>0</v>
      </c>
      <c r="F35" s="85">
        <v>0</v>
      </c>
      <c r="G35" s="85">
        <v>0</v>
      </c>
      <c r="H35" s="55"/>
      <c r="I35" s="55"/>
      <c r="J35" s="55"/>
    </row>
    <row r="36" spans="2:10" s="15" customFormat="1" ht="90.75" hidden="1">
      <c r="B36" s="84" t="s">
        <v>58</v>
      </c>
      <c r="C36" s="81" t="s">
        <v>25</v>
      </c>
      <c r="D36" s="82" t="s">
        <v>121</v>
      </c>
      <c r="E36" s="83">
        <v>0</v>
      </c>
      <c r="F36" s="83">
        <f aca="true" t="shared" si="1" ref="F36:G38">F37</f>
        <v>0</v>
      </c>
      <c r="G36" s="86">
        <f t="shared" si="1"/>
        <v>0</v>
      </c>
      <c r="H36" s="90"/>
      <c r="I36" s="90"/>
      <c r="J36" s="90"/>
    </row>
    <row r="37" spans="2:10" s="14" customFormat="1" ht="45.75" hidden="1">
      <c r="B37" s="84" t="s">
        <v>58</v>
      </c>
      <c r="C37" s="77" t="s">
        <v>66</v>
      </c>
      <c r="D37" s="335" t="s">
        <v>67</v>
      </c>
      <c r="E37" s="85">
        <v>0</v>
      </c>
      <c r="F37" s="85">
        <f t="shared" si="1"/>
        <v>0</v>
      </c>
      <c r="G37" s="85">
        <f t="shared" si="1"/>
        <v>0</v>
      </c>
      <c r="H37" s="55"/>
      <c r="I37" s="55"/>
      <c r="J37" s="55"/>
    </row>
    <row r="38" spans="2:10" s="14" customFormat="1" ht="45.75" hidden="1">
      <c r="B38" s="84" t="s">
        <v>58</v>
      </c>
      <c r="C38" s="77" t="s">
        <v>122</v>
      </c>
      <c r="D38" s="93" t="s">
        <v>123</v>
      </c>
      <c r="E38" s="85">
        <v>0</v>
      </c>
      <c r="F38" s="85">
        <f t="shared" si="1"/>
        <v>0</v>
      </c>
      <c r="G38" s="85">
        <f t="shared" si="1"/>
        <v>0</v>
      </c>
      <c r="H38" s="55"/>
      <c r="I38" s="55"/>
      <c r="J38" s="55"/>
    </row>
    <row r="39" spans="2:10" s="14" customFormat="1" ht="91.5" hidden="1">
      <c r="B39" s="84" t="s">
        <v>57</v>
      </c>
      <c r="C39" s="77" t="s">
        <v>95</v>
      </c>
      <c r="D39" s="88" t="s">
        <v>96</v>
      </c>
      <c r="E39" s="85">
        <v>0</v>
      </c>
      <c r="F39" s="85">
        <v>0</v>
      </c>
      <c r="G39" s="85">
        <f>E39+F39</f>
        <v>0</v>
      </c>
      <c r="H39" s="55"/>
      <c r="I39" s="55"/>
      <c r="J39" s="55"/>
    </row>
    <row r="40" spans="2:10" s="15" customFormat="1" ht="90.75" hidden="1">
      <c r="B40" s="84" t="s">
        <v>58</v>
      </c>
      <c r="C40" s="81" t="s">
        <v>124</v>
      </c>
      <c r="D40" s="82" t="s">
        <v>26</v>
      </c>
      <c r="E40" s="83">
        <v>0</v>
      </c>
      <c r="F40" s="83">
        <f>F41</f>
        <v>0</v>
      </c>
      <c r="G40" s="86">
        <f>G41</f>
        <v>0</v>
      </c>
      <c r="H40" s="90"/>
      <c r="I40" s="90"/>
      <c r="J40" s="90"/>
    </row>
    <row r="41" spans="2:10" s="14" customFormat="1" ht="183" hidden="1">
      <c r="B41" s="84" t="s">
        <v>58</v>
      </c>
      <c r="C41" s="77" t="s">
        <v>125</v>
      </c>
      <c r="D41" s="88" t="s">
        <v>126</v>
      </c>
      <c r="E41" s="85">
        <v>0</v>
      </c>
      <c r="F41" s="85">
        <f>F42</f>
        <v>0</v>
      </c>
      <c r="G41" s="85">
        <f>G42</f>
        <v>0</v>
      </c>
      <c r="H41" s="55"/>
      <c r="I41" s="55"/>
      <c r="J41" s="55"/>
    </row>
    <row r="42" spans="2:10" s="14" customFormat="1" ht="183" hidden="1">
      <c r="B42" s="84" t="s">
        <v>114</v>
      </c>
      <c r="C42" s="77" t="s">
        <v>127</v>
      </c>
      <c r="D42" s="88" t="s">
        <v>128</v>
      </c>
      <c r="E42" s="85">
        <v>0</v>
      </c>
      <c r="F42" s="85">
        <v>0</v>
      </c>
      <c r="G42" s="85">
        <f>E42+F42</f>
        <v>0</v>
      </c>
      <c r="H42" s="55"/>
      <c r="I42" s="55"/>
      <c r="J42" s="55"/>
    </row>
    <row r="43" spans="2:10" s="14" customFormat="1" ht="51" customHeight="1" hidden="1">
      <c r="B43" s="84" t="s">
        <v>58</v>
      </c>
      <c r="C43" s="81" t="s">
        <v>175</v>
      </c>
      <c r="D43" s="82" t="s">
        <v>173</v>
      </c>
      <c r="E43" s="85">
        <v>0</v>
      </c>
      <c r="F43" s="85"/>
      <c r="G43" s="83">
        <f>G44</f>
        <v>0</v>
      </c>
      <c r="H43" s="55"/>
      <c r="I43" s="55"/>
      <c r="J43" s="55"/>
    </row>
    <row r="44" spans="2:10" s="14" customFormat="1" ht="204.75" customHeight="1" hidden="1">
      <c r="B44" s="84" t="s">
        <v>57</v>
      </c>
      <c r="C44" s="77" t="s">
        <v>174</v>
      </c>
      <c r="D44" s="89" t="s">
        <v>172</v>
      </c>
      <c r="E44" s="85">
        <v>0</v>
      </c>
      <c r="F44" s="85"/>
      <c r="G44" s="85">
        <v>0</v>
      </c>
      <c r="H44" s="55"/>
      <c r="I44" s="55"/>
      <c r="J44" s="55"/>
    </row>
    <row r="45" spans="2:10" s="14" customFormat="1" ht="95.25" customHeight="1">
      <c r="B45" s="84"/>
      <c r="C45" s="77"/>
      <c r="D45" s="81" t="s">
        <v>294</v>
      </c>
      <c r="E45" s="83">
        <v>420</v>
      </c>
      <c r="F45" s="83">
        <f>F46</f>
        <v>0</v>
      </c>
      <c r="G45" s="83">
        <f>E45+F45</f>
        <v>420</v>
      </c>
      <c r="H45" s="55"/>
      <c r="I45" s="55"/>
      <c r="J45" s="55"/>
    </row>
    <row r="46" spans="2:10" s="14" customFormat="1" ht="127.5" customHeight="1">
      <c r="B46" s="80" t="s">
        <v>58</v>
      </c>
      <c r="C46" s="81" t="s">
        <v>266</v>
      </c>
      <c r="D46" s="251" t="s">
        <v>24</v>
      </c>
      <c r="E46" s="83">
        <f>E47</f>
        <v>420</v>
      </c>
      <c r="F46" s="83">
        <f>F47</f>
        <v>0</v>
      </c>
      <c r="G46" s="83">
        <f>G47</f>
        <v>420</v>
      </c>
      <c r="H46" s="55"/>
      <c r="I46" s="55"/>
      <c r="J46" s="55"/>
    </row>
    <row r="47" spans="2:10" s="14" customFormat="1" ht="274.5" customHeight="1">
      <c r="B47" s="84" t="s">
        <v>57</v>
      </c>
      <c r="C47" s="77" t="s">
        <v>385</v>
      </c>
      <c r="D47" s="82" t="s">
        <v>399</v>
      </c>
      <c r="E47" s="85">
        <f>E48</f>
        <v>420</v>
      </c>
      <c r="F47" s="85">
        <f>F48</f>
        <v>0</v>
      </c>
      <c r="G47" s="85">
        <f>G48</f>
        <v>420</v>
      </c>
      <c r="H47" s="55"/>
      <c r="I47" s="55"/>
      <c r="J47" s="55"/>
    </row>
    <row r="48" spans="2:10" s="14" customFormat="1" ht="240" customHeight="1">
      <c r="B48" s="84" t="s">
        <v>57</v>
      </c>
      <c r="C48" s="77" t="s">
        <v>386</v>
      </c>
      <c r="D48" s="78" t="s">
        <v>387</v>
      </c>
      <c r="E48" s="85">
        <f>E49</f>
        <v>420</v>
      </c>
      <c r="F48" s="85">
        <f>F49</f>
        <v>0</v>
      </c>
      <c r="G48" s="85">
        <f>G49</f>
        <v>420</v>
      </c>
      <c r="H48" s="55"/>
      <c r="I48" s="55"/>
      <c r="J48" s="55"/>
    </row>
    <row r="49" spans="2:10" s="14" customFormat="1" ht="243" customHeight="1">
      <c r="B49" s="84" t="s">
        <v>57</v>
      </c>
      <c r="C49" s="77" t="s">
        <v>267</v>
      </c>
      <c r="D49" s="336" t="s">
        <v>263</v>
      </c>
      <c r="E49" s="85">
        <v>420</v>
      </c>
      <c r="F49" s="85">
        <v>0</v>
      </c>
      <c r="G49" s="85">
        <f>E49+F49</f>
        <v>420</v>
      </c>
      <c r="H49" s="55"/>
      <c r="I49" s="55"/>
      <c r="J49" s="55"/>
    </row>
    <row r="50" spans="2:10" s="16" customFormat="1" ht="70.5" customHeight="1">
      <c r="B50" s="84" t="s">
        <v>58</v>
      </c>
      <c r="C50" s="81" t="s">
        <v>27</v>
      </c>
      <c r="D50" s="82" t="s">
        <v>129</v>
      </c>
      <c r="E50" s="159">
        <v>3421.7</v>
      </c>
      <c r="F50" s="159">
        <f>F51</f>
        <v>0</v>
      </c>
      <c r="G50" s="159">
        <f>G51</f>
        <v>3421.7</v>
      </c>
      <c r="H50" s="94"/>
      <c r="I50" s="94"/>
      <c r="J50" s="94"/>
    </row>
    <row r="51" spans="2:10" s="17" customFormat="1" ht="127.5" customHeight="1">
      <c r="B51" s="84" t="s">
        <v>58</v>
      </c>
      <c r="C51" s="77" t="s">
        <v>130</v>
      </c>
      <c r="D51" s="78" t="s">
        <v>28</v>
      </c>
      <c r="E51" s="158">
        <v>3421.7</v>
      </c>
      <c r="F51" s="158">
        <f>F52+F55+F62+F68</f>
        <v>0</v>
      </c>
      <c r="G51" s="158">
        <f>E51+F51</f>
        <v>3421.7</v>
      </c>
      <c r="H51" s="95"/>
      <c r="I51" s="95"/>
      <c r="J51" s="95"/>
    </row>
    <row r="52" spans="2:10" s="17" customFormat="1" ht="110.25" customHeight="1">
      <c r="B52" s="80" t="s">
        <v>58</v>
      </c>
      <c r="C52" s="81" t="s">
        <v>234</v>
      </c>
      <c r="D52" s="82" t="s">
        <v>285</v>
      </c>
      <c r="E52" s="83">
        <v>2381.95</v>
      </c>
      <c r="F52" s="83">
        <f>F53</f>
        <v>0</v>
      </c>
      <c r="G52" s="83">
        <f>E52+F52</f>
        <v>2381.95</v>
      </c>
      <c r="H52" s="95"/>
      <c r="I52" s="95"/>
      <c r="J52" s="95"/>
    </row>
    <row r="53" spans="2:10" s="17" customFormat="1" ht="139.5" customHeight="1">
      <c r="B53" s="337" t="s">
        <v>57</v>
      </c>
      <c r="C53" s="338" t="s">
        <v>286</v>
      </c>
      <c r="D53" s="339" t="s">
        <v>287</v>
      </c>
      <c r="E53" s="85">
        <v>2381.95</v>
      </c>
      <c r="F53" s="85"/>
      <c r="G53" s="85">
        <f>E53+F53</f>
        <v>2381.95</v>
      </c>
      <c r="H53" s="95"/>
      <c r="I53" s="95"/>
      <c r="J53" s="95"/>
    </row>
    <row r="54" spans="2:10" s="17" customFormat="1" ht="228.75" customHeight="1" hidden="1">
      <c r="B54" s="97"/>
      <c r="C54" s="258"/>
      <c r="D54" s="78"/>
      <c r="E54" s="85">
        <v>0</v>
      </c>
      <c r="F54" s="85"/>
      <c r="G54" s="83">
        <f>E54+F54</f>
        <v>0</v>
      </c>
      <c r="H54" s="95"/>
      <c r="I54" s="95"/>
      <c r="J54" s="95"/>
    </row>
    <row r="55" spans="2:10" s="17" customFormat="1" ht="135" customHeight="1">
      <c r="B55" s="98" t="s">
        <v>57</v>
      </c>
      <c r="C55" s="259" t="s">
        <v>288</v>
      </c>
      <c r="D55" s="257" t="s">
        <v>289</v>
      </c>
      <c r="E55" s="83">
        <f>E58</f>
        <v>642.26</v>
      </c>
      <c r="F55" s="83">
        <f>F58</f>
        <v>200</v>
      </c>
      <c r="G55" s="83">
        <f>G58</f>
        <v>842.26</v>
      </c>
      <c r="H55" s="95"/>
      <c r="I55" s="95"/>
      <c r="J55" s="95"/>
    </row>
    <row r="56" spans="2:10" s="17" customFormat="1" ht="135" customHeight="1" hidden="1">
      <c r="B56" s="340" t="s">
        <v>57</v>
      </c>
      <c r="C56" s="306" t="s">
        <v>290</v>
      </c>
      <c r="D56" s="307" t="s">
        <v>302</v>
      </c>
      <c r="E56" s="85"/>
      <c r="F56" s="85"/>
      <c r="G56" s="85"/>
      <c r="H56" s="95"/>
      <c r="I56" s="95"/>
      <c r="J56" s="95"/>
    </row>
    <row r="57" spans="2:10" s="17" customFormat="1" ht="201.75" customHeight="1" hidden="1">
      <c r="B57" s="308"/>
      <c r="C57" s="96" t="s">
        <v>291</v>
      </c>
      <c r="D57" s="341" t="s">
        <v>292</v>
      </c>
      <c r="E57" s="85"/>
      <c r="F57" s="85"/>
      <c r="G57" s="85"/>
      <c r="H57" s="95"/>
      <c r="I57" s="95"/>
      <c r="J57" s="95"/>
    </row>
    <row r="58" spans="2:10" s="17" customFormat="1" ht="99.75" customHeight="1">
      <c r="B58" s="305" t="s">
        <v>57</v>
      </c>
      <c r="C58" s="96" t="s">
        <v>388</v>
      </c>
      <c r="D58" s="88" t="s">
        <v>389</v>
      </c>
      <c r="E58" s="85">
        <f>E59</f>
        <v>642.26</v>
      </c>
      <c r="F58" s="85">
        <f>F59</f>
        <v>200</v>
      </c>
      <c r="G58" s="85">
        <f>G59</f>
        <v>842.26</v>
      </c>
      <c r="H58" s="95"/>
      <c r="I58" s="95"/>
      <c r="J58" s="95"/>
    </row>
    <row r="59" spans="2:10" s="17" customFormat="1" ht="105" customHeight="1">
      <c r="B59" s="305" t="s">
        <v>57</v>
      </c>
      <c r="C59" s="306" t="s">
        <v>290</v>
      </c>
      <c r="D59" s="307" t="s">
        <v>302</v>
      </c>
      <c r="E59" s="85">
        <v>642.26</v>
      </c>
      <c r="F59" s="85">
        <f>F60+F61</f>
        <v>200</v>
      </c>
      <c r="G59" s="85">
        <f>G60+G61</f>
        <v>842.26</v>
      </c>
      <c r="H59" s="95"/>
      <c r="I59" s="95"/>
      <c r="J59" s="95"/>
    </row>
    <row r="60" spans="2:10" s="17" customFormat="1" ht="162.75" customHeight="1">
      <c r="B60" s="308"/>
      <c r="C60" s="96" t="s">
        <v>291</v>
      </c>
      <c r="D60" s="88" t="s">
        <v>352</v>
      </c>
      <c r="E60" s="85">
        <v>642.26</v>
      </c>
      <c r="F60" s="85">
        <v>0</v>
      </c>
      <c r="G60" s="85">
        <f>E60+F60</f>
        <v>642.26</v>
      </c>
      <c r="H60" s="95"/>
      <c r="I60" s="95"/>
      <c r="J60" s="95"/>
    </row>
    <row r="61" spans="2:10" s="17" customFormat="1" ht="200.25" customHeight="1">
      <c r="B61" s="342"/>
      <c r="C61" s="96" t="s">
        <v>390</v>
      </c>
      <c r="D61" s="88" t="s">
        <v>391</v>
      </c>
      <c r="E61" s="85">
        <v>0</v>
      </c>
      <c r="F61" s="85">
        <v>200</v>
      </c>
      <c r="G61" s="85">
        <f>E61+F61</f>
        <v>200</v>
      </c>
      <c r="H61" s="95"/>
      <c r="I61" s="95"/>
      <c r="J61" s="95"/>
    </row>
    <row r="62" spans="2:10" s="17" customFormat="1" ht="154.5" customHeight="1">
      <c r="B62" s="98" t="s">
        <v>58</v>
      </c>
      <c r="C62" s="81" t="s">
        <v>277</v>
      </c>
      <c r="D62" s="82" t="s">
        <v>279</v>
      </c>
      <c r="E62" s="83">
        <v>131.1</v>
      </c>
      <c r="F62" s="83">
        <f>F66+F64</f>
        <v>0</v>
      </c>
      <c r="G62" s="83">
        <f>E62+F62</f>
        <v>131.1</v>
      </c>
      <c r="H62" s="95"/>
      <c r="I62" s="95"/>
      <c r="J62" s="95"/>
    </row>
    <row r="63" spans="2:10" s="17" customFormat="1" ht="154.5" customHeight="1">
      <c r="B63" s="97" t="s">
        <v>57</v>
      </c>
      <c r="C63" s="77" t="s">
        <v>392</v>
      </c>
      <c r="D63" s="78" t="s">
        <v>393</v>
      </c>
      <c r="E63" s="85">
        <f>E64</f>
        <v>7.5</v>
      </c>
      <c r="F63" s="85">
        <f>F64</f>
        <v>0</v>
      </c>
      <c r="G63" s="85">
        <f>G64</f>
        <v>7.5</v>
      </c>
      <c r="H63" s="95"/>
      <c r="I63" s="95"/>
      <c r="J63" s="95"/>
    </row>
    <row r="64" spans="2:10" s="17" customFormat="1" ht="147.75" customHeight="1">
      <c r="B64" s="97" t="s">
        <v>57</v>
      </c>
      <c r="C64" s="77" t="s">
        <v>339</v>
      </c>
      <c r="D64" s="88" t="s">
        <v>340</v>
      </c>
      <c r="E64" s="85">
        <v>7.5</v>
      </c>
      <c r="F64" s="85">
        <v>0</v>
      </c>
      <c r="G64" s="85">
        <f>E64+F64</f>
        <v>7.5</v>
      </c>
      <c r="H64" s="95"/>
      <c r="I64" s="95"/>
      <c r="J64" s="95"/>
    </row>
    <row r="65" spans="2:10" s="17" customFormat="1" ht="180" customHeight="1">
      <c r="B65" s="97" t="s">
        <v>57</v>
      </c>
      <c r="C65" s="77" t="s">
        <v>394</v>
      </c>
      <c r="D65" s="89" t="s">
        <v>395</v>
      </c>
      <c r="E65" s="85">
        <v>123.6</v>
      </c>
      <c r="F65" s="85">
        <v>0</v>
      </c>
      <c r="G65" s="85">
        <f>E65+F65</f>
        <v>123.6</v>
      </c>
      <c r="H65" s="95"/>
      <c r="I65" s="95"/>
      <c r="J65" s="95"/>
    </row>
    <row r="66" spans="2:10" s="17" customFormat="1" ht="174.75" customHeight="1">
      <c r="B66" s="97" t="s">
        <v>57</v>
      </c>
      <c r="C66" s="77" t="s">
        <v>271</v>
      </c>
      <c r="D66" s="89" t="s">
        <v>191</v>
      </c>
      <c r="E66" s="85">
        <v>123.6</v>
      </c>
      <c r="F66" s="85">
        <v>0</v>
      </c>
      <c r="G66" s="85">
        <f>E66+F66</f>
        <v>123.6</v>
      </c>
      <c r="H66" s="95"/>
      <c r="I66" s="95"/>
      <c r="J66" s="95"/>
    </row>
    <row r="67" spans="2:10" s="17" customFormat="1" ht="250.5" customHeight="1" hidden="1">
      <c r="B67" s="97" t="s">
        <v>57</v>
      </c>
      <c r="C67" s="96" t="s">
        <v>293</v>
      </c>
      <c r="D67" s="260" t="s">
        <v>211</v>
      </c>
      <c r="E67" s="96"/>
      <c r="F67" s="85"/>
      <c r="G67" s="85"/>
      <c r="H67" s="95"/>
      <c r="I67" s="95"/>
      <c r="J67" s="95"/>
    </row>
    <row r="68" spans="2:10" s="17" customFormat="1" ht="81" customHeight="1">
      <c r="B68" s="98" t="s">
        <v>58</v>
      </c>
      <c r="C68" s="81" t="s">
        <v>264</v>
      </c>
      <c r="D68" s="157" t="s">
        <v>235</v>
      </c>
      <c r="E68" s="343">
        <v>266.39</v>
      </c>
      <c r="F68" s="83">
        <f>F69+F71</f>
        <v>-200</v>
      </c>
      <c r="G68" s="83">
        <f>E68+F68</f>
        <v>66.38999999999999</v>
      </c>
      <c r="H68" s="95"/>
      <c r="I68" s="95"/>
      <c r="J68" s="95"/>
    </row>
    <row r="69" spans="2:10" s="17" customFormat="1" ht="250.5" customHeight="1">
      <c r="B69" s="97" t="s">
        <v>57</v>
      </c>
      <c r="C69" s="96" t="s">
        <v>370</v>
      </c>
      <c r="D69" s="250" t="s">
        <v>368</v>
      </c>
      <c r="E69" s="96">
        <v>66.39</v>
      </c>
      <c r="F69" s="85">
        <v>-66.39</v>
      </c>
      <c r="G69" s="85">
        <f>E69+F69</f>
        <v>0</v>
      </c>
      <c r="H69" s="95"/>
      <c r="I69" s="95"/>
      <c r="J69" s="95"/>
    </row>
    <row r="70" spans="2:10" s="17" customFormat="1" ht="151.5" customHeight="1">
      <c r="B70" s="97" t="s">
        <v>57</v>
      </c>
      <c r="C70" s="96" t="s">
        <v>396</v>
      </c>
      <c r="D70" s="78" t="s">
        <v>397</v>
      </c>
      <c r="E70" s="96" t="s">
        <v>398</v>
      </c>
      <c r="F70" s="85">
        <f>F71</f>
        <v>-133.61</v>
      </c>
      <c r="G70" s="85">
        <f>G71</f>
        <v>66.38999999999999</v>
      </c>
      <c r="H70" s="95"/>
      <c r="I70" s="95"/>
      <c r="J70" s="95"/>
    </row>
    <row r="71" spans="2:10" s="17" customFormat="1" ht="210" customHeight="1">
      <c r="B71" s="97" t="s">
        <v>57</v>
      </c>
      <c r="C71" s="96" t="s">
        <v>369</v>
      </c>
      <c r="D71" s="78" t="s">
        <v>371</v>
      </c>
      <c r="E71" s="96" t="s">
        <v>398</v>
      </c>
      <c r="F71" s="85">
        <f>66.39-200</f>
        <v>-133.61</v>
      </c>
      <c r="G71" s="85">
        <f>E71+F71</f>
        <v>66.38999999999999</v>
      </c>
      <c r="H71" s="95"/>
      <c r="I71" s="95"/>
      <c r="J71" s="95"/>
    </row>
    <row r="72" spans="2:10" s="14" customFormat="1" ht="77.25" customHeight="1">
      <c r="B72" s="81"/>
      <c r="C72" s="236"/>
      <c r="D72" s="82" t="s">
        <v>131</v>
      </c>
      <c r="E72" s="83">
        <v>4215.2</v>
      </c>
      <c r="F72" s="83">
        <f>F7+F50</f>
        <v>0</v>
      </c>
      <c r="G72" s="83">
        <f>G7+G50</f>
        <v>4215.2</v>
      </c>
      <c r="H72" s="55"/>
      <c r="I72" s="55"/>
      <c r="J72" s="55"/>
    </row>
    <row r="73" spans="2:10" s="12" customFormat="1" ht="39.75" customHeight="1">
      <c r="B73" s="346"/>
      <c r="C73" s="346"/>
      <c r="D73" s="346"/>
      <c r="E73" s="346"/>
      <c r="F73" s="346"/>
      <c r="G73" s="346"/>
      <c r="H73" s="55"/>
      <c r="I73" s="55"/>
      <c r="J73" s="55"/>
    </row>
    <row r="74" spans="2:6" s="12" customFormat="1" ht="33" customHeight="1">
      <c r="B74" s="347"/>
      <c r="C74" s="347"/>
      <c r="D74" s="347"/>
      <c r="E74" s="347"/>
      <c r="F74" s="347"/>
    </row>
    <row r="75" spans="2:6" s="12" customFormat="1" ht="18">
      <c r="B75" s="18"/>
      <c r="C75" s="19"/>
      <c r="D75" s="19"/>
      <c r="E75" s="19"/>
      <c r="F75" s="19"/>
    </row>
    <row r="76" spans="2:7" ht="12.75" customHeight="1">
      <c r="B76" s="5"/>
      <c r="C76" s="344"/>
      <c r="D76" s="39"/>
      <c r="E76" s="39"/>
      <c r="F76" s="39"/>
      <c r="G76" s="345"/>
    </row>
    <row r="77" spans="2:7" ht="12.75" customHeight="1">
      <c r="B77" s="5"/>
      <c r="C77" s="39"/>
      <c r="D77" s="39"/>
      <c r="E77" s="39"/>
      <c r="F77" s="39"/>
      <c r="G77" s="345"/>
    </row>
    <row r="78" spans="2:7" ht="12.75" customHeight="1">
      <c r="B78" s="5"/>
      <c r="C78" s="344"/>
      <c r="D78" s="39"/>
      <c r="E78" s="39"/>
      <c r="F78" s="39"/>
      <c r="G78" s="345"/>
    </row>
    <row r="79" spans="2:7" ht="12.75">
      <c r="B79" s="5"/>
      <c r="C79" s="39"/>
      <c r="D79" s="39"/>
      <c r="E79" s="39"/>
      <c r="F79" s="39"/>
      <c r="G79" s="345"/>
    </row>
    <row r="80" spans="2:7" ht="26.25" customHeight="1">
      <c r="B80" s="5"/>
      <c r="C80" s="6"/>
      <c r="D80" s="6"/>
      <c r="E80" s="6"/>
      <c r="F80" s="6"/>
      <c r="G80" s="6"/>
    </row>
    <row r="81" ht="12.75">
      <c r="B81" s="5"/>
    </row>
  </sheetData>
  <sheetProtection/>
  <mergeCells count="6">
    <mergeCell ref="B73:G73"/>
    <mergeCell ref="B74:F74"/>
    <mergeCell ref="B4:G4"/>
    <mergeCell ref="F3:J3"/>
    <mergeCell ref="G2:I2"/>
    <mergeCell ref="G1:I1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1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O89"/>
  <sheetViews>
    <sheetView tabSelected="1" view="pageBreakPreview" zoomScale="14" zoomScaleNormal="65" zoomScaleSheetLayoutView="14" zoomScalePageLayoutView="0" workbookViewId="0" topLeftCell="A28">
      <selection activeCell="J15" sqref="J15"/>
    </sheetView>
  </sheetViews>
  <sheetFormatPr defaultColWidth="9.00390625" defaultRowHeight="12.75"/>
  <cols>
    <col min="1" max="1" width="24.875" style="0" customWidth="1"/>
    <col min="2" max="2" width="50.00390625" style="0" customWidth="1"/>
    <col min="3" max="3" width="255.75390625" style="0" customWidth="1"/>
    <col min="4" max="4" width="55.75390625" style="0" customWidth="1"/>
    <col min="5" max="5" width="49.75390625" style="0" customWidth="1"/>
    <col min="6" max="6" width="38.25390625" style="0" customWidth="1"/>
    <col min="7" max="7" width="82.875" style="0" customWidth="1"/>
    <col min="8" max="8" width="48.75390625" style="0" customWidth="1"/>
    <col min="9" max="9" width="77.625" style="0" customWidth="1"/>
    <col min="10" max="10" width="81.125" style="0" customWidth="1"/>
    <col min="11" max="11" width="115.625" style="0" customWidth="1"/>
    <col min="12" max="12" width="114.875" style="0" customWidth="1"/>
    <col min="14" max="14" width="6.375" style="0" customWidth="1"/>
    <col min="15" max="15" width="9.125" style="0" hidden="1" customWidth="1"/>
  </cols>
  <sheetData>
    <row r="2" spans="1:13" ht="26.25" customHeight="1">
      <c r="A2" s="1"/>
      <c r="B2" s="56"/>
      <c r="C2" s="56"/>
      <c r="D2" s="56"/>
      <c r="E2" s="56"/>
      <c r="F2" s="56"/>
      <c r="G2" s="56"/>
      <c r="H2" s="65"/>
      <c r="I2" s="65"/>
      <c r="J2" s="65"/>
      <c r="K2" s="65"/>
      <c r="L2" s="262"/>
      <c r="M2" s="65"/>
    </row>
    <row r="3" spans="1:15" ht="90" customHeight="1">
      <c r="A3" s="1"/>
      <c r="B3" s="56"/>
      <c r="C3" s="56"/>
      <c r="D3" s="56"/>
      <c r="E3" s="56"/>
      <c r="F3" s="56"/>
      <c r="G3" s="56"/>
      <c r="H3" s="65"/>
      <c r="I3" s="65"/>
      <c r="J3" s="65"/>
      <c r="K3" s="68"/>
      <c r="L3" s="68" t="s">
        <v>295</v>
      </c>
      <c r="M3" s="65"/>
      <c r="N3" s="55"/>
      <c r="O3" s="55"/>
    </row>
    <row r="4" spans="1:15" ht="27" customHeight="1">
      <c r="A4" s="1"/>
      <c r="B4" s="61"/>
      <c r="C4" s="56"/>
      <c r="D4" s="56"/>
      <c r="E4" s="56"/>
      <c r="F4" s="56"/>
      <c r="G4" s="56"/>
      <c r="H4" s="396" t="s">
        <v>338</v>
      </c>
      <c r="I4" s="396"/>
      <c r="J4" s="396"/>
      <c r="K4" s="396"/>
      <c r="L4" s="396"/>
      <c r="M4" s="396"/>
      <c r="N4" s="55"/>
      <c r="O4" s="55"/>
    </row>
    <row r="5" spans="1:15" ht="21" customHeight="1">
      <c r="A5" s="1"/>
      <c r="B5" s="56"/>
      <c r="C5" s="56"/>
      <c r="D5" s="56"/>
      <c r="E5" s="56"/>
      <c r="F5" s="56"/>
      <c r="G5" s="56"/>
      <c r="H5" s="396"/>
      <c r="I5" s="396"/>
      <c r="J5" s="396"/>
      <c r="K5" s="396"/>
      <c r="L5" s="396"/>
      <c r="M5" s="396"/>
      <c r="N5" s="55"/>
      <c r="O5" s="55"/>
    </row>
    <row r="6" spans="1:15" ht="106.5" customHeight="1">
      <c r="A6" s="1"/>
      <c r="B6" s="56"/>
      <c r="C6" s="56"/>
      <c r="D6" s="56"/>
      <c r="E6" s="56"/>
      <c r="F6" s="56"/>
      <c r="G6" s="56"/>
      <c r="H6" s="396"/>
      <c r="I6" s="396"/>
      <c r="J6" s="396"/>
      <c r="K6" s="396"/>
      <c r="L6" s="396"/>
      <c r="M6" s="396"/>
      <c r="N6" s="55"/>
      <c r="O6" s="55"/>
    </row>
    <row r="7" spans="1:15" ht="11.25" customHeight="1">
      <c r="A7" s="1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5"/>
      <c r="O7" s="55"/>
    </row>
    <row r="8" spans="1:15" ht="64.5" hidden="1">
      <c r="A8" s="1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5"/>
      <c r="O8" s="55"/>
    </row>
    <row r="9" spans="1:15" ht="141.75" customHeight="1">
      <c r="A9" s="1"/>
      <c r="B9" s="403" t="s">
        <v>357</v>
      </c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56"/>
      <c r="N9" s="56"/>
      <c r="O9" s="55"/>
    </row>
    <row r="10" spans="1:15" ht="21.75" customHeight="1">
      <c r="A10" s="1"/>
      <c r="B10" s="57"/>
      <c r="C10" s="57"/>
      <c r="D10" s="57"/>
      <c r="E10" s="57"/>
      <c r="F10" s="57"/>
      <c r="G10" s="58"/>
      <c r="H10" s="404"/>
      <c r="I10" s="404"/>
      <c r="J10" s="404"/>
      <c r="K10" s="404"/>
      <c r="L10" s="404"/>
      <c r="M10" s="56"/>
      <c r="N10" s="56"/>
      <c r="O10" s="55"/>
    </row>
    <row r="11" spans="1:15" ht="407.25" customHeight="1">
      <c r="A11" s="1"/>
      <c r="B11" s="119" t="s">
        <v>33</v>
      </c>
      <c r="C11" s="119" t="s">
        <v>34</v>
      </c>
      <c r="D11" s="120" t="s">
        <v>52</v>
      </c>
      <c r="E11" s="121" t="s">
        <v>53</v>
      </c>
      <c r="F11" s="120" t="s">
        <v>54</v>
      </c>
      <c r="G11" s="120" t="s">
        <v>55</v>
      </c>
      <c r="H11" s="120" t="s">
        <v>56</v>
      </c>
      <c r="I11" s="120" t="s">
        <v>341</v>
      </c>
      <c r="J11" s="120" t="s">
        <v>205</v>
      </c>
      <c r="K11" s="122" t="s">
        <v>325</v>
      </c>
      <c r="L11" s="123" t="s">
        <v>336</v>
      </c>
      <c r="M11" s="72"/>
      <c r="N11" s="56"/>
      <c r="O11" s="55"/>
    </row>
    <row r="12" spans="1:15" ht="91.5" customHeight="1">
      <c r="A12" s="1"/>
      <c r="B12" s="124">
        <v>1</v>
      </c>
      <c r="C12" s="124">
        <v>2</v>
      </c>
      <c r="D12" s="125" t="s">
        <v>35</v>
      </c>
      <c r="E12" s="125" t="s">
        <v>36</v>
      </c>
      <c r="F12" s="125" t="s">
        <v>37</v>
      </c>
      <c r="G12" s="125" t="s">
        <v>38</v>
      </c>
      <c r="H12" s="125" t="s">
        <v>39</v>
      </c>
      <c r="I12" s="125"/>
      <c r="J12" s="125"/>
      <c r="K12" s="125" t="s">
        <v>178</v>
      </c>
      <c r="L12" s="124">
        <v>9</v>
      </c>
      <c r="M12" s="72"/>
      <c r="N12" s="56"/>
      <c r="O12" s="55"/>
    </row>
    <row r="13" spans="1:15" ht="156" customHeight="1">
      <c r="A13" s="1"/>
      <c r="B13" s="126">
        <v>1</v>
      </c>
      <c r="C13" s="127" t="s">
        <v>68</v>
      </c>
      <c r="D13" s="128" t="s">
        <v>57</v>
      </c>
      <c r="E13" s="128" t="s">
        <v>69</v>
      </c>
      <c r="F13" s="128"/>
      <c r="G13" s="128"/>
      <c r="H13" s="128"/>
      <c r="I13" s="129">
        <f>I14+I19+I29+I34</f>
        <v>1809.99</v>
      </c>
      <c r="J13" s="129">
        <f>J14+J19+J29+J34</f>
        <v>145.36</v>
      </c>
      <c r="K13" s="129">
        <f>I13+J13</f>
        <v>1955.35</v>
      </c>
      <c r="L13" s="129">
        <f>L14+L19+L29+L33</f>
        <v>1880.35</v>
      </c>
      <c r="M13" s="72"/>
      <c r="N13" s="56"/>
      <c r="O13" s="55"/>
    </row>
    <row r="14" spans="1:15" ht="285" customHeight="1">
      <c r="A14" s="1"/>
      <c r="B14" s="126">
        <f>B13+1</f>
        <v>2</v>
      </c>
      <c r="C14" s="127" t="s">
        <v>136</v>
      </c>
      <c r="D14" s="128" t="s">
        <v>57</v>
      </c>
      <c r="E14" s="128" t="s">
        <v>69</v>
      </c>
      <c r="F14" s="128" t="s">
        <v>70</v>
      </c>
      <c r="G14" s="128"/>
      <c r="H14" s="128"/>
      <c r="I14" s="129">
        <f aca="true" t="shared" si="0" ref="I14:L15">I15</f>
        <v>506.26</v>
      </c>
      <c r="J14" s="129">
        <f t="shared" si="0"/>
        <v>79.64</v>
      </c>
      <c r="K14" s="129">
        <f t="shared" si="0"/>
        <v>585.9</v>
      </c>
      <c r="L14" s="129">
        <f t="shared" si="0"/>
        <v>585.9</v>
      </c>
      <c r="M14" s="72"/>
      <c r="N14" s="56"/>
      <c r="O14" s="55"/>
    </row>
    <row r="15" spans="1:15" ht="126.75" customHeight="1">
      <c r="A15" s="1"/>
      <c r="B15" s="126">
        <f aca="true" t="shared" si="1" ref="B15:B80">B14+1</f>
        <v>3</v>
      </c>
      <c r="C15" s="130" t="s">
        <v>135</v>
      </c>
      <c r="D15" s="131" t="s">
        <v>57</v>
      </c>
      <c r="E15" s="131" t="s">
        <v>69</v>
      </c>
      <c r="F15" s="131" t="s">
        <v>70</v>
      </c>
      <c r="G15" s="131" t="s">
        <v>152</v>
      </c>
      <c r="H15" s="128" t="s">
        <v>282</v>
      </c>
      <c r="I15" s="132">
        <f t="shared" si="0"/>
        <v>506.26</v>
      </c>
      <c r="J15" s="132">
        <f t="shared" si="0"/>
        <v>79.64</v>
      </c>
      <c r="K15" s="132">
        <f t="shared" si="0"/>
        <v>585.9</v>
      </c>
      <c r="L15" s="132">
        <f t="shared" si="0"/>
        <v>585.9</v>
      </c>
      <c r="M15" s="72"/>
      <c r="N15" s="56"/>
      <c r="O15" s="55"/>
    </row>
    <row r="16" spans="1:15" ht="202.5" customHeight="1">
      <c r="A16" s="1"/>
      <c r="B16" s="126">
        <f t="shared" si="1"/>
        <v>4</v>
      </c>
      <c r="C16" s="133" t="s">
        <v>0</v>
      </c>
      <c r="D16" s="131" t="s">
        <v>57</v>
      </c>
      <c r="E16" s="131" t="s">
        <v>69</v>
      </c>
      <c r="F16" s="131" t="s">
        <v>70</v>
      </c>
      <c r="G16" s="131" t="s">
        <v>186</v>
      </c>
      <c r="H16" s="131" t="s">
        <v>58</v>
      </c>
      <c r="I16" s="132">
        <f>I17+I18</f>
        <v>506.26</v>
      </c>
      <c r="J16" s="132">
        <f>J17+J18</f>
        <v>79.64</v>
      </c>
      <c r="K16" s="132">
        <f>I16+J16</f>
        <v>585.9</v>
      </c>
      <c r="L16" s="132">
        <f>L17+L18</f>
        <v>585.9</v>
      </c>
      <c r="M16" s="72"/>
      <c r="N16" s="56"/>
      <c r="O16" s="55"/>
    </row>
    <row r="17" spans="1:15" ht="184.5" customHeight="1">
      <c r="A17" s="1"/>
      <c r="B17" s="126">
        <f t="shared" si="1"/>
        <v>5</v>
      </c>
      <c r="C17" s="134" t="s">
        <v>168</v>
      </c>
      <c r="D17" s="131" t="s">
        <v>57</v>
      </c>
      <c r="E17" s="131" t="s">
        <v>69</v>
      </c>
      <c r="F17" s="131" t="s">
        <v>70</v>
      </c>
      <c r="G17" s="131" t="s">
        <v>186</v>
      </c>
      <c r="H17" s="131" t="s">
        <v>82</v>
      </c>
      <c r="I17" s="132">
        <v>388.83</v>
      </c>
      <c r="J17" s="132">
        <v>61.17</v>
      </c>
      <c r="K17" s="132">
        <f>I17+J17</f>
        <v>450</v>
      </c>
      <c r="L17" s="132">
        <v>450</v>
      </c>
      <c r="M17" s="72"/>
      <c r="N17" s="56"/>
      <c r="O17" s="55"/>
    </row>
    <row r="18" spans="1:15" ht="407.25" customHeight="1">
      <c r="A18" s="1"/>
      <c r="B18" s="126">
        <f t="shared" si="1"/>
        <v>6</v>
      </c>
      <c r="C18" s="165" t="s">
        <v>237</v>
      </c>
      <c r="D18" s="131" t="s">
        <v>57</v>
      </c>
      <c r="E18" s="131" t="s">
        <v>69</v>
      </c>
      <c r="F18" s="131" t="s">
        <v>70</v>
      </c>
      <c r="G18" s="131" t="s">
        <v>186</v>
      </c>
      <c r="H18" s="131" t="s">
        <v>166</v>
      </c>
      <c r="I18" s="132">
        <v>117.43</v>
      </c>
      <c r="J18" s="132">
        <v>18.47</v>
      </c>
      <c r="K18" s="132">
        <f>I18+J18</f>
        <v>135.9</v>
      </c>
      <c r="L18" s="132">
        <v>135.9</v>
      </c>
      <c r="M18" s="72"/>
      <c r="N18" s="56"/>
      <c r="O18" s="55"/>
    </row>
    <row r="19" spans="1:15" ht="409.5" customHeight="1">
      <c r="A19" s="1"/>
      <c r="B19" s="126">
        <f t="shared" si="1"/>
        <v>7</v>
      </c>
      <c r="C19" s="135" t="s">
        <v>31</v>
      </c>
      <c r="D19" s="128" t="s">
        <v>57</v>
      </c>
      <c r="E19" s="128" t="s">
        <v>69</v>
      </c>
      <c r="F19" s="128" t="s">
        <v>71</v>
      </c>
      <c r="G19" s="128"/>
      <c r="H19" s="128"/>
      <c r="I19" s="129">
        <f aca="true" t="shared" si="2" ref="I19:L20">I20</f>
        <v>1293.73</v>
      </c>
      <c r="J19" s="129">
        <f t="shared" si="2"/>
        <v>57.22</v>
      </c>
      <c r="K19" s="129">
        <f t="shared" si="2"/>
        <v>1350.95</v>
      </c>
      <c r="L19" s="129">
        <f t="shared" si="2"/>
        <v>1274.95</v>
      </c>
      <c r="M19" s="72"/>
      <c r="N19" s="56"/>
      <c r="O19" s="55"/>
    </row>
    <row r="20" spans="1:15" ht="277.5" customHeight="1">
      <c r="A20" s="1"/>
      <c r="B20" s="126">
        <f t="shared" si="1"/>
        <v>8</v>
      </c>
      <c r="C20" s="136" t="s">
        <v>225</v>
      </c>
      <c r="D20" s="131" t="s">
        <v>57</v>
      </c>
      <c r="E20" s="131" t="s">
        <v>69</v>
      </c>
      <c r="F20" s="131" t="s">
        <v>71</v>
      </c>
      <c r="G20" s="131" t="s">
        <v>148</v>
      </c>
      <c r="H20" s="131"/>
      <c r="I20" s="132">
        <f t="shared" si="2"/>
        <v>1293.73</v>
      </c>
      <c r="J20" s="132">
        <f t="shared" si="2"/>
        <v>57.22</v>
      </c>
      <c r="K20" s="132">
        <f t="shared" si="2"/>
        <v>1350.95</v>
      </c>
      <c r="L20" s="132">
        <f t="shared" si="2"/>
        <v>1274.95</v>
      </c>
      <c r="M20" s="72"/>
      <c r="N20" s="56"/>
      <c r="O20" s="55"/>
    </row>
    <row r="21" spans="1:15" ht="201" customHeight="1">
      <c r="A21" s="1"/>
      <c r="B21" s="126">
        <f t="shared" si="1"/>
        <v>9</v>
      </c>
      <c r="C21" s="137" t="s">
        <v>356</v>
      </c>
      <c r="D21" s="131" t="s">
        <v>57</v>
      </c>
      <c r="E21" s="131" t="s">
        <v>69</v>
      </c>
      <c r="F21" s="131" t="s">
        <v>71</v>
      </c>
      <c r="G21" s="138" t="s">
        <v>157</v>
      </c>
      <c r="H21" s="131" t="s">
        <v>58</v>
      </c>
      <c r="I21" s="132">
        <f>I22+I23+I24+I25</f>
        <v>1293.73</v>
      </c>
      <c r="J21" s="132">
        <f>J22+J23+J24+J25</f>
        <v>57.22</v>
      </c>
      <c r="K21" s="132">
        <f>I21+J21</f>
        <v>1350.95</v>
      </c>
      <c r="L21" s="132">
        <f>L22+L23+L24+L25</f>
        <v>1274.95</v>
      </c>
      <c r="M21" s="72"/>
      <c r="N21" s="56"/>
      <c r="O21" s="55"/>
    </row>
    <row r="22" spans="1:15" ht="234.75" customHeight="1">
      <c r="A22" s="1"/>
      <c r="B22" s="126">
        <f t="shared" si="1"/>
        <v>10</v>
      </c>
      <c r="C22" s="118" t="s">
        <v>168</v>
      </c>
      <c r="D22" s="131" t="s">
        <v>57</v>
      </c>
      <c r="E22" s="131" t="s">
        <v>69</v>
      </c>
      <c r="F22" s="131" t="s">
        <v>71</v>
      </c>
      <c r="G22" s="138" t="s">
        <v>158</v>
      </c>
      <c r="H22" s="131" t="s">
        <v>82</v>
      </c>
      <c r="I22" s="132">
        <v>966</v>
      </c>
      <c r="J22" s="132">
        <v>-92</v>
      </c>
      <c r="K22" s="132">
        <f>I22+J22</f>
        <v>874</v>
      </c>
      <c r="L22" s="132">
        <v>874</v>
      </c>
      <c r="M22" s="72"/>
      <c r="N22" s="56"/>
      <c r="O22" s="55"/>
    </row>
    <row r="23" spans="1:15" ht="404.25" customHeight="1">
      <c r="A23" s="1"/>
      <c r="B23" s="126">
        <f t="shared" si="1"/>
        <v>11</v>
      </c>
      <c r="C23" s="165" t="s">
        <v>237</v>
      </c>
      <c r="D23" s="131" t="s">
        <v>57</v>
      </c>
      <c r="E23" s="131" t="s">
        <v>69</v>
      </c>
      <c r="F23" s="131" t="s">
        <v>71</v>
      </c>
      <c r="G23" s="138" t="s">
        <v>158</v>
      </c>
      <c r="H23" s="131" t="s">
        <v>166</v>
      </c>
      <c r="I23" s="132">
        <v>291.73</v>
      </c>
      <c r="J23" s="132">
        <v>-27.78</v>
      </c>
      <c r="K23" s="132">
        <f>I23+J23</f>
        <v>263.95000000000005</v>
      </c>
      <c r="L23" s="132">
        <v>263.95</v>
      </c>
      <c r="M23" s="72"/>
      <c r="N23" s="56"/>
      <c r="O23" s="55"/>
    </row>
    <row r="24" spans="1:15" ht="309.75" customHeight="1">
      <c r="A24" s="1"/>
      <c r="B24" s="126">
        <f t="shared" si="1"/>
        <v>12</v>
      </c>
      <c r="C24" s="134" t="s">
        <v>1</v>
      </c>
      <c r="D24" s="131" t="s">
        <v>57</v>
      </c>
      <c r="E24" s="131" t="s">
        <v>69</v>
      </c>
      <c r="F24" s="131" t="s">
        <v>71</v>
      </c>
      <c r="G24" s="138" t="s">
        <v>159</v>
      </c>
      <c r="H24" s="131" t="s">
        <v>88</v>
      </c>
      <c r="I24" s="132">
        <v>30</v>
      </c>
      <c r="J24" s="132">
        <v>163</v>
      </c>
      <c r="K24" s="132">
        <f>I24+J24</f>
        <v>193</v>
      </c>
      <c r="L24" s="132">
        <v>120</v>
      </c>
      <c r="M24" s="72"/>
      <c r="N24" s="56"/>
      <c r="O24" s="55"/>
    </row>
    <row r="25" spans="1:15" ht="134.25" customHeight="1">
      <c r="A25" s="1"/>
      <c r="B25" s="126">
        <f t="shared" si="1"/>
        <v>13</v>
      </c>
      <c r="C25" s="134" t="s">
        <v>309</v>
      </c>
      <c r="D25" s="131" t="s">
        <v>57</v>
      </c>
      <c r="E25" s="131" t="s">
        <v>69</v>
      </c>
      <c r="F25" s="131" t="s">
        <v>71</v>
      </c>
      <c r="G25" s="138" t="s">
        <v>159</v>
      </c>
      <c r="H25" s="131" t="s">
        <v>310</v>
      </c>
      <c r="I25" s="132">
        <v>6</v>
      </c>
      <c r="J25" s="132">
        <v>14</v>
      </c>
      <c r="K25" s="132">
        <f aca="true" t="shared" si="3" ref="K25:K37">I25+J25</f>
        <v>20</v>
      </c>
      <c r="L25" s="132">
        <v>17</v>
      </c>
      <c r="M25" s="72"/>
      <c r="N25" s="56"/>
      <c r="O25" s="55"/>
    </row>
    <row r="26" spans="1:15" ht="171.75" customHeight="1">
      <c r="A26" s="1"/>
      <c r="B26" s="126">
        <f t="shared" si="1"/>
        <v>14</v>
      </c>
      <c r="C26" s="325" t="s">
        <v>353</v>
      </c>
      <c r="D26" s="117" t="s">
        <v>57</v>
      </c>
      <c r="E26" s="131" t="s">
        <v>69</v>
      </c>
      <c r="F26" s="131" t="s">
        <v>71</v>
      </c>
      <c r="G26" s="138" t="s">
        <v>354</v>
      </c>
      <c r="H26" s="163" t="s">
        <v>355</v>
      </c>
      <c r="I26" s="132"/>
      <c r="J26" s="132">
        <f>J27+J28</f>
        <v>117.18</v>
      </c>
      <c r="K26" s="132">
        <f>I26+J26</f>
        <v>117.18</v>
      </c>
      <c r="L26" s="132"/>
      <c r="M26" s="72"/>
      <c r="N26" s="56"/>
      <c r="O26" s="55"/>
    </row>
    <row r="27" spans="1:15" ht="223.5" customHeight="1">
      <c r="A27" s="1"/>
      <c r="B27" s="126">
        <f t="shared" si="1"/>
        <v>15</v>
      </c>
      <c r="C27" s="304" t="s">
        <v>260</v>
      </c>
      <c r="D27" s="117" t="s">
        <v>57</v>
      </c>
      <c r="E27" s="131" t="s">
        <v>69</v>
      </c>
      <c r="F27" s="131" t="s">
        <v>71</v>
      </c>
      <c r="G27" s="138" t="s">
        <v>354</v>
      </c>
      <c r="H27" s="163" t="s">
        <v>82</v>
      </c>
      <c r="I27" s="132"/>
      <c r="J27" s="132">
        <v>90</v>
      </c>
      <c r="K27" s="132">
        <f>I27+J27</f>
        <v>90</v>
      </c>
      <c r="L27" s="132"/>
      <c r="M27" s="72"/>
      <c r="N27" s="56"/>
      <c r="O27" s="55"/>
    </row>
    <row r="28" spans="1:15" ht="381.75" customHeight="1">
      <c r="A28" s="1"/>
      <c r="B28" s="126">
        <f t="shared" si="1"/>
        <v>16</v>
      </c>
      <c r="C28" s="304" t="s">
        <v>237</v>
      </c>
      <c r="D28" s="117" t="s">
        <v>57</v>
      </c>
      <c r="E28" s="131" t="s">
        <v>69</v>
      </c>
      <c r="F28" s="131" t="s">
        <v>71</v>
      </c>
      <c r="G28" s="138" t="s">
        <v>354</v>
      </c>
      <c r="H28" s="163" t="s">
        <v>166</v>
      </c>
      <c r="I28" s="132"/>
      <c r="J28" s="132">
        <v>27.18</v>
      </c>
      <c r="K28" s="132">
        <f>I28+J28</f>
        <v>27.18</v>
      </c>
      <c r="L28" s="132"/>
      <c r="M28" s="72"/>
      <c r="N28" s="56"/>
      <c r="O28" s="55"/>
    </row>
    <row r="29" spans="1:15" ht="133.5" customHeight="1">
      <c r="A29" s="1"/>
      <c r="B29" s="126">
        <f t="shared" si="1"/>
        <v>17</v>
      </c>
      <c r="C29" s="135" t="s">
        <v>2</v>
      </c>
      <c r="D29" s="128" t="s">
        <v>57</v>
      </c>
      <c r="E29" s="128" t="s">
        <v>69</v>
      </c>
      <c r="F29" s="128" t="s">
        <v>79</v>
      </c>
      <c r="G29" s="128"/>
      <c r="H29" s="128"/>
      <c r="I29" s="129">
        <f aca="true" t="shared" si="4" ref="I29:L31">I30</f>
        <v>10</v>
      </c>
      <c r="J29" s="129">
        <f>J30</f>
        <v>1</v>
      </c>
      <c r="K29" s="129">
        <f t="shared" si="3"/>
        <v>11</v>
      </c>
      <c r="L29" s="129">
        <f t="shared" si="4"/>
        <v>12</v>
      </c>
      <c r="M29" s="72"/>
      <c r="N29" s="56"/>
      <c r="O29" s="55"/>
    </row>
    <row r="30" spans="1:15" ht="114.75" customHeight="1">
      <c r="A30" s="1"/>
      <c r="B30" s="126">
        <f t="shared" si="1"/>
        <v>18</v>
      </c>
      <c r="C30" s="130" t="s">
        <v>135</v>
      </c>
      <c r="D30" s="131" t="s">
        <v>57</v>
      </c>
      <c r="E30" s="131" t="s">
        <v>69</v>
      </c>
      <c r="F30" s="131" t="s">
        <v>79</v>
      </c>
      <c r="G30" s="131" t="s">
        <v>152</v>
      </c>
      <c r="H30" s="131"/>
      <c r="I30" s="132">
        <f t="shared" si="4"/>
        <v>10</v>
      </c>
      <c r="J30" s="132">
        <f>J31</f>
        <v>1</v>
      </c>
      <c r="K30" s="132">
        <f t="shared" si="3"/>
        <v>11</v>
      </c>
      <c r="L30" s="132">
        <f t="shared" si="4"/>
        <v>12</v>
      </c>
      <c r="M30" s="72"/>
      <c r="N30" s="56"/>
      <c r="O30" s="55"/>
    </row>
    <row r="31" spans="1:15" ht="207" customHeight="1">
      <c r="A31" s="1"/>
      <c r="B31" s="126">
        <f t="shared" si="1"/>
        <v>19</v>
      </c>
      <c r="C31" s="139" t="s">
        <v>3</v>
      </c>
      <c r="D31" s="131" t="s">
        <v>57</v>
      </c>
      <c r="E31" s="131" t="s">
        <v>69</v>
      </c>
      <c r="F31" s="131" t="s">
        <v>79</v>
      </c>
      <c r="G31" s="131" t="s">
        <v>160</v>
      </c>
      <c r="H31" s="131"/>
      <c r="I31" s="132">
        <f t="shared" si="4"/>
        <v>10</v>
      </c>
      <c r="J31" s="132">
        <f>J32</f>
        <v>1</v>
      </c>
      <c r="K31" s="132">
        <f t="shared" si="3"/>
        <v>11</v>
      </c>
      <c r="L31" s="132">
        <f t="shared" si="4"/>
        <v>12</v>
      </c>
      <c r="M31" s="72"/>
      <c r="N31" s="56"/>
      <c r="O31" s="55"/>
    </row>
    <row r="32" spans="1:15" ht="138.75" customHeight="1">
      <c r="A32" s="1"/>
      <c r="B32" s="126">
        <f t="shared" si="1"/>
        <v>20</v>
      </c>
      <c r="C32" s="134" t="s">
        <v>4</v>
      </c>
      <c r="D32" s="131" t="s">
        <v>57</v>
      </c>
      <c r="E32" s="131" t="s">
        <v>69</v>
      </c>
      <c r="F32" s="131" t="s">
        <v>79</v>
      </c>
      <c r="G32" s="131" t="s">
        <v>160</v>
      </c>
      <c r="H32" s="131" t="s">
        <v>5</v>
      </c>
      <c r="I32" s="132">
        <v>10</v>
      </c>
      <c r="J32" s="132">
        <v>1</v>
      </c>
      <c r="K32" s="132">
        <f t="shared" si="3"/>
        <v>11</v>
      </c>
      <c r="L32" s="132">
        <v>12</v>
      </c>
      <c r="M32" s="72"/>
      <c r="N32" s="56"/>
      <c r="O32" s="55"/>
    </row>
    <row r="33" spans="1:15" ht="138.75" customHeight="1">
      <c r="A33" s="1"/>
      <c r="B33" s="126">
        <f t="shared" si="1"/>
        <v>21</v>
      </c>
      <c r="C33" s="166" t="s">
        <v>358</v>
      </c>
      <c r="D33" s="115" t="s">
        <v>57</v>
      </c>
      <c r="E33" s="115" t="s">
        <v>69</v>
      </c>
      <c r="F33" s="115" t="s">
        <v>346</v>
      </c>
      <c r="G33" s="115"/>
      <c r="H33" s="115"/>
      <c r="I33" s="116"/>
      <c r="J33" s="116">
        <f>J34</f>
        <v>7.5</v>
      </c>
      <c r="K33" s="116">
        <f>I33+J33</f>
        <v>7.5</v>
      </c>
      <c r="L33" s="116">
        <f>L34</f>
        <v>7.5</v>
      </c>
      <c r="M33" s="72"/>
      <c r="N33" s="56"/>
      <c r="O33" s="55"/>
    </row>
    <row r="34" spans="1:15" ht="374.25" customHeight="1">
      <c r="A34" s="1"/>
      <c r="B34" s="126">
        <f t="shared" si="1"/>
        <v>22</v>
      </c>
      <c r="C34" s="302" t="s">
        <v>342</v>
      </c>
      <c r="D34" s="131" t="s">
        <v>57</v>
      </c>
      <c r="E34" s="131" t="s">
        <v>69</v>
      </c>
      <c r="F34" s="131" t="s">
        <v>346</v>
      </c>
      <c r="G34" s="303" t="s">
        <v>347</v>
      </c>
      <c r="H34" s="131" t="s">
        <v>58</v>
      </c>
      <c r="I34" s="132"/>
      <c r="J34" s="132">
        <f>J35</f>
        <v>7.5</v>
      </c>
      <c r="K34" s="132">
        <f t="shared" si="3"/>
        <v>7.5</v>
      </c>
      <c r="L34" s="132">
        <f>L35</f>
        <v>7.5</v>
      </c>
      <c r="M34" s="72"/>
      <c r="N34" s="56"/>
      <c r="O34" s="55"/>
    </row>
    <row r="35" spans="1:15" ht="246" customHeight="1">
      <c r="A35" s="1"/>
      <c r="B35" s="126">
        <f t="shared" si="1"/>
        <v>23</v>
      </c>
      <c r="C35" s="302" t="s">
        <v>343</v>
      </c>
      <c r="D35" s="131" t="s">
        <v>57</v>
      </c>
      <c r="E35" s="131" t="s">
        <v>69</v>
      </c>
      <c r="F35" s="131" t="s">
        <v>346</v>
      </c>
      <c r="G35" s="303" t="s">
        <v>347</v>
      </c>
      <c r="H35" s="131" t="s">
        <v>349</v>
      </c>
      <c r="I35" s="132"/>
      <c r="J35" s="132">
        <f>J36</f>
        <v>7.5</v>
      </c>
      <c r="K35" s="132">
        <f t="shared" si="3"/>
        <v>7.5</v>
      </c>
      <c r="L35" s="132">
        <f>L36</f>
        <v>7.5</v>
      </c>
      <c r="M35" s="72"/>
      <c r="N35" s="56"/>
      <c r="O35" s="55"/>
    </row>
    <row r="36" spans="1:15" ht="258" customHeight="1">
      <c r="A36" s="1"/>
      <c r="B36" s="126">
        <f t="shared" si="1"/>
        <v>24</v>
      </c>
      <c r="C36" s="302" t="s">
        <v>344</v>
      </c>
      <c r="D36" s="131" t="s">
        <v>57</v>
      </c>
      <c r="E36" s="131" t="s">
        <v>69</v>
      </c>
      <c r="F36" s="131" t="s">
        <v>346</v>
      </c>
      <c r="G36" s="303" t="s">
        <v>347</v>
      </c>
      <c r="H36" s="131" t="s">
        <v>348</v>
      </c>
      <c r="I36" s="132"/>
      <c r="J36" s="132">
        <f>J37</f>
        <v>7.5</v>
      </c>
      <c r="K36" s="132">
        <f t="shared" si="3"/>
        <v>7.5</v>
      </c>
      <c r="L36" s="132">
        <f>L37</f>
        <v>7.5</v>
      </c>
      <c r="M36" s="72"/>
      <c r="N36" s="56"/>
      <c r="O36" s="55"/>
    </row>
    <row r="37" spans="1:15" ht="151.5" customHeight="1">
      <c r="A37" s="1"/>
      <c r="B37" s="126">
        <f t="shared" si="1"/>
        <v>25</v>
      </c>
      <c r="C37" s="302" t="s">
        <v>345</v>
      </c>
      <c r="D37" s="131" t="s">
        <v>57</v>
      </c>
      <c r="E37" s="131" t="s">
        <v>69</v>
      </c>
      <c r="F37" s="131" t="s">
        <v>346</v>
      </c>
      <c r="G37" s="303" t="s">
        <v>347</v>
      </c>
      <c r="H37" s="131" t="s">
        <v>88</v>
      </c>
      <c r="I37" s="132"/>
      <c r="J37" s="132">
        <v>7.5</v>
      </c>
      <c r="K37" s="132">
        <f t="shared" si="3"/>
        <v>7.5</v>
      </c>
      <c r="L37" s="132">
        <v>7.5</v>
      </c>
      <c r="M37" s="72"/>
      <c r="N37" s="56"/>
      <c r="O37" s="55"/>
    </row>
    <row r="38" spans="1:15" ht="141" customHeight="1">
      <c r="A38" s="1"/>
      <c r="B38" s="126">
        <f t="shared" si="1"/>
        <v>26</v>
      </c>
      <c r="C38" s="135" t="s">
        <v>170</v>
      </c>
      <c r="D38" s="128" t="s">
        <v>57</v>
      </c>
      <c r="E38" s="128" t="s">
        <v>70</v>
      </c>
      <c r="F38" s="128"/>
      <c r="G38" s="128"/>
      <c r="H38" s="128"/>
      <c r="I38" s="129">
        <f aca="true" t="shared" si="5" ref="I38:L39">I39</f>
        <v>108.9</v>
      </c>
      <c r="J38" s="129">
        <f t="shared" si="5"/>
        <v>20.6</v>
      </c>
      <c r="K38" s="129">
        <f t="shared" si="5"/>
        <v>129.5</v>
      </c>
      <c r="L38" s="129">
        <f t="shared" si="5"/>
        <v>134.2</v>
      </c>
      <c r="M38" s="72"/>
      <c r="N38" s="56"/>
      <c r="O38" s="55"/>
    </row>
    <row r="39" spans="1:15" ht="117" customHeight="1">
      <c r="A39" s="1"/>
      <c r="B39" s="126">
        <f t="shared" si="1"/>
        <v>27</v>
      </c>
      <c r="C39" s="140" t="s">
        <v>171</v>
      </c>
      <c r="D39" s="131" t="s">
        <v>57</v>
      </c>
      <c r="E39" s="131" t="s">
        <v>70</v>
      </c>
      <c r="F39" s="131" t="s">
        <v>72</v>
      </c>
      <c r="G39" s="131"/>
      <c r="H39" s="131"/>
      <c r="I39" s="132">
        <f t="shared" si="5"/>
        <v>108.9</v>
      </c>
      <c r="J39" s="132">
        <f t="shared" si="5"/>
        <v>20.6</v>
      </c>
      <c r="K39" s="132">
        <f t="shared" si="5"/>
        <v>129.5</v>
      </c>
      <c r="L39" s="132">
        <f t="shared" si="5"/>
        <v>134.2</v>
      </c>
      <c r="M39" s="72"/>
      <c r="N39" s="56"/>
      <c r="O39" s="55"/>
    </row>
    <row r="40" spans="1:15" ht="284.25" customHeight="1">
      <c r="A40" s="1"/>
      <c r="B40" s="126">
        <f t="shared" si="1"/>
        <v>28</v>
      </c>
      <c r="C40" s="136" t="s">
        <v>232</v>
      </c>
      <c r="D40" s="131" t="s">
        <v>57</v>
      </c>
      <c r="E40" s="131" t="s">
        <v>70</v>
      </c>
      <c r="F40" s="131" t="s">
        <v>72</v>
      </c>
      <c r="G40" s="131" t="s">
        <v>148</v>
      </c>
      <c r="H40" s="131"/>
      <c r="I40" s="132">
        <f>I42</f>
        <v>108.9</v>
      </c>
      <c r="J40" s="132">
        <f>J42</f>
        <v>20.6</v>
      </c>
      <c r="K40" s="132">
        <f>K41</f>
        <v>129.5</v>
      </c>
      <c r="L40" s="132">
        <f>L42</f>
        <v>134.2</v>
      </c>
      <c r="M40" s="72"/>
      <c r="N40" s="56"/>
      <c r="O40" s="55"/>
    </row>
    <row r="41" spans="1:15" ht="270" customHeight="1">
      <c r="A41" s="1"/>
      <c r="B41" s="126">
        <f t="shared" si="1"/>
        <v>29</v>
      </c>
      <c r="C41" s="135" t="s">
        <v>226</v>
      </c>
      <c r="D41" s="131" t="s">
        <v>57</v>
      </c>
      <c r="E41" s="131" t="s">
        <v>70</v>
      </c>
      <c r="F41" s="131" t="s">
        <v>72</v>
      </c>
      <c r="G41" s="131" t="s">
        <v>154</v>
      </c>
      <c r="H41" s="131" t="s">
        <v>58</v>
      </c>
      <c r="I41" s="132">
        <f>I42</f>
        <v>108.9</v>
      </c>
      <c r="J41" s="132">
        <f>J42</f>
        <v>20.6</v>
      </c>
      <c r="K41" s="132">
        <f>K42</f>
        <v>129.5</v>
      </c>
      <c r="L41" s="132">
        <f>L42</f>
        <v>134.2</v>
      </c>
      <c r="M41" s="72"/>
      <c r="N41" s="56"/>
      <c r="O41" s="55"/>
    </row>
    <row r="42" spans="1:15" ht="282" customHeight="1">
      <c r="A42" s="1"/>
      <c r="B42" s="126">
        <f t="shared" si="1"/>
        <v>30</v>
      </c>
      <c r="C42" s="134" t="s">
        <v>215</v>
      </c>
      <c r="D42" s="131" t="s">
        <v>57</v>
      </c>
      <c r="E42" s="131" t="s">
        <v>70</v>
      </c>
      <c r="F42" s="131" t="s">
        <v>72</v>
      </c>
      <c r="G42" s="131" t="s">
        <v>169</v>
      </c>
      <c r="H42" s="131" t="s">
        <v>58</v>
      </c>
      <c r="I42" s="132">
        <f>I43+I44+I45</f>
        <v>108.9</v>
      </c>
      <c r="J42" s="132">
        <f>J43+J44+J45</f>
        <v>20.6</v>
      </c>
      <c r="K42" s="132">
        <f>K43+K44+K45</f>
        <v>129.5</v>
      </c>
      <c r="L42" s="132">
        <f>L43+L44+L45</f>
        <v>134.2</v>
      </c>
      <c r="M42" s="72"/>
      <c r="N42" s="56"/>
      <c r="O42" s="55"/>
    </row>
    <row r="43" spans="1:15" ht="215.25" customHeight="1">
      <c r="A43" s="1"/>
      <c r="B43" s="126">
        <f t="shared" si="1"/>
        <v>31</v>
      </c>
      <c r="C43" s="118" t="s">
        <v>260</v>
      </c>
      <c r="D43" s="131" t="s">
        <v>57</v>
      </c>
      <c r="E43" s="131" t="s">
        <v>70</v>
      </c>
      <c r="F43" s="131" t="s">
        <v>72</v>
      </c>
      <c r="G43" s="131" t="s">
        <v>169</v>
      </c>
      <c r="H43" s="131" t="s">
        <v>82</v>
      </c>
      <c r="I43" s="132">
        <v>82.2</v>
      </c>
      <c r="J43" s="132">
        <v>17.26</v>
      </c>
      <c r="K43" s="132">
        <f>I43+J43</f>
        <v>99.46000000000001</v>
      </c>
      <c r="L43" s="132">
        <v>103.07</v>
      </c>
      <c r="M43" s="72"/>
      <c r="N43" s="56"/>
      <c r="O43" s="55"/>
    </row>
    <row r="44" spans="1:15" ht="399" customHeight="1">
      <c r="A44" s="1"/>
      <c r="B44" s="126">
        <f t="shared" si="1"/>
        <v>32</v>
      </c>
      <c r="C44" s="165" t="s">
        <v>237</v>
      </c>
      <c r="D44" s="131" t="s">
        <v>57</v>
      </c>
      <c r="E44" s="131" t="s">
        <v>70</v>
      </c>
      <c r="F44" s="131" t="s">
        <v>72</v>
      </c>
      <c r="G44" s="131" t="s">
        <v>169</v>
      </c>
      <c r="H44" s="131" t="s">
        <v>166</v>
      </c>
      <c r="I44" s="132">
        <v>24.82</v>
      </c>
      <c r="J44" s="132">
        <v>5.22</v>
      </c>
      <c r="K44" s="132">
        <f>I44+J44</f>
        <v>30.04</v>
      </c>
      <c r="L44" s="132">
        <v>31.13</v>
      </c>
      <c r="M44" s="72"/>
      <c r="N44" s="56"/>
      <c r="O44" s="55"/>
    </row>
    <row r="45" spans="1:15" ht="265.5" customHeight="1">
      <c r="A45" s="1"/>
      <c r="B45" s="126">
        <f t="shared" si="1"/>
        <v>33</v>
      </c>
      <c r="C45" s="134" t="s">
        <v>1</v>
      </c>
      <c r="D45" s="131" t="s">
        <v>57</v>
      </c>
      <c r="E45" s="131" t="s">
        <v>70</v>
      </c>
      <c r="F45" s="131" t="s">
        <v>72</v>
      </c>
      <c r="G45" s="131" t="s">
        <v>169</v>
      </c>
      <c r="H45" s="131" t="s">
        <v>88</v>
      </c>
      <c r="I45" s="132">
        <v>1.88</v>
      </c>
      <c r="J45" s="132">
        <v>-1.88</v>
      </c>
      <c r="K45" s="132">
        <f>I45+J45</f>
        <v>0</v>
      </c>
      <c r="L45" s="132"/>
      <c r="M45" s="72"/>
      <c r="N45" s="56"/>
      <c r="O45" s="55"/>
    </row>
    <row r="46" spans="1:15" ht="122.25" customHeight="1">
      <c r="A46" s="1"/>
      <c r="B46" s="126">
        <f t="shared" si="1"/>
        <v>34</v>
      </c>
      <c r="C46" s="127" t="s">
        <v>198</v>
      </c>
      <c r="D46" s="128" t="s">
        <v>57</v>
      </c>
      <c r="E46" s="128" t="s">
        <v>76</v>
      </c>
      <c r="F46" s="131"/>
      <c r="G46" s="141"/>
      <c r="H46" s="131"/>
      <c r="I46" s="129">
        <f aca="true" t="shared" si="6" ref="I46:J50">I47</f>
        <v>3</v>
      </c>
      <c r="J46" s="129">
        <f t="shared" si="6"/>
        <v>0</v>
      </c>
      <c r="K46" s="129">
        <f aca="true" t="shared" si="7" ref="K46:L50">K47</f>
        <v>3</v>
      </c>
      <c r="L46" s="129">
        <f t="shared" si="7"/>
        <v>7</v>
      </c>
      <c r="M46" s="72"/>
      <c r="N46" s="56"/>
      <c r="O46" s="55"/>
    </row>
    <row r="47" spans="1:15" ht="118.5" customHeight="1">
      <c r="A47" s="1"/>
      <c r="B47" s="126">
        <f t="shared" si="1"/>
        <v>35</v>
      </c>
      <c r="C47" s="130" t="s">
        <v>199</v>
      </c>
      <c r="D47" s="131" t="s">
        <v>57</v>
      </c>
      <c r="E47" s="131" t="s">
        <v>76</v>
      </c>
      <c r="F47" s="131" t="s">
        <v>72</v>
      </c>
      <c r="G47" s="131"/>
      <c r="H47" s="131"/>
      <c r="I47" s="132">
        <f t="shared" si="6"/>
        <v>3</v>
      </c>
      <c r="J47" s="132">
        <f t="shared" si="6"/>
        <v>0</v>
      </c>
      <c r="K47" s="132">
        <f t="shared" si="7"/>
        <v>3</v>
      </c>
      <c r="L47" s="132">
        <f t="shared" si="7"/>
        <v>7</v>
      </c>
      <c r="M47" s="72"/>
      <c r="N47" s="56"/>
      <c r="O47" s="55"/>
    </row>
    <row r="48" spans="1:15" ht="272.25" customHeight="1">
      <c r="A48" s="1"/>
      <c r="B48" s="126">
        <f t="shared" si="1"/>
        <v>36</v>
      </c>
      <c r="C48" s="136" t="s">
        <v>225</v>
      </c>
      <c r="D48" s="131" t="s">
        <v>57</v>
      </c>
      <c r="E48" s="131" t="s">
        <v>76</v>
      </c>
      <c r="F48" s="131" t="s">
        <v>72</v>
      </c>
      <c r="G48" s="131" t="s">
        <v>148</v>
      </c>
      <c r="H48" s="131"/>
      <c r="I48" s="132">
        <f t="shared" si="6"/>
        <v>3</v>
      </c>
      <c r="J48" s="132">
        <f t="shared" si="6"/>
        <v>0</v>
      </c>
      <c r="K48" s="132">
        <f t="shared" si="7"/>
        <v>3</v>
      </c>
      <c r="L48" s="132">
        <f t="shared" si="7"/>
        <v>7</v>
      </c>
      <c r="M48" s="72"/>
      <c r="N48" s="56"/>
      <c r="O48" s="55"/>
    </row>
    <row r="49" spans="1:15" ht="275.25" customHeight="1">
      <c r="A49" s="1"/>
      <c r="B49" s="126">
        <f t="shared" si="1"/>
        <v>37</v>
      </c>
      <c r="C49" s="136" t="s">
        <v>227</v>
      </c>
      <c r="D49" s="131" t="s">
        <v>57</v>
      </c>
      <c r="E49" s="131" t="s">
        <v>76</v>
      </c>
      <c r="F49" s="131" t="s">
        <v>72</v>
      </c>
      <c r="G49" s="131" t="s">
        <v>200</v>
      </c>
      <c r="H49" s="131" t="s">
        <v>58</v>
      </c>
      <c r="I49" s="132">
        <f t="shared" si="6"/>
        <v>3</v>
      </c>
      <c r="J49" s="132">
        <f t="shared" si="6"/>
        <v>0</v>
      </c>
      <c r="K49" s="132">
        <f t="shared" si="7"/>
        <v>3</v>
      </c>
      <c r="L49" s="132">
        <f t="shared" si="7"/>
        <v>7</v>
      </c>
      <c r="M49" s="72"/>
      <c r="N49" s="56"/>
      <c r="O49" s="55"/>
    </row>
    <row r="50" spans="1:15" ht="372" customHeight="1">
      <c r="A50" s="1"/>
      <c r="B50" s="126">
        <f t="shared" si="1"/>
        <v>38</v>
      </c>
      <c r="C50" s="130" t="s">
        <v>284</v>
      </c>
      <c r="D50" s="131" t="s">
        <v>57</v>
      </c>
      <c r="E50" s="131" t="s">
        <v>76</v>
      </c>
      <c r="F50" s="131" t="s">
        <v>72</v>
      </c>
      <c r="G50" s="131" t="s">
        <v>201</v>
      </c>
      <c r="H50" s="131" t="s">
        <v>58</v>
      </c>
      <c r="I50" s="132">
        <f t="shared" si="6"/>
        <v>3</v>
      </c>
      <c r="J50" s="132">
        <f t="shared" si="6"/>
        <v>0</v>
      </c>
      <c r="K50" s="132">
        <f t="shared" si="7"/>
        <v>3</v>
      </c>
      <c r="L50" s="132">
        <f t="shared" si="7"/>
        <v>7</v>
      </c>
      <c r="M50" s="72"/>
      <c r="N50" s="56"/>
      <c r="O50" s="55"/>
    </row>
    <row r="51" spans="1:15" ht="294" customHeight="1">
      <c r="A51" s="1"/>
      <c r="B51" s="126">
        <f t="shared" si="1"/>
        <v>39</v>
      </c>
      <c r="C51" s="142" t="s">
        <v>1</v>
      </c>
      <c r="D51" s="131" t="s">
        <v>57</v>
      </c>
      <c r="E51" s="131" t="s">
        <v>76</v>
      </c>
      <c r="F51" s="131" t="s">
        <v>72</v>
      </c>
      <c r="G51" s="131" t="s">
        <v>379</v>
      </c>
      <c r="H51" s="131" t="s">
        <v>88</v>
      </c>
      <c r="I51" s="132">
        <v>3</v>
      </c>
      <c r="J51" s="132"/>
      <c r="K51" s="132">
        <f>I51+J51</f>
        <v>3</v>
      </c>
      <c r="L51" s="132">
        <v>7</v>
      </c>
      <c r="M51" s="72"/>
      <c r="N51" s="56"/>
      <c r="O51" s="55"/>
    </row>
    <row r="52" spans="1:15" ht="135.75" customHeight="1">
      <c r="A52" s="1"/>
      <c r="B52" s="126">
        <f t="shared" si="1"/>
        <v>40</v>
      </c>
      <c r="C52" s="135" t="s">
        <v>6</v>
      </c>
      <c r="D52" s="128" t="s">
        <v>57</v>
      </c>
      <c r="E52" s="143" t="s">
        <v>7</v>
      </c>
      <c r="F52" s="143"/>
      <c r="G52" s="143"/>
      <c r="H52" s="143"/>
      <c r="I52" s="144">
        <f aca="true" t="shared" si="8" ref="I52:L55">I53</f>
        <v>5</v>
      </c>
      <c r="J52" s="144">
        <f t="shared" si="8"/>
        <v>-3</v>
      </c>
      <c r="K52" s="144">
        <f>K53</f>
        <v>2</v>
      </c>
      <c r="L52" s="144">
        <f t="shared" si="8"/>
        <v>6</v>
      </c>
      <c r="M52" s="72"/>
      <c r="N52" s="56"/>
      <c r="O52" s="55"/>
    </row>
    <row r="53" spans="1:15" ht="115.5" customHeight="1">
      <c r="A53" s="1"/>
      <c r="B53" s="126">
        <f t="shared" si="1"/>
        <v>41</v>
      </c>
      <c r="C53" s="134" t="s">
        <v>274</v>
      </c>
      <c r="D53" s="131" t="s">
        <v>57</v>
      </c>
      <c r="E53" s="141" t="s">
        <v>7</v>
      </c>
      <c r="F53" s="141" t="s">
        <v>7</v>
      </c>
      <c r="G53" s="141"/>
      <c r="H53" s="141"/>
      <c r="I53" s="145">
        <f t="shared" si="8"/>
        <v>5</v>
      </c>
      <c r="J53" s="145">
        <f t="shared" si="8"/>
        <v>-3</v>
      </c>
      <c r="K53" s="145">
        <f>K54</f>
        <v>2</v>
      </c>
      <c r="L53" s="145">
        <f t="shared" si="8"/>
        <v>6</v>
      </c>
      <c r="M53" s="72"/>
      <c r="N53" s="56"/>
      <c r="O53" s="55"/>
    </row>
    <row r="54" spans="1:15" ht="292.5" customHeight="1">
      <c r="A54" s="1"/>
      <c r="B54" s="126">
        <f t="shared" si="1"/>
        <v>42</v>
      </c>
      <c r="C54" s="136" t="s">
        <v>225</v>
      </c>
      <c r="D54" s="131" t="s">
        <v>57</v>
      </c>
      <c r="E54" s="131" t="s">
        <v>7</v>
      </c>
      <c r="F54" s="131" t="s">
        <v>7</v>
      </c>
      <c r="G54" s="131" t="s">
        <v>148</v>
      </c>
      <c r="H54" s="141"/>
      <c r="I54" s="132">
        <f t="shared" si="8"/>
        <v>5</v>
      </c>
      <c r="J54" s="132">
        <f t="shared" si="8"/>
        <v>-3</v>
      </c>
      <c r="K54" s="145">
        <f>K55</f>
        <v>2</v>
      </c>
      <c r="L54" s="132">
        <f t="shared" si="8"/>
        <v>6</v>
      </c>
      <c r="M54" s="72"/>
      <c r="N54" s="56"/>
      <c r="O54" s="55"/>
    </row>
    <row r="55" spans="1:15" ht="208.5" customHeight="1">
      <c r="A55" s="1"/>
      <c r="B55" s="126">
        <f t="shared" si="1"/>
        <v>43</v>
      </c>
      <c r="C55" s="136" t="s">
        <v>228</v>
      </c>
      <c r="D55" s="131" t="s">
        <v>57</v>
      </c>
      <c r="E55" s="141" t="s">
        <v>7</v>
      </c>
      <c r="F55" s="141" t="s">
        <v>7</v>
      </c>
      <c r="G55" s="131" t="s">
        <v>149</v>
      </c>
      <c r="H55" s="141" t="s">
        <v>58</v>
      </c>
      <c r="I55" s="132">
        <f t="shared" si="8"/>
        <v>5</v>
      </c>
      <c r="J55" s="132">
        <f t="shared" si="8"/>
        <v>-3</v>
      </c>
      <c r="K55" s="145">
        <f>K56</f>
        <v>2</v>
      </c>
      <c r="L55" s="132">
        <f t="shared" si="8"/>
        <v>6</v>
      </c>
      <c r="M55" s="72"/>
      <c r="N55" s="56"/>
      <c r="O55" s="55"/>
    </row>
    <row r="56" spans="1:15" ht="408" customHeight="1">
      <c r="A56" s="1"/>
      <c r="B56" s="126">
        <f t="shared" si="1"/>
        <v>44</v>
      </c>
      <c r="C56" s="134" t="s">
        <v>214</v>
      </c>
      <c r="D56" s="131" t="s">
        <v>57</v>
      </c>
      <c r="E56" s="141" t="s">
        <v>7</v>
      </c>
      <c r="F56" s="141" t="s">
        <v>7</v>
      </c>
      <c r="G56" s="131" t="s">
        <v>150</v>
      </c>
      <c r="H56" s="141" t="s">
        <v>58</v>
      </c>
      <c r="I56" s="132">
        <f>I57</f>
        <v>5</v>
      </c>
      <c r="J56" s="132">
        <f>J57</f>
        <v>-3</v>
      </c>
      <c r="K56" s="132">
        <f>K57</f>
        <v>2</v>
      </c>
      <c r="L56" s="132">
        <f>L57</f>
        <v>6</v>
      </c>
      <c r="M56" s="72"/>
      <c r="N56" s="56"/>
      <c r="O56" s="55"/>
    </row>
    <row r="57" spans="1:15" ht="294" customHeight="1">
      <c r="A57" s="1"/>
      <c r="B57" s="126">
        <f t="shared" si="1"/>
        <v>45</v>
      </c>
      <c r="C57" s="134" t="s">
        <v>164</v>
      </c>
      <c r="D57" s="131" t="s">
        <v>57</v>
      </c>
      <c r="E57" s="131" t="s">
        <v>7</v>
      </c>
      <c r="F57" s="131" t="s">
        <v>7</v>
      </c>
      <c r="G57" s="131" t="s">
        <v>378</v>
      </c>
      <c r="H57" s="131" t="s">
        <v>88</v>
      </c>
      <c r="I57" s="148">
        <v>5</v>
      </c>
      <c r="J57" s="148">
        <v>-3</v>
      </c>
      <c r="K57" s="132">
        <f>I57+J57</f>
        <v>2</v>
      </c>
      <c r="L57" s="132">
        <v>6</v>
      </c>
      <c r="M57" s="72"/>
      <c r="N57" s="56"/>
      <c r="O57" s="55"/>
    </row>
    <row r="58" spans="1:15" ht="124.5" customHeight="1">
      <c r="A58" s="1"/>
      <c r="B58" s="126">
        <f t="shared" si="1"/>
        <v>46</v>
      </c>
      <c r="C58" s="127" t="s">
        <v>90</v>
      </c>
      <c r="D58" s="128" t="s">
        <v>57</v>
      </c>
      <c r="E58" s="128" t="s">
        <v>77</v>
      </c>
      <c r="F58" s="128"/>
      <c r="G58" s="128"/>
      <c r="H58" s="128"/>
      <c r="I58" s="129">
        <f aca="true" t="shared" si="9" ref="I58:L61">I59</f>
        <v>77.22</v>
      </c>
      <c r="J58" s="129">
        <f aca="true" t="shared" si="10" ref="J58:K61">J59</f>
        <v>230.93</v>
      </c>
      <c r="K58" s="129">
        <f t="shared" si="10"/>
        <v>308.15</v>
      </c>
      <c r="L58" s="129">
        <f t="shared" si="9"/>
        <v>205.67000000000002</v>
      </c>
      <c r="M58" s="72"/>
      <c r="N58" s="56"/>
      <c r="O58" s="55"/>
    </row>
    <row r="59" spans="1:15" ht="120.75" customHeight="1">
      <c r="A59" s="1"/>
      <c r="B59" s="126">
        <f t="shared" si="1"/>
        <v>47</v>
      </c>
      <c r="C59" s="130" t="s">
        <v>30</v>
      </c>
      <c r="D59" s="131" t="s">
        <v>57</v>
      </c>
      <c r="E59" s="131" t="s">
        <v>77</v>
      </c>
      <c r="F59" s="131" t="s">
        <v>69</v>
      </c>
      <c r="G59" s="131"/>
      <c r="H59" s="131"/>
      <c r="I59" s="132">
        <f t="shared" si="9"/>
        <v>77.22</v>
      </c>
      <c r="J59" s="132">
        <f t="shared" si="10"/>
        <v>230.93</v>
      </c>
      <c r="K59" s="132">
        <f t="shared" si="10"/>
        <v>308.15</v>
      </c>
      <c r="L59" s="132">
        <f t="shared" si="9"/>
        <v>205.67000000000002</v>
      </c>
      <c r="M59" s="72"/>
      <c r="N59" s="56"/>
      <c r="O59" s="55"/>
    </row>
    <row r="60" spans="1:15" ht="280.5" customHeight="1">
      <c r="A60" s="1"/>
      <c r="B60" s="126">
        <f t="shared" si="1"/>
        <v>48</v>
      </c>
      <c r="C60" s="136" t="s">
        <v>225</v>
      </c>
      <c r="D60" s="131" t="s">
        <v>57</v>
      </c>
      <c r="E60" s="131" t="s">
        <v>77</v>
      </c>
      <c r="F60" s="131" t="s">
        <v>69</v>
      </c>
      <c r="G60" s="131" t="s">
        <v>148</v>
      </c>
      <c r="H60" s="131"/>
      <c r="I60" s="132">
        <f t="shared" si="9"/>
        <v>77.22</v>
      </c>
      <c r="J60" s="132">
        <f t="shared" si="10"/>
        <v>230.93</v>
      </c>
      <c r="K60" s="132">
        <f t="shared" si="10"/>
        <v>308.15</v>
      </c>
      <c r="L60" s="132">
        <f t="shared" si="9"/>
        <v>205.67000000000002</v>
      </c>
      <c r="M60" s="72"/>
      <c r="N60" s="56"/>
      <c r="O60" s="55"/>
    </row>
    <row r="61" spans="1:15" ht="214.5" customHeight="1">
      <c r="A61" s="1"/>
      <c r="B61" s="126">
        <f t="shared" si="1"/>
        <v>49</v>
      </c>
      <c r="C61" s="136" t="s">
        <v>228</v>
      </c>
      <c r="D61" s="131" t="s">
        <v>57</v>
      </c>
      <c r="E61" s="131" t="s">
        <v>77</v>
      </c>
      <c r="F61" s="131" t="s">
        <v>69</v>
      </c>
      <c r="G61" s="131" t="s">
        <v>149</v>
      </c>
      <c r="H61" s="131"/>
      <c r="I61" s="132">
        <f t="shared" si="9"/>
        <v>77.22</v>
      </c>
      <c r="J61" s="132">
        <f t="shared" si="10"/>
        <v>230.93</v>
      </c>
      <c r="K61" s="132">
        <f t="shared" si="10"/>
        <v>308.15</v>
      </c>
      <c r="L61" s="132">
        <f t="shared" si="9"/>
        <v>205.67000000000002</v>
      </c>
      <c r="M61" s="72"/>
      <c r="N61" s="56"/>
      <c r="O61" s="55"/>
    </row>
    <row r="62" spans="1:15" ht="407.25" customHeight="1">
      <c r="A62" s="1"/>
      <c r="B62" s="126">
        <f t="shared" si="1"/>
        <v>50</v>
      </c>
      <c r="C62" s="130" t="s">
        <v>230</v>
      </c>
      <c r="D62" s="131" t="s">
        <v>57</v>
      </c>
      <c r="E62" s="131" t="s">
        <v>77</v>
      </c>
      <c r="F62" s="131" t="s">
        <v>69</v>
      </c>
      <c r="G62" s="131" t="s">
        <v>151</v>
      </c>
      <c r="H62" s="131" t="s">
        <v>58</v>
      </c>
      <c r="I62" s="132">
        <f>I63+I64+I65+I66+I67+I68</f>
        <v>77.22</v>
      </c>
      <c r="J62" s="132">
        <f>J63+J64+J65+J66+J67+J68</f>
        <v>230.93</v>
      </c>
      <c r="K62" s="132">
        <f>I62+J62</f>
        <v>308.15</v>
      </c>
      <c r="L62" s="132">
        <f>L63+L64+L65+L66+L67+L68</f>
        <v>205.67000000000002</v>
      </c>
      <c r="M62" s="72"/>
      <c r="N62" s="56"/>
      <c r="O62" s="55"/>
    </row>
    <row r="63" spans="1:15" ht="279" customHeight="1">
      <c r="A63" s="1"/>
      <c r="B63" s="126">
        <f t="shared" si="1"/>
        <v>51</v>
      </c>
      <c r="C63" s="134" t="s">
        <v>164</v>
      </c>
      <c r="D63" s="131" t="s">
        <v>57</v>
      </c>
      <c r="E63" s="131" t="s">
        <v>77</v>
      </c>
      <c r="F63" s="131" t="s">
        <v>69</v>
      </c>
      <c r="G63" s="131" t="s">
        <v>377</v>
      </c>
      <c r="H63" s="131" t="s">
        <v>88</v>
      </c>
      <c r="I63" s="131" t="s">
        <v>359</v>
      </c>
      <c r="J63" s="132">
        <v>230.93</v>
      </c>
      <c r="K63" s="132">
        <f aca="true" t="shared" si="11" ref="K63:K84">I63+J63</f>
        <v>237.15</v>
      </c>
      <c r="L63" s="132">
        <v>103.67</v>
      </c>
      <c r="M63" s="72"/>
      <c r="N63" s="56"/>
      <c r="O63" s="55"/>
    </row>
    <row r="64" spans="1:15" ht="111.75" customHeight="1">
      <c r="A64" s="1"/>
      <c r="B64" s="126">
        <f t="shared" si="1"/>
        <v>52</v>
      </c>
      <c r="C64" s="134" t="s">
        <v>309</v>
      </c>
      <c r="D64" s="131" t="s">
        <v>57</v>
      </c>
      <c r="E64" s="131" t="s">
        <v>77</v>
      </c>
      <c r="F64" s="131" t="s">
        <v>69</v>
      </c>
      <c r="G64" s="131" t="s">
        <v>376</v>
      </c>
      <c r="H64" s="131" t="s">
        <v>310</v>
      </c>
      <c r="I64" s="131" t="s">
        <v>360</v>
      </c>
      <c r="J64" s="132"/>
      <c r="K64" s="132">
        <f>I64+J64</f>
        <v>25</v>
      </c>
      <c r="L64" s="132">
        <v>43</v>
      </c>
      <c r="M64" s="72"/>
      <c r="N64" s="56"/>
      <c r="O64" s="55"/>
    </row>
    <row r="65" spans="1:15" ht="128.25" customHeight="1">
      <c r="A65" s="1"/>
      <c r="B65" s="126">
        <f t="shared" si="1"/>
        <v>53</v>
      </c>
      <c r="C65" s="134" t="s">
        <v>140</v>
      </c>
      <c r="D65" s="131" t="s">
        <v>57</v>
      </c>
      <c r="E65" s="131" t="s">
        <v>77</v>
      </c>
      <c r="F65" s="131" t="s">
        <v>69</v>
      </c>
      <c r="G65" s="131" t="s">
        <v>375</v>
      </c>
      <c r="H65" s="131" t="s">
        <v>165</v>
      </c>
      <c r="I65" s="131" t="s">
        <v>197</v>
      </c>
      <c r="J65" s="132"/>
      <c r="K65" s="132">
        <f t="shared" si="11"/>
        <v>10</v>
      </c>
      <c r="L65" s="132">
        <v>10</v>
      </c>
      <c r="M65" s="72"/>
      <c r="N65" s="56"/>
      <c r="O65" s="55"/>
    </row>
    <row r="66" spans="1:15" ht="202.5" customHeight="1">
      <c r="A66" s="1"/>
      <c r="B66" s="126">
        <f t="shared" si="1"/>
        <v>54</v>
      </c>
      <c r="C66" s="134" t="s">
        <v>86</v>
      </c>
      <c r="D66" s="131" t="s">
        <v>57</v>
      </c>
      <c r="E66" s="131" t="s">
        <v>77</v>
      </c>
      <c r="F66" s="131" t="s">
        <v>69</v>
      </c>
      <c r="G66" s="131" t="s">
        <v>374</v>
      </c>
      <c r="H66" s="131" t="s">
        <v>89</v>
      </c>
      <c r="I66" s="131" t="s">
        <v>212</v>
      </c>
      <c r="J66" s="132"/>
      <c r="K66" s="132">
        <f t="shared" si="11"/>
        <v>23</v>
      </c>
      <c r="L66" s="132">
        <v>25</v>
      </c>
      <c r="M66" s="72"/>
      <c r="N66" s="56"/>
      <c r="O66" s="55"/>
    </row>
    <row r="67" spans="1:15" ht="156" customHeight="1">
      <c r="A67" s="1"/>
      <c r="B67" s="126">
        <f t="shared" si="1"/>
        <v>55</v>
      </c>
      <c r="C67" s="134" t="s">
        <v>87</v>
      </c>
      <c r="D67" s="131" t="s">
        <v>57</v>
      </c>
      <c r="E67" s="131" t="s">
        <v>77</v>
      </c>
      <c r="F67" s="131" t="s">
        <v>69</v>
      </c>
      <c r="G67" s="131" t="s">
        <v>374</v>
      </c>
      <c r="H67" s="131" t="s">
        <v>9</v>
      </c>
      <c r="I67" s="131" t="s">
        <v>75</v>
      </c>
      <c r="J67" s="132"/>
      <c r="K67" s="132">
        <f t="shared" si="11"/>
        <v>12</v>
      </c>
      <c r="L67" s="132">
        <v>12</v>
      </c>
      <c r="M67" s="72"/>
      <c r="N67" s="56"/>
      <c r="O67" s="55"/>
    </row>
    <row r="68" spans="1:15" ht="112.5" customHeight="1">
      <c r="A68" s="1"/>
      <c r="B68" s="126">
        <f t="shared" si="1"/>
        <v>56</v>
      </c>
      <c r="C68" s="134" t="s">
        <v>204</v>
      </c>
      <c r="D68" s="131" t="s">
        <v>57</v>
      </c>
      <c r="E68" s="131" t="s">
        <v>77</v>
      </c>
      <c r="F68" s="131" t="s">
        <v>69</v>
      </c>
      <c r="G68" s="131" t="s">
        <v>374</v>
      </c>
      <c r="H68" s="131" t="s">
        <v>203</v>
      </c>
      <c r="I68" s="131" t="s">
        <v>312</v>
      </c>
      <c r="J68" s="132"/>
      <c r="K68" s="132">
        <f t="shared" si="11"/>
        <v>1</v>
      </c>
      <c r="L68" s="132">
        <v>12</v>
      </c>
      <c r="M68" s="72"/>
      <c r="N68" s="56"/>
      <c r="O68" s="55"/>
    </row>
    <row r="69" spans="1:15" ht="128.25" customHeight="1">
      <c r="A69" s="1"/>
      <c r="B69" s="126">
        <f t="shared" si="1"/>
        <v>57</v>
      </c>
      <c r="C69" s="135" t="s">
        <v>137</v>
      </c>
      <c r="D69" s="128" t="s">
        <v>57</v>
      </c>
      <c r="E69" s="143" t="s">
        <v>79</v>
      </c>
      <c r="F69" s="143"/>
      <c r="G69" s="143"/>
      <c r="H69" s="143"/>
      <c r="I69" s="327">
        <f aca="true" t="shared" si="12" ref="I69:L71">I70</f>
        <v>982.49</v>
      </c>
      <c r="J69" s="328">
        <f>J70</f>
        <v>231.49900000000002</v>
      </c>
      <c r="K69" s="327">
        <f t="shared" si="11"/>
        <v>1213.989</v>
      </c>
      <c r="L69" s="129">
        <f t="shared" si="12"/>
        <v>982.49</v>
      </c>
      <c r="M69" s="72"/>
      <c r="N69" s="56"/>
      <c r="O69" s="55"/>
    </row>
    <row r="70" spans="1:15" ht="198" customHeight="1">
      <c r="A70" s="1"/>
      <c r="B70" s="126">
        <f t="shared" si="1"/>
        <v>58</v>
      </c>
      <c r="C70" s="146" t="s">
        <v>48</v>
      </c>
      <c r="D70" s="131" t="s">
        <v>57</v>
      </c>
      <c r="E70" s="131" t="s">
        <v>79</v>
      </c>
      <c r="F70" s="131" t="s">
        <v>76</v>
      </c>
      <c r="G70" s="131"/>
      <c r="H70" s="131"/>
      <c r="I70" s="329">
        <f t="shared" si="12"/>
        <v>982.49</v>
      </c>
      <c r="J70" s="329">
        <f>J71</f>
        <v>231.49900000000002</v>
      </c>
      <c r="K70" s="329">
        <f t="shared" si="11"/>
        <v>1213.989</v>
      </c>
      <c r="L70" s="132">
        <f t="shared" si="12"/>
        <v>982.49</v>
      </c>
      <c r="M70" s="72"/>
      <c r="N70" s="56"/>
      <c r="O70" s="55"/>
    </row>
    <row r="71" spans="1:15" ht="247.5" customHeight="1">
      <c r="A71" s="1"/>
      <c r="B71" s="126">
        <f t="shared" si="1"/>
        <v>59</v>
      </c>
      <c r="C71" s="136" t="s">
        <v>225</v>
      </c>
      <c r="D71" s="131" t="s">
        <v>57</v>
      </c>
      <c r="E71" s="131" t="s">
        <v>79</v>
      </c>
      <c r="F71" s="131" t="s">
        <v>76</v>
      </c>
      <c r="G71" s="131" t="s">
        <v>148</v>
      </c>
      <c r="H71" s="131"/>
      <c r="I71" s="329">
        <f t="shared" si="12"/>
        <v>982.49</v>
      </c>
      <c r="J71" s="329">
        <f>J72</f>
        <v>231.49900000000002</v>
      </c>
      <c r="K71" s="329">
        <f t="shared" si="11"/>
        <v>1213.989</v>
      </c>
      <c r="L71" s="132">
        <f t="shared" si="12"/>
        <v>982.49</v>
      </c>
      <c r="M71" s="72"/>
      <c r="N71" s="56"/>
      <c r="O71" s="55"/>
    </row>
    <row r="72" spans="1:15" ht="195.75" customHeight="1">
      <c r="A72" s="1"/>
      <c r="B72" s="126">
        <f t="shared" si="1"/>
        <v>60</v>
      </c>
      <c r="C72" s="136" t="s">
        <v>228</v>
      </c>
      <c r="D72" s="131" t="s">
        <v>57</v>
      </c>
      <c r="E72" s="131" t="s">
        <v>79</v>
      </c>
      <c r="F72" s="131" t="s">
        <v>76</v>
      </c>
      <c r="G72" s="131" t="s">
        <v>149</v>
      </c>
      <c r="H72" s="131"/>
      <c r="I72" s="329">
        <f>I73</f>
        <v>982.49</v>
      </c>
      <c r="J72" s="329">
        <f>J73</f>
        <v>231.49900000000002</v>
      </c>
      <c r="K72" s="329">
        <f t="shared" si="11"/>
        <v>1213.989</v>
      </c>
      <c r="L72" s="132">
        <f>L73</f>
        <v>982.49</v>
      </c>
      <c r="M72" s="72"/>
      <c r="N72" s="56"/>
      <c r="O72" s="55"/>
    </row>
    <row r="73" spans="1:15" ht="132" customHeight="1">
      <c r="A73" s="1"/>
      <c r="B73" s="126">
        <f t="shared" si="1"/>
        <v>61</v>
      </c>
      <c r="C73" s="130" t="s">
        <v>306</v>
      </c>
      <c r="D73" s="131" t="s">
        <v>57</v>
      </c>
      <c r="E73" s="131" t="s">
        <v>79</v>
      </c>
      <c r="F73" s="131" t="s">
        <v>76</v>
      </c>
      <c r="G73" s="131" t="s">
        <v>149</v>
      </c>
      <c r="H73" s="131" t="s">
        <v>58</v>
      </c>
      <c r="I73" s="329">
        <f>I74+I75+I76+I79+I80+I81</f>
        <v>982.49</v>
      </c>
      <c r="J73" s="329">
        <f>J74+J75+J76+J79+J80+J81</f>
        <v>231.49900000000002</v>
      </c>
      <c r="K73" s="329">
        <f t="shared" si="11"/>
        <v>1213.989</v>
      </c>
      <c r="L73" s="132">
        <f>L74+L75+L79+L80</f>
        <v>982.49</v>
      </c>
      <c r="M73" s="72"/>
      <c r="N73" s="56"/>
      <c r="O73" s="55"/>
    </row>
    <row r="74" spans="1:15" ht="137.25" customHeight="1">
      <c r="A74" s="1"/>
      <c r="B74" s="126">
        <f t="shared" si="1"/>
        <v>62</v>
      </c>
      <c r="C74" s="118" t="s">
        <v>275</v>
      </c>
      <c r="D74" s="131" t="s">
        <v>57</v>
      </c>
      <c r="E74" s="131" t="s">
        <v>79</v>
      </c>
      <c r="F74" s="131" t="s">
        <v>76</v>
      </c>
      <c r="G74" s="131" t="s">
        <v>373</v>
      </c>
      <c r="H74" s="131" t="s">
        <v>82</v>
      </c>
      <c r="I74" s="147" t="s">
        <v>307</v>
      </c>
      <c r="J74" s="148"/>
      <c r="K74" s="132">
        <f t="shared" si="11"/>
        <v>190</v>
      </c>
      <c r="L74" s="132">
        <v>190</v>
      </c>
      <c r="M74" s="72"/>
      <c r="N74" s="56"/>
      <c r="O74" s="55"/>
    </row>
    <row r="75" spans="1:15" ht="272.25" customHeight="1">
      <c r="A75" s="1"/>
      <c r="B75" s="126">
        <f t="shared" si="1"/>
        <v>63</v>
      </c>
      <c r="C75" s="165" t="s">
        <v>276</v>
      </c>
      <c r="D75" s="131" t="s">
        <v>57</v>
      </c>
      <c r="E75" s="131" t="s">
        <v>79</v>
      </c>
      <c r="F75" s="131" t="s">
        <v>76</v>
      </c>
      <c r="G75" s="131" t="s">
        <v>373</v>
      </c>
      <c r="H75" s="131" t="s">
        <v>166</v>
      </c>
      <c r="I75" s="147" t="s">
        <v>308</v>
      </c>
      <c r="J75" s="148"/>
      <c r="K75" s="132">
        <f t="shared" si="11"/>
        <v>57.38</v>
      </c>
      <c r="L75" s="132">
        <v>57.38</v>
      </c>
      <c r="M75" s="72"/>
      <c r="N75" s="56"/>
      <c r="O75" s="55"/>
    </row>
    <row r="76" spans="1:15" ht="198.75" customHeight="1">
      <c r="A76" s="1"/>
      <c r="B76" s="126">
        <f t="shared" si="1"/>
        <v>64</v>
      </c>
      <c r="C76" s="325" t="s">
        <v>353</v>
      </c>
      <c r="D76" s="117" t="s">
        <v>57</v>
      </c>
      <c r="E76" s="117" t="s">
        <v>79</v>
      </c>
      <c r="F76" s="117" t="s">
        <v>76</v>
      </c>
      <c r="G76" s="117" t="s">
        <v>350</v>
      </c>
      <c r="H76" s="163" t="s">
        <v>355</v>
      </c>
      <c r="I76" s="147"/>
      <c r="J76" s="148">
        <f>J77+J78</f>
        <v>49.480000000000004</v>
      </c>
      <c r="K76" s="132">
        <f>I76+J76</f>
        <v>49.480000000000004</v>
      </c>
      <c r="L76" s="132"/>
      <c r="M76" s="72"/>
      <c r="N76" s="56"/>
      <c r="O76" s="55"/>
    </row>
    <row r="77" spans="1:15" ht="211.5" customHeight="1">
      <c r="A77" s="1"/>
      <c r="B77" s="126">
        <f t="shared" si="1"/>
        <v>65</v>
      </c>
      <c r="C77" s="304" t="s">
        <v>260</v>
      </c>
      <c r="D77" s="117" t="s">
        <v>57</v>
      </c>
      <c r="E77" s="117" t="s">
        <v>79</v>
      </c>
      <c r="F77" s="117" t="s">
        <v>76</v>
      </c>
      <c r="G77" s="117" t="s">
        <v>350</v>
      </c>
      <c r="H77" s="163" t="s">
        <v>82</v>
      </c>
      <c r="I77" s="147"/>
      <c r="J77" s="148">
        <v>38</v>
      </c>
      <c r="K77" s="132">
        <f>I77+J77</f>
        <v>38</v>
      </c>
      <c r="L77" s="132"/>
      <c r="M77" s="72"/>
      <c r="N77" s="56"/>
      <c r="O77" s="55"/>
    </row>
    <row r="78" spans="1:15" ht="357" customHeight="1">
      <c r="A78" s="1"/>
      <c r="B78" s="126">
        <f t="shared" si="1"/>
        <v>66</v>
      </c>
      <c r="C78" s="304" t="s">
        <v>237</v>
      </c>
      <c r="D78" s="117" t="s">
        <v>57</v>
      </c>
      <c r="E78" s="117" t="s">
        <v>79</v>
      </c>
      <c r="F78" s="117" t="s">
        <v>76</v>
      </c>
      <c r="G78" s="117" t="s">
        <v>350</v>
      </c>
      <c r="H78" s="163" t="s">
        <v>166</v>
      </c>
      <c r="I78" s="147"/>
      <c r="J78" s="148">
        <v>11.48</v>
      </c>
      <c r="K78" s="132">
        <f>I78+J78</f>
        <v>11.48</v>
      </c>
      <c r="L78" s="132"/>
      <c r="M78" s="72"/>
      <c r="N78" s="56"/>
      <c r="O78" s="55"/>
    </row>
    <row r="79" spans="1:15" ht="143.25" customHeight="1">
      <c r="A79" s="1"/>
      <c r="B79" s="126">
        <f t="shared" si="1"/>
        <v>67</v>
      </c>
      <c r="C79" s="118" t="s">
        <v>275</v>
      </c>
      <c r="D79" s="131" t="s">
        <v>57</v>
      </c>
      <c r="E79" s="131" t="s">
        <v>79</v>
      </c>
      <c r="F79" s="131" t="s">
        <v>76</v>
      </c>
      <c r="G79" s="131" t="s">
        <v>372</v>
      </c>
      <c r="H79" s="131" t="s">
        <v>82</v>
      </c>
      <c r="I79" s="147" t="s">
        <v>305</v>
      </c>
      <c r="J79" s="148"/>
      <c r="K79" s="132">
        <f t="shared" si="11"/>
        <v>564.6</v>
      </c>
      <c r="L79" s="132">
        <v>564.6</v>
      </c>
      <c r="M79" s="72"/>
      <c r="N79" s="56"/>
      <c r="O79" s="55"/>
    </row>
    <row r="80" spans="1:15" ht="272.25" customHeight="1">
      <c r="A80" s="1"/>
      <c r="B80" s="126">
        <f t="shared" si="1"/>
        <v>68</v>
      </c>
      <c r="C80" s="165" t="s">
        <v>276</v>
      </c>
      <c r="D80" s="131" t="s">
        <v>57</v>
      </c>
      <c r="E80" s="131" t="s">
        <v>79</v>
      </c>
      <c r="F80" s="131" t="s">
        <v>76</v>
      </c>
      <c r="G80" s="131" t="s">
        <v>372</v>
      </c>
      <c r="H80" s="131" t="s">
        <v>166</v>
      </c>
      <c r="I80" s="147" t="s">
        <v>304</v>
      </c>
      <c r="J80" s="148"/>
      <c r="K80" s="132">
        <f t="shared" si="11"/>
        <v>170.51</v>
      </c>
      <c r="L80" s="132">
        <v>170.51</v>
      </c>
      <c r="M80" s="72"/>
      <c r="N80" s="56"/>
      <c r="O80" s="55"/>
    </row>
    <row r="81" spans="1:15" ht="224.25" customHeight="1">
      <c r="A81" s="1"/>
      <c r="B81" s="126">
        <f>B80+1</f>
        <v>69</v>
      </c>
      <c r="C81" s="325" t="s">
        <v>353</v>
      </c>
      <c r="D81" s="117" t="s">
        <v>57</v>
      </c>
      <c r="E81" s="117" t="s">
        <v>79</v>
      </c>
      <c r="F81" s="117" t="s">
        <v>76</v>
      </c>
      <c r="G81" s="117" t="s">
        <v>351</v>
      </c>
      <c r="H81" s="163" t="s">
        <v>355</v>
      </c>
      <c r="I81" s="147"/>
      <c r="J81" s="326">
        <f>J82+J83</f>
        <v>182.019</v>
      </c>
      <c r="K81" s="326">
        <f>I81+J81</f>
        <v>182.019</v>
      </c>
      <c r="L81" s="132"/>
      <c r="M81" s="72"/>
      <c r="N81" s="56"/>
      <c r="O81" s="55"/>
    </row>
    <row r="82" spans="1:15" ht="219.75" customHeight="1">
      <c r="A82" s="1"/>
      <c r="B82" s="126">
        <f>B81+1</f>
        <v>70</v>
      </c>
      <c r="C82" s="304" t="s">
        <v>260</v>
      </c>
      <c r="D82" s="117" t="s">
        <v>57</v>
      </c>
      <c r="E82" s="117" t="s">
        <v>79</v>
      </c>
      <c r="F82" s="117" t="s">
        <v>76</v>
      </c>
      <c r="G82" s="117" t="s">
        <v>351</v>
      </c>
      <c r="H82" s="163" t="s">
        <v>82</v>
      </c>
      <c r="I82" s="147"/>
      <c r="J82" s="326">
        <v>140</v>
      </c>
      <c r="K82" s="326">
        <f>I82+J82</f>
        <v>140</v>
      </c>
      <c r="L82" s="132"/>
      <c r="M82" s="72"/>
      <c r="N82" s="56"/>
      <c r="O82" s="55"/>
    </row>
    <row r="83" spans="1:15" ht="357" customHeight="1">
      <c r="A83" s="1"/>
      <c r="B83" s="126">
        <f>B82+1</f>
        <v>71</v>
      </c>
      <c r="C83" s="304" t="s">
        <v>237</v>
      </c>
      <c r="D83" s="117" t="s">
        <v>57</v>
      </c>
      <c r="E83" s="117" t="s">
        <v>79</v>
      </c>
      <c r="F83" s="117" t="s">
        <v>76</v>
      </c>
      <c r="G83" s="117" t="s">
        <v>351</v>
      </c>
      <c r="H83" s="163" t="s">
        <v>166</v>
      </c>
      <c r="I83" s="147"/>
      <c r="J83" s="326">
        <v>42.019</v>
      </c>
      <c r="K83" s="326">
        <f>I83+J83</f>
        <v>42.019</v>
      </c>
      <c r="L83" s="132"/>
      <c r="M83" s="72"/>
      <c r="N83" s="56"/>
      <c r="O83" s="55"/>
    </row>
    <row r="84" spans="1:15" ht="167.25" customHeight="1">
      <c r="A84" s="1"/>
      <c r="B84" s="126">
        <f>B83+1</f>
        <v>72</v>
      </c>
      <c r="C84" s="149" t="s">
        <v>80</v>
      </c>
      <c r="D84" s="150" t="s">
        <v>57</v>
      </c>
      <c r="E84" s="150" t="s">
        <v>182</v>
      </c>
      <c r="F84" s="150" t="s">
        <v>182</v>
      </c>
      <c r="G84" s="150" t="s">
        <v>213</v>
      </c>
      <c r="H84" s="150" t="s">
        <v>183</v>
      </c>
      <c r="I84" s="150" t="s">
        <v>361</v>
      </c>
      <c r="J84" s="151">
        <v>-62.17</v>
      </c>
      <c r="K84" s="151">
        <f t="shared" si="11"/>
        <v>89.29</v>
      </c>
      <c r="L84" s="129">
        <v>162.19</v>
      </c>
      <c r="M84" s="72"/>
      <c r="N84" s="59"/>
      <c r="O84" s="55"/>
    </row>
    <row r="85" spans="1:15" ht="119.25" customHeight="1">
      <c r="A85" s="1"/>
      <c r="B85" s="405" t="s">
        <v>29</v>
      </c>
      <c r="C85" s="405"/>
      <c r="D85" s="405"/>
      <c r="E85" s="405"/>
      <c r="F85" s="405"/>
      <c r="G85" s="405"/>
      <c r="H85" s="151"/>
      <c r="I85" s="151">
        <f>I13+I38+I46+I52+I58+I69+I84</f>
        <v>3138.0600000000004</v>
      </c>
      <c r="J85" s="330">
        <f>J13+J38+J46+J52+J58+J69+J84</f>
        <v>563.219</v>
      </c>
      <c r="K85" s="330">
        <f>K13+K38+K46+K52+K58+K69+K84</f>
        <v>3701.279</v>
      </c>
      <c r="L85" s="151">
        <f>L13+L38+L46+L52+L58+L69+L84</f>
        <v>3377.9</v>
      </c>
      <c r="M85" s="72"/>
      <c r="N85" s="56"/>
      <c r="O85" s="55"/>
    </row>
    <row r="86" spans="2:15" ht="84"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72"/>
      <c r="N86" s="56"/>
      <c r="O86" s="55"/>
    </row>
    <row r="87" spans="2:15" ht="45.75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2:15" ht="45.75"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2:13" ht="34.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</row>
  </sheetData>
  <sheetProtection/>
  <mergeCells count="4">
    <mergeCell ref="B9:L9"/>
    <mergeCell ref="H10:L10"/>
    <mergeCell ref="B85:G85"/>
    <mergeCell ref="H4:M6"/>
  </mergeCells>
  <printOptions/>
  <pageMargins left="0.25" right="0.25" top="0.75" bottom="0.75" header="0.3" footer="0.3"/>
  <pageSetup fitToHeight="0" horizontalDpi="600" verticalDpi="600" orientation="portrait" paperSize="9" scale="10" r:id="rId1"/>
  <rowBreaks count="1" manualBreakCount="1">
    <brk id="4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69"/>
  <sheetViews>
    <sheetView view="pageBreakPreview" zoomScale="32" zoomScaleSheetLayoutView="32" zoomScalePageLayoutView="0" workbookViewId="0" topLeftCell="A1">
      <selection activeCell="D18" sqref="D18"/>
    </sheetView>
  </sheetViews>
  <sheetFormatPr defaultColWidth="9.00390625" defaultRowHeight="12.75"/>
  <cols>
    <col min="1" max="1" width="34.25390625" style="0" customWidth="1"/>
    <col min="2" max="2" width="26.875" style="0" customWidth="1"/>
    <col min="3" max="3" width="88.25390625" style="4" customWidth="1"/>
    <col min="4" max="4" width="169.625" style="7" customWidth="1"/>
    <col min="5" max="5" width="44.75390625" style="7" customWidth="1"/>
    <col min="6" max="6" width="38.625" style="7" customWidth="1"/>
    <col min="7" max="7" width="45.75390625" style="4" customWidth="1"/>
    <col min="8" max="8" width="52.375" style="0" customWidth="1"/>
  </cols>
  <sheetData>
    <row r="1" spans="8:11" ht="108" customHeight="1">
      <c r="H1" s="357"/>
      <c r="I1" s="357"/>
      <c r="J1" s="357"/>
      <c r="K1" s="360"/>
    </row>
    <row r="2" spans="2:12" s="1" customFormat="1" ht="314.25" customHeight="1">
      <c r="B2" s="73"/>
      <c r="C2" s="74"/>
      <c r="D2" s="75"/>
      <c r="E2" s="75"/>
      <c r="F2" s="357" t="s">
        <v>324</v>
      </c>
      <c r="G2" s="357"/>
      <c r="H2" s="357"/>
      <c r="I2" s="357"/>
      <c r="J2" s="358"/>
      <c r="K2" s="359"/>
      <c r="L2" s="73"/>
    </row>
    <row r="3" spans="2:12" s="14" customFormat="1" ht="90" customHeight="1">
      <c r="B3" s="355" t="s">
        <v>317</v>
      </c>
      <c r="C3" s="356"/>
      <c r="D3" s="356"/>
      <c r="E3" s="356"/>
      <c r="F3" s="356"/>
      <c r="G3" s="356"/>
      <c r="H3" s="356"/>
      <c r="I3" s="55"/>
      <c r="J3" s="55"/>
      <c r="K3" s="55"/>
      <c r="L3" s="55"/>
    </row>
    <row r="4" spans="2:12" s="14" customFormat="1" ht="225">
      <c r="B4" s="76" t="s">
        <v>11</v>
      </c>
      <c r="C4" s="76" t="s">
        <v>143</v>
      </c>
      <c r="D4" s="76" t="s">
        <v>10</v>
      </c>
      <c r="E4" s="76">
        <v>2024</v>
      </c>
      <c r="F4" s="76" t="s">
        <v>196</v>
      </c>
      <c r="G4" s="76" t="s">
        <v>325</v>
      </c>
      <c r="H4" s="76" t="s">
        <v>326</v>
      </c>
      <c r="I4" s="55"/>
      <c r="J4" s="55"/>
      <c r="K4" s="55"/>
      <c r="L4" s="55"/>
    </row>
    <row r="5" spans="2:12" s="3" customFormat="1" ht="54.75" customHeight="1">
      <c r="B5" s="77">
        <v>1</v>
      </c>
      <c r="C5" s="77">
        <v>2</v>
      </c>
      <c r="D5" s="77">
        <v>3</v>
      </c>
      <c r="E5" s="78"/>
      <c r="F5" s="77">
        <v>4</v>
      </c>
      <c r="G5" s="77">
        <v>5</v>
      </c>
      <c r="H5" s="79">
        <v>6</v>
      </c>
      <c r="I5" s="55"/>
      <c r="J5" s="55"/>
      <c r="K5" s="55"/>
      <c r="L5" s="55"/>
    </row>
    <row r="6" spans="2:12" s="14" customFormat="1" ht="125.25" customHeight="1">
      <c r="B6" s="80" t="s">
        <v>58</v>
      </c>
      <c r="C6" s="81" t="s">
        <v>12</v>
      </c>
      <c r="D6" s="82" t="s">
        <v>97</v>
      </c>
      <c r="E6" s="83">
        <f>E7+E42</f>
        <v>640.21</v>
      </c>
      <c r="F6" s="83">
        <f>F7+F42</f>
        <v>193.44</v>
      </c>
      <c r="G6" s="83">
        <f>E6+F6</f>
        <v>833.6500000000001</v>
      </c>
      <c r="H6" s="83">
        <f>H7+H42</f>
        <v>854.25</v>
      </c>
      <c r="I6" s="55"/>
      <c r="J6" s="55"/>
      <c r="K6" s="55"/>
      <c r="L6" s="55"/>
    </row>
    <row r="7" spans="2:12" s="14" customFormat="1" ht="75.75" customHeight="1">
      <c r="B7" s="80" t="s">
        <v>58</v>
      </c>
      <c r="C7" s="81" t="s">
        <v>187</v>
      </c>
      <c r="D7" s="78" t="s">
        <v>280</v>
      </c>
      <c r="E7" s="83">
        <f>E8+E12+E17+E20</f>
        <v>380.21</v>
      </c>
      <c r="F7" s="83">
        <f>F8+F12+F17+F20</f>
        <v>22.39</v>
      </c>
      <c r="G7" s="83">
        <f>G8+G17+G20</f>
        <v>402.6</v>
      </c>
      <c r="H7" s="83">
        <f>H8+H17+H20+H40</f>
        <v>413.20000000000005</v>
      </c>
      <c r="I7" s="55"/>
      <c r="J7" s="55"/>
      <c r="K7" s="55"/>
      <c r="L7" s="55"/>
    </row>
    <row r="8" spans="2:12" s="14" customFormat="1" ht="84.75" customHeight="1">
      <c r="B8" s="80" t="s">
        <v>58</v>
      </c>
      <c r="C8" s="162" t="s">
        <v>13</v>
      </c>
      <c r="D8" s="82" t="s">
        <v>14</v>
      </c>
      <c r="E8" s="83">
        <f>E9+E10+E11</f>
        <v>12</v>
      </c>
      <c r="F8" s="83">
        <f>F9+F10+F11</f>
        <v>0</v>
      </c>
      <c r="G8" s="83">
        <f>G9</f>
        <v>12</v>
      </c>
      <c r="H8" s="83">
        <f>H9</f>
        <v>12.3</v>
      </c>
      <c r="I8" s="55"/>
      <c r="J8" s="55"/>
      <c r="K8" s="55"/>
      <c r="L8" s="55"/>
    </row>
    <row r="9" spans="2:12" s="14" customFormat="1" ht="248.25" customHeight="1">
      <c r="B9" s="77">
        <v>182</v>
      </c>
      <c r="C9" s="79" t="s">
        <v>98</v>
      </c>
      <c r="D9" s="78" t="s">
        <v>216</v>
      </c>
      <c r="E9" s="85">
        <v>12</v>
      </c>
      <c r="F9" s="85"/>
      <c r="G9" s="85">
        <f>E9+F9</f>
        <v>12</v>
      </c>
      <c r="H9" s="87">
        <v>12.3</v>
      </c>
      <c r="I9" s="55"/>
      <c r="J9" s="55"/>
      <c r="K9" s="55"/>
      <c r="L9" s="55"/>
    </row>
    <row r="10" spans="2:12" s="14" customFormat="1" ht="113.25" customHeight="1" hidden="1">
      <c r="B10" s="77">
        <v>182</v>
      </c>
      <c r="C10" s="79" t="s">
        <v>99</v>
      </c>
      <c r="D10" s="88" t="s">
        <v>100</v>
      </c>
      <c r="E10" s="85">
        <v>0</v>
      </c>
      <c r="F10" s="85"/>
      <c r="G10" s="83">
        <f aca="true" t="shared" si="0" ref="G10:G16">E10+F10</f>
        <v>0</v>
      </c>
      <c r="H10" s="87"/>
      <c r="I10" s="55"/>
      <c r="J10" s="55"/>
      <c r="K10" s="55"/>
      <c r="L10" s="55"/>
    </row>
    <row r="11" spans="2:12" s="14" customFormat="1" ht="53.25" customHeight="1" hidden="1">
      <c r="B11" s="77">
        <v>182</v>
      </c>
      <c r="C11" s="79" t="s">
        <v>101</v>
      </c>
      <c r="D11" s="88" t="s">
        <v>102</v>
      </c>
      <c r="E11" s="85">
        <v>0</v>
      </c>
      <c r="F11" s="85"/>
      <c r="G11" s="83">
        <f t="shared" si="0"/>
        <v>0</v>
      </c>
      <c r="H11" s="87"/>
      <c r="I11" s="55"/>
      <c r="J11" s="55"/>
      <c r="K11" s="55"/>
      <c r="L11" s="55"/>
    </row>
    <row r="12" spans="2:12" s="14" customFormat="1" ht="137.25" hidden="1">
      <c r="B12" s="84" t="s">
        <v>59</v>
      </c>
      <c r="C12" s="79" t="s">
        <v>50</v>
      </c>
      <c r="D12" s="78" t="s">
        <v>15</v>
      </c>
      <c r="E12" s="85">
        <f>E16+E15+E14+E13</f>
        <v>0</v>
      </c>
      <c r="F12" s="85">
        <f>F16+F15+F14+F13</f>
        <v>0</v>
      </c>
      <c r="G12" s="83">
        <f t="shared" si="0"/>
        <v>0</v>
      </c>
      <c r="H12" s="87"/>
      <c r="I12" s="55"/>
      <c r="J12" s="55"/>
      <c r="K12" s="55"/>
      <c r="L12" s="55"/>
    </row>
    <row r="13" spans="2:12" s="14" customFormat="1" ht="91.5" hidden="1">
      <c r="B13" s="77">
        <v>100</v>
      </c>
      <c r="C13" s="79" t="s">
        <v>60</v>
      </c>
      <c r="D13" s="89" t="s">
        <v>103</v>
      </c>
      <c r="E13" s="77">
        <v>0</v>
      </c>
      <c r="F13" s="85">
        <v>0</v>
      </c>
      <c r="G13" s="83">
        <f t="shared" si="0"/>
        <v>0</v>
      </c>
      <c r="H13" s="87"/>
      <c r="I13" s="55"/>
      <c r="J13" s="55"/>
      <c r="K13" s="55"/>
      <c r="L13" s="55"/>
    </row>
    <row r="14" spans="2:12" s="14" customFormat="1" ht="183" hidden="1">
      <c r="B14" s="77">
        <v>100</v>
      </c>
      <c r="C14" s="79" t="s">
        <v>61</v>
      </c>
      <c r="D14" s="89" t="s">
        <v>104</v>
      </c>
      <c r="E14" s="77">
        <v>0</v>
      </c>
      <c r="F14" s="85">
        <v>0</v>
      </c>
      <c r="G14" s="83">
        <f t="shared" si="0"/>
        <v>0</v>
      </c>
      <c r="H14" s="87"/>
      <c r="I14" s="55"/>
      <c r="J14" s="55"/>
      <c r="K14" s="55"/>
      <c r="L14" s="55"/>
    </row>
    <row r="15" spans="2:12" s="14" customFormat="1" ht="183" hidden="1">
      <c r="B15" s="77">
        <v>100</v>
      </c>
      <c r="C15" s="79" t="s">
        <v>62</v>
      </c>
      <c r="D15" s="89" t="s">
        <v>105</v>
      </c>
      <c r="E15" s="85">
        <v>0</v>
      </c>
      <c r="F15" s="85">
        <v>0</v>
      </c>
      <c r="G15" s="83">
        <f t="shared" si="0"/>
        <v>0</v>
      </c>
      <c r="H15" s="87"/>
      <c r="I15" s="55"/>
      <c r="J15" s="55"/>
      <c r="K15" s="55"/>
      <c r="L15" s="55"/>
    </row>
    <row r="16" spans="2:12" s="14" customFormat="1" ht="183" hidden="1">
      <c r="B16" s="77">
        <v>100</v>
      </c>
      <c r="C16" s="79" t="s">
        <v>63</v>
      </c>
      <c r="D16" s="89" t="s">
        <v>105</v>
      </c>
      <c r="E16" s="85">
        <v>0</v>
      </c>
      <c r="F16" s="85">
        <v>0</v>
      </c>
      <c r="G16" s="83">
        <f t="shared" si="0"/>
        <v>0</v>
      </c>
      <c r="H16" s="87"/>
      <c r="I16" s="55"/>
      <c r="J16" s="55"/>
      <c r="K16" s="55"/>
      <c r="L16" s="55"/>
    </row>
    <row r="17" spans="2:12" s="15" customFormat="1" ht="54.75" customHeight="1">
      <c r="B17" s="80" t="s">
        <v>58</v>
      </c>
      <c r="C17" s="81" t="s">
        <v>16</v>
      </c>
      <c r="D17" s="82" t="s">
        <v>17</v>
      </c>
      <c r="E17" s="83">
        <f aca="true" t="shared" si="1" ref="E17:H18">E18</f>
        <v>12</v>
      </c>
      <c r="F17" s="83">
        <f t="shared" si="1"/>
        <v>-2</v>
      </c>
      <c r="G17" s="83">
        <f t="shared" si="1"/>
        <v>10</v>
      </c>
      <c r="H17" s="86">
        <f t="shared" si="1"/>
        <v>10.3</v>
      </c>
      <c r="I17" s="90"/>
      <c r="J17" s="90"/>
      <c r="K17" s="90"/>
      <c r="L17" s="90"/>
    </row>
    <row r="18" spans="2:12" s="14" customFormat="1" ht="57" customHeight="1">
      <c r="B18" s="84" t="s">
        <v>64</v>
      </c>
      <c r="C18" s="77" t="s">
        <v>18</v>
      </c>
      <c r="D18" s="78" t="s">
        <v>19</v>
      </c>
      <c r="E18" s="85">
        <f t="shared" si="1"/>
        <v>12</v>
      </c>
      <c r="F18" s="85">
        <f t="shared" si="1"/>
        <v>-2</v>
      </c>
      <c r="G18" s="85">
        <f t="shared" si="1"/>
        <v>10</v>
      </c>
      <c r="H18" s="87">
        <f t="shared" si="1"/>
        <v>10.3</v>
      </c>
      <c r="I18" s="55"/>
      <c r="J18" s="55"/>
      <c r="K18" s="55"/>
      <c r="L18" s="55"/>
    </row>
    <row r="19" spans="2:12" s="14" customFormat="1" ht="72" customHeight="1">
      <c r="B19" s="77">
        <v>182</v>
      </c>
      <c r="C19" s="77" t="s">
        <v>106</v>
      </c>
      <c r="D19" s="78" t="s">
        <v>19</v>
      </c>
      <c r="E19" s="85">
        <v>12</v>
      </c>
      <c r="F19" s="85">
        <v>-2</v>
      </c>
      <c r="G19" s="85">
        <f>E19+F19</f>
        <v>10</v>
      </c>
      <c r="H19" s="87">
        <v>10.3</v>
      </c>
      <c r="I19" s="55"/>
      <c r="J19" s="55"/>
      <c r="K19" s="55"/>
      <c r="L19" s="55"/>
    </row>
    <row r="20" spans="2:12" s="15" customFormat="1" ht="86.25" customHeight="1">
      <c r="B20" s="80" t="s">
        <v>58</v>
      </c>
      <c r="C20" s="81" t="s">
        <v>20</v>
      </c>
      <c r="D20" s="82" t="s">
        <v>21</v>
      </c>
      <c r="E20" s="83">
        <f>E21+E23</f>
        <v>356.21</v>
      </c>
      <c r="F20" s="83">
        <f>F21+F23</f>
        <v>24.39</v>
      </c>
      <c r="G20" s="83">
        <f>G21+G23</f>
        <v>380.6</v>
      </c>
      <c r="H20" s="86">
        <f>H21+H23</f>
        <v>390.6</v>
      </c>
      <c r="I20" s="90"/>
      <c r="J20" s="90"/>
      <c r="K20" s="90"/>
      <c r="L20" s="90"/>
    </row>
    <row r="21" spans="2:12" s="15" customFormat="1" ht="85.5" customHeight="1">
      <c r="B21" s="84" t="s">
        <v>64</v>
      </c>
      <c r="C21" s="77" t="s">
        <v>107</v>
      </c>
      <c r="D21" s="78" t="s">
        <v>217</v>
      </c>
      <c r="E21" s="85">
        <f>E22</f>
        <v>93.71</v>
      </c>
      <c r="F21" s="85">
        <f>F22</f>
        <v>9.29</v>
      </c>
      <c r="G21" s="85">
        <f>G22</f>
        <v>103</v>
      </c>
      <c r="H21" s="87">
        <f>H22</f>
        <v>106</v>
      </c>
      <c r="I21" s="90"/>
      <c r="J21" s="90"/>
      <c r="K21" s="90"/>
      <c r="L21" s="90"/>
    </row>
    <row r="22" spans="2:12" s="15" customFormat="1" ht="157.5" customHeight="1">
      <c r="B22" s="77">
        <v>182</v>
      </c>
      <c r="C22" s="77" t="s">
        <v>108</v>
      </c>
      <c r="D22" s="89" t="s">
        <v>109</v>
      </c>
      <c r="E22" s="85">
        <v>93.71</v>
      </c>
      <c r="F22" s="85">
        <v>9.29</v>
      </c>
      <c r="G22" s="85">
        <f>E22+F22</f>
        <v>103</v>
      </c>
      <c r="H22" s="87">
        <v>106</v>
      </c>
      <c r="I22" s="90"/>
      <c r="J22" s="90"/>
      <c r="K22" s="90"/>
      <c r="L22" s="90"/>
    </row>
    <row r="23" spans="2:12" s="14" customFormat="1" ht="72" customHeight="1">
      <c r="B23" s="84" t="s">
        <v>64</v>
      </c>
      <c r="C23" s="77" t="s">
        <v>110</v>
      </c>
      <c r="D23" s="78" t="s">
        <v>218</v>
      </c>
      <c r="E23" s="85">
        <f>E24+E25</f>
        <v>262.5</v>
      </c>
      <c r="F23" s="85">
        <f>F24+F25</f>
        <v>15.1</v>
      </c>
      <c r="G23" s="85">
        <f>E23++F23</f>
        <v>277.6</v>
      </c>
      <c r="H23" s="87">
        <f>H24+H25</f>
        <v>284.6</v>
      </c>
      <c r="I23" s="55"/>
      <c r="J23" s="55"/>
      <c r="K23" s="55"/>
      <c r="L23" s="55"/>
    </row>
    <row r="24" spans="2:12" s="14" customFormat="1" ht="162" customHeight="1">
      <c r="B24" s="84" t="s">
        <v>64</v>
      </c>
      <c r="C24" s="77" t="s">
        <v>144</v>
      </c>
      <c r="D24" s="89" t="s">
        <v>145</v>
      </c>
      <c r="E24" s="85">
        <v>95.6</v>
      </c>
      <c r="F24" s="85"/>
      <c r="G24" s="85">
        <f>E24+F24</f>
        <v>95.6</v>
      </c>
      <c r="H24" s="87">
        <v>98</v>
      </c>
      <c r="I24" s="55"/>
      <c r="J24" s="55"/>
      <c r="K24" s="55"/>
      <c r="L24" s="55"/>
    </row>
    <row r="25" spans="2:12" s="14" customFormat="1" ht="169.5" customHeight="1">
      <c r="B25" s="84" t="s">
        <v>64</v>
      </c>
      <c r="C25" s="77" t="s">
        <v>141</v>
      </c>
      <c r="D25" s="89" t="s">
        <v>142</v>
      </c>
      <c r="E25" s="85">
        <v>166.9</v>
      </c>
      <c r="F25" s="85">
        <v>15.1</v>
      </c>
      <c r="G25" s="85">
        <f>E25+F25</f>
        <v>182</v>
      </c>
      <c r="H25" s="87">
        <v>186.6</v>
      </c>
      <c r="I25" s="55"/>
      <c r="J25" s="55"/>
      <c r="K25" s="55"/>
      <c r="L25" s="55"/>
    </row>
    <row r="26" spans="2:12" s="14" customFormat="1" ht="16.5" customHeight="1" hidden="1">
      <c r="B26" s="84"/>
      <c r="C26" s="77"/>
      <c r="D26" s="78" t="s">
        <v>22</v>
      </c>
      <c r="E26" s="85">
        <v>0</v>
      </c>
      <c r="F26" s="158">
        <f>F27+F33+F37</f>
        <v>0</v>
      </c>
      <c r="G26" s="158">
        <f>G27+G33+G37</f>
        <v>0</v>
      </c>
      <c r="H26" s="161"/>
      <c r="I26" s="55"/>
      <c r="J26" s="55"/>
      <c r="K26" s="55"/>
      <c r="L26" s="55"/>
    </row>
    <row r="27" spans="2:12" s="15" customFormat="1" ht="135" hidden="1">
      <c r="B27" s="80" t="s">
        <v>58</v>
      </c>
      <c r="C27" s="81" t="s">
        <v>23</v>
      </c>
      <c r="D27" s="82" t="s">
        <v>24</v>
      </c>
      <c r="E27" s="83">
        <f>E28</f>
        <v>0</v>
      </c>
      <c r="F27" s="159">
        <f>F28</f>
        <v>0</v>
      </c>
      <c r="G27" s="159">
        <f>G28</f>
        <v>0</v>
      </c>
      <c r="H27" s="160"/>
      <c r="I27" s="90"/>
      <c r="J27" s="90"/>
      <c r="K27" s="90"/>
      <c r="L27" s="90"/>
    </row>
    <row r="28" spans="2:12" s="14" customFormat="1" ht="320.25" hidden="1">
      <c r="B28" s="84" t="s">
        <v>58</v>
      </c>
      <c r="C28" s="77" t="s">
        <v>65</v>
      </c>
      <c r="D28" s="88" t="s">
        <v>111</v>
      </c>
      <c r="E28" s="85">
        <v>0</v>
      </c>
      <c r="F28" s="158">
        <v>0</v>
      </c>
      <c r="G28" s="158">
        <v>0</v>
      </c>
      <c r="H28" s="161"/>
      <c r="I28" s="55"/>
      <c r="J28" s="55"/>
      <c r="K28" s="55"/>
      <c r="L28" s="55"/>
    </row>
    <row r="29" spans="2:12" s="14" customFormat="1" ht="228.75" hidden="1">
      <c r="B29" s="84" t="s">
        <v>58</v>
      </c>
      <c r="C29" s="77" t="s">
        <v>112</v>
      </c>
      <c r="D29" s="91" t="s">
        <v>113</v>
      </c>
      <c r="E29" s="85">
        <v>0</v>
      </c>
      <c r="F29" s="158">
        <v>0</v>
      </c>
      <c r="G29" s="158">
        <f>G30</f>
        <v>0</v>
      </c>
      <c r="H29" s="161"/>
      <c r="I29" s="55"/>
      <c r="J29" s="55"/>
      <c r="K29" s="55"/>
      <c r="L29" s="55"/>
    </row>
    <row r="30" spans="2:12" s="14" customFormat="1" ht="130.5" customHeight="1" hidden="1">
      <c r="B30" s="84" t="s">
        <v>114</v>
      </c>
      <c r="C30" s="77" t="s">
        <v>115</v>
      </c>
      <c r="D30" s="88" t="s">
        <v>116</v>
      </c>
      <c r="E30" s="85">
        <v>0</v>
      </c>
      <c r="F30" s="158">
        <v>0</v>
      </c>
      <c r="G30" s="158">
        <v>0</v>
      </c>
      <c r="H30" s="161"/>
      <c r="I30" s="55"/>
      <c r="J30" s="55"/>
      <c r="K30" s="55"/>
      <c r="L30" s="55"/>
    </row>
    <row r="31" spans="2:12" s="14" customFormat="1" ht="320.25" hidden="1">
      <c r="B31" s="84" t="s">
        <v>58</v>
      </c>
      <c r="C31" s="77" t="s">
        <v>117</v>
      </c>
      <c r="D31" s="78" t="s">
        <v>118</v>
      </c>
      <c r="E31" s="85">
        <f>E32</f>
        <v>0</v>
      </c>
      <c r="F31" s="158">
        <v>0</v>
      </c>
      <c r="G31" s="158">
        <f>G32</f>
        <v>0</v>
      </c>
      <c r="H31" s="161"/>
      <c r="I31" s="55"/>
      <c r="J31" s="55"/>
      <c r="K31" s="55"/>
      <c r="L31" s="55"/>
    </row>
    <row r="32" spans="2:12" s="14" customFormat="1" ht="274.5" hidden="1">
      <c r="B32" s="84" t="s">
        <v>57</v>
      </c>
      <c r="C32" s="77" t="s">
        <v>119</v>
      </c>
      <c r="D32" s="88" t="s">
        <v>120</v>
      </c>
      <c r="E32" s="85">
        <v>0</v>
      </c>
      <c r="F32" s="158">
        <v>0</v>
      </c>
      <c r="G32" s="158">
        <v>0</v>
      </c>
      <c r="H32" s="161"/>
      <c r="I32" s="55"/>
      <c r="J32" s="55"/>
      <c r="K32" s="55"/>
      <c r="L32" s="55"/>
    </row>
    <row r="33" spans="2:12" s="15" customFormat="1" ht="90.75" hidden="1">
      <c r="B33" s="84" t="s">
        <v>58</v>
      </c>
      <c r="C33" s="81" t="s">
        <v>25</v>
      </c>
      <c r="D33" s="82" t="s">
        <v>121</v>
      </c>
      <c r="E33" s="83">
        <f aca="true" t="shared" si="2" ref="E33:G35">E34</f>
        <v>0</v>
      </c>
      <c r="F33" s="159">
        <f t="shared" si="2"/>
        <v>0</v>
      </c>
      <c r="G33" s="160">
        <f t="shared" si="2"/>
        <v>0</v>
      </c>
      <c r="H33" s="160"/>
      <c r="I33" s="90"/>
      <c r="J33" s="90"/>
      <c r="K33" s="90"/>
      <c r="L33" s="90"/>
    </row>
    <row r="34" spans="2:12" s="14" customFormat="1" ht="45.75" hidden="1">
      <c r="B34" s="84" t="s">
        <v>58</v>
      </c>
      <c r="C34" s="77" t="s">
        <v>66</v>
      </c>
      <c r="D34" s="92" t="s">
        <v>67</v>
      </c>
      <c r="E34" s="85">
        <f t="shared" si="2"/>
        <v>0</v>
      </c>
      <c r="F34" s="158">
        <f t="shared" si="2"/>
        <v>0</v>
      </c>
      <c r="G34" s="158">
        <f t="shared" si="2"/>
        <v>0</v>
      </c>
      <c r="H34" s="161"/>
      <c r="I34" s="55"/>
      <c r="J34" s="55"/>
      <c r="K34" s="55"/>
      <c r="L34" s="55"/>
    </row>
    <row r="35" spans="2:12" s="14" customFormat="1" ht="45.75" hidden="1">
      <c r="B35" s="84" t="s">
        <v>58</v>
      </c>
      <c r="C35" s="77" t="s">
        <v>122</v>
      </c>
      <c r="D35" s="93" t="s">
        <v>123</v>
      </c>
      <c r="E35" s="85">
        <f t="shared" si="2"/>
        <v>0</v>
      </c>
      <c r="F35" s="158">
        <f t="shared" si="2"/>
        <v>0</v>
      </c>
      <c r="G35" s="158">
        <f t="shared" si="2"/>
        <v>0</v>
      </c>
      <c r="H35" s="161"/>
      <c r="I35" s="55"/>
      <c r="J35" s="55"/>
      <c r="K35" s="55"/>
      <c r="L35" s="55"/>
    </row>
    <row r="36" spans="2:12" s="14" customFormat="1" ht="91.5" hidden="1">
      <c r="B36" s="84" t="s">
        <v>57</v>
      </c>
      <c r="C36" s="77" t="s">
        <v>95</v>
      </c>
      <c r="D36" s="88" t="s">
        <v>96</v>
      </c>
      <c r="E36" s="85">
        <v>0</v>
      </c>
      <c r="F36" s="158">
        <v>0</v>
      </c>
      <c r="G36" s="158">
        <f>E36+F36</f>
        <v>0</v>
      </c>
      <c r="H36" s="161"/>
      <c r="I36" s="55"/>
      <c r="J36" s="55"/>
      <c r="K36" s="55"/>
      <c r="L36" s="55"/>
    </row>
    <row r="37" spans="2:12" s="15" customFormat="1" ht="90.75" hidden="1">
      <c r="B37" s="84" t="s">
        <v>58</v>
      </c>
      <c r="C37" s="81" t="s">
        <v>124</v>
      </c>
      <c r="D37" s="82" t="s">
        <v>26</v>
      </c>
      <c r="E37" s="83">
        <f aca="true" t="shared" si="3" ref="E37:G38">E38</f>
        <v>0</v>
      </c>
      <c r="F37" s="159">
        <f t="shared" si="3"/>
        <v>0</v>
      </c>
      <c r="G37" s="160">
        <f t="shared" si="3"/>
        <v>0</v>
      </c>
      <c r="H37" s="160"/>
      <c r="I37" s="90"/>
      <c r="J37" s="90"/>
      <c r="K37" s="90"/>
      <c r="L37" s="90"/>
    </row>
    <row r="38" spans="2:12" s="14" customFormat="1" ht="183" hidden="1">
      <c r="B38" s="84" t="s">
        <v>58</v>
      </c>
      <c r="C38" s="77" t="s">
        <v>125</v>
      </c>
      <c r="D38" s="88" t="s">
        <v>126</v>
      </c>
      <c r="E38" s="85">
        <f t="shared" si="3"/>
        <v>0</v>
      </c>
      <c r="F38" s="158">
        <f t="shared" si="3"/>
        <v>0</v>
      </c>
      <c r="G38" s="158">
        <f t="shared" si="3"/>
        <v>0</v>
      </c>
      <c r="H38" s="161"/>
      <c r="I38" s="55"/>
      <c r="J38" s="55"/>
      <c r="K38" s="55"/>
      <c r="L38" s="55"/>
    </row>
    <row r="39" spans="2:12" s="14" customFormat="1" ht="183" hidden="1">
      <c r="B39" s="84" t="s">
        <v>114</v>
      </c>
      <c r="C39" s="77" t="s">
        <v>127</v>
      </c>
      <c r="D39" s="88" t="s">
        <v>128</v>
      </c>
      <c r="E39" s="85">
        <v>0</v>
      </c>
      <c r="F39" s="158">
        <v>0</v>
      </c>
      <c r="G39" s="158">
        <f>E39+F39</f>
        <v>0</v>
      </c>
      <c r="H39" s="161"/>
      <c r="I39" s="55"/>
      <c r="J39" s="55"/>
      <c r="K39" s="55"/>
      <c r="L39" s="55"/>
    </row>
    <row r="40" spans="2:12" s="14" customFormat="1" ht="51" customHeight="1" hidden="1">
      <c r="B40" s="84" t="s">
        <v>58</v>
      </c>
      <c r="C40" s="81" t="s">
        <v>175</v>
      </c>
      <c r="D40" s="82" t="s">
        <v>173</v>
      </c>
      <c r="E40" s="85"/>
      <c r="F40" s="158"/>
      <c r="G40" s="159">
        <f>G41</f>
        <v>0</v>
      </c>
      <c r="H40" s="161"/>
      <c r="I40" s="55"/>
      <c r="J40" s="55"/>
      <c r="K40" s="55"/>
      <c r="L40" s="55"/>
    </row>
    <row r="41" spans="2:12" s="14" customFormat="1" ht="204.75" customHeight="1" hidden="1">
      <c r="B41" s="84" t="s">
        <v>57</v>
      </c>
      <c r="C41" s="77" t="s">
        <v>174</v>
      </c>
      <c r="D41" s="89" t="s">
        <v>172</v>
      </c>
      <c r="E41" s="85"/>
      <c r="F41" s="158"/>
      <c r="G41" s="158">
        <v>0</v>
      </c>
      <c r="H41" s="161"/>
      <c r="I41" s="55"/>
      <c r="J41" s="55"/>
      <c r="K41" s="55"/>
      <c r="L41" s="55"/>
    </row>
    <row r="42" spans="2:12" s="14" customFormat="1" ht="63.75" customHeight="1">
      <c r="B42" s="84"/>
      <c r="C42" s="77"/>
      <c r="D42" s="81" t="s">
        <v>294</v>
      </c>
      <c r="E42" s="83">
        <f>E43</f>
        <v>260</v>
      </c>
      <c r="F42" s="83">
        <f>F43</f>
        <v>171.05</v>
      </c>
      <c r="G42" s="83">
        <f>E42+F42</f>
        <v>431.05</v>
      </c>
      <c r="H42" s="86">
        <f>H43</f>
        <v>441.05</v>
      </c>
      <c r="I42" s="55"/>
      <c r="J42" s="55"/>
      <c r="K42" s="55"/>
      <c r="L42" s="55"/>
    </row>
    <row r="43" spans="2:12" s="14" customFormat="1" ht="138.75" customHeight="1">
      <c r="B43" s="80" t="s">
        <v>58</v>
      </c>
      <c r="C43" s="81" t="s">
        <v>266</v>
      </c>
      <c r="D43" s="251" t="s">
        <v>24</v>
      </c>
      <c r="E43" s="83">
        <f>E44</f>
        <v>260</v>
      </c>
      <c r="F43" s="83">
        <f>F44</f>
        <v>171.05</v>
      </c>
      <c r="G43" s="83">
        <f>G44</f>
        <v>431.05</v>
      </c>
      <c r="H43" s="86">
        <f>H44</f>
        <v>441.05</v>
      </c>
      <c r="I43" s="55"/>
      <c r="J43" s="55"/>
      <c r="K43" s="55"/>
      <c r="L43" s="55"/>
    </row>
    <row r="44" spans="2:12" s="14" customFormat="1" ht="258.75" customHeight="1">
      <c r="B44" s="84" t="s">
        <v>57</v>
      </c>
      <c r="C44" s="77" t="s">
        <v>267</v>
      </c>
      <c r="D44" s="255" t="s">
        <v>263</v>
      </c>
      <c r="E44" s="85">
        <v>260</v>
      </c>
      <c r="F44" s="85">
        <v>171.05</v>
      </c>
      <c r="G44" s="85">
        <f>E44+F44</f>
        <v>431.05</v>
      </c>
      <c r="H44" s="87">
        <v>441.05</v>
      </c>
      <c r="I44" s="55"/>
      <c r="J44" s="55"/>
      <c r="K44" s="55"/>
      <c r="L44" s="55"/>
    </row>
    <row r="45" spans="2:12" s="16" customFormat="1" ht="71.25" customHeight="1">
      <c r="B45" s="84" t="s">
        <v>58</v>
      </c>
      <c r="C45" s="81" t="s">
        <v>27</v>
      </c>
      <c r="D45" s="82" t="s">
        <v>129</v>
      </c>
      <c r="E45" s="83">
        <f>E46</f>
        <v>2497.85</v>
      </c>
      <c r="F45" s="83">
        <f>F46</f>
        <v>369.779</v>
      </c>
      <c r="G45" s="159">
        <f>G46</f>
        <v>2867.629</v>
      </c>
      <c r="H45" s="83">
        <f>H46</f>
        <v>2523.6499999999996</v>
      </c>
      <c r="I45" s="94"/>
      <c r="J45" s="94"/>
      <c r="K45" s="94"/>
      <c r="L45" s="94"/>
    </row>
    <row r="46" spans="2:12" s="17" customFormat="1" ht="96.75" customHeight="1">
      <c r="B46" s="84" t="s">
        <v>58</v>
      </c>
      <c r="C46" s="77" t="s">
        <v>130</v>
      </c>
      <c r="D46" s="78" t="s">
        <v>28</v>
      </c>
      <c r="E46" s="85">
        <f>E47+E49+E51</f>
        <v>2497.85</v>
      </c>
      <c r="F46" s="85">
        <f>F47+F49+F51</f>
        <v>369.779</v>
      </c>
      <c r="G46" s="158">
        <f>G47+G49++G51</f>
        <v>2867.629</v>
      </c>
      <c r="H46" s="85">
        <f>H47+H49++H51</f>
        <v>2523.6499999999996</v>
      </c>
      <c r="I46" s="95"/>
      <c r="J46" s="95"/>
      <c r="K46" s="95"/>
      <c r="L46" s="95"/>
    </row>
    <row r="47" spans="2:12" s="17" customFormat="1" ht="104.25" customHeight="1">
      <c r="B47" s="80" t="s">
        <v>58</v>
      </c>
      <c r="C47" s="81" t="s">
        <v>234</v>
      </c>
      <c r="D47" s="82" t="s">
        <v>285</v>
      </c>
      <c r="E47" s="159">
        <f>E48</f>
        <v>2381.95</v>
      </c>
      <c r="F47" s="159">
        <f>F48</f>
        <v>0</v>
      </c>
      <c r="G47" s="83">
        <f aca="true" t="shared" si="4" ref="G47:G55">E47+F47</f>
        <v>2381.95</v>
      </c>
      <c r="H47" s="83">
        <f>H48</f>
        <v>2381.95</v>
      </c>
      <c r="I47" s="95"/>
      <c r="J47" s="95"/>
      <c r="K47" s="95"/>
      <c r="L47" s="95"/>
    </row>
    <row r="48" spans="2:12" s="17" customFormat="1" ht="183" customHeight="1">
      <c r="B48" s="77">
        <v>801</v>
      </c>
      <c r="C48" s="261" t="s">
        <v>286</v>
      </c>
      <c r="D48" s="256" t="s">
        <v>287</v>
      </c>
      <c r="E48" s="158">
        <v>2381.95</v>
      </c>
      <c r="F48" s="85"/>
      <c r="G48" s="85">
        <f t="shared" si="4"/>
        <v>2381.95</v>
      </c>
      <c r="H48" s="168">
        <v>2381.95</v>
      </c>
      <c r="I48" s="95"/>
      <c r="J48" s="95"/>
      <c r="K48" s="95"/>
      <c r="L48" s="95"/>
    </row>
    <row r="49" spans="2:12" s="17" customFormat="1" ht="81" customHeight="1">
      <c r="B49" s="322" t="s">
        <v>57</v>
      </c>
      <c r="C49" s="323" t="s">
        <v>290</v>
      </c>
      <c r="D49" s="324" t="s">
        <v>302</v>
      </c>
      <c r="E49" s="83"/>
      <c r="F49" s="159">
        <f>F50</f>
        <v>348.679</v>
      </c>
      <c r="G49" s="159">
        <f>E49+F49</f>
        <v>348.679</v>
      </c>
      <c r="H49" s="167"/>
      <c r="I49" s="95"/>
      <c r="J49" s="95"/>
      <c r="K49" s="95"/>
      <c r="L49" s="95"/>
    </row>
    <row r="50" spans="2:12" s="17" customFormat="1" ht="183" customHeight="1">
      <c r="B50" s="308"/>
      <c r="C50" s="96" t="s">
        <v>291</v>
      </c>
      <c r="D50" s="88" t="s">
        <v>352</v>
      </c>
      <c r="E50" s="85"/>
      <c r="F50" s="158">
        <v>348.679</v>
      </c>
      <c r="G50" s="158">
        <f>E50+F50</f>
        <v>348.679</v>
      </c>
      <c r="H50" s="168"/>
      <c r="I50" s="95"/>
      <c r="J50" s="95"/>
      <c r="K50" s="95"/>
      <c r="L50" s="95"/>
    </row>
    <row r="51" spans="2:12" s="17" customFormat="1" ht="104.25" customHeight="1">
      <c r="B51" s="98" t="s">
        <v>58</v>
      </c>
      <c r="C51" s="81" t="s">
        <v>277</v>
      </c>
      <c r="D51" s="82" t="s">
        <v>278</v>
      </c>
      <c r="E51" s="83">
        <f>E52+E55</f>
        <v>115.9</v>
      </c>
      <c r="F51" s="83">
        <f>F52+F55</f>
        <v>21.1</v>
      </c>
      <c r="G51" s="83">
        <f t="shared" si="4"/>
        <v>137</v>
      </c>
      <c r="H51" s="167">
        <f>H52+H55</f>
        <v>141.7</v>
      </c>
      <c r="I51" s="95"/>
      <c r="J51" s="95"/>
      <c r="K51" s="95"/>
      <c r="L51" s="95"/>
    </row>
    <row r="52" spans="2:12" s="17" customFormat="1" ht="187.5" customHeight="1">
      <c r="B52" s="97" t="s">
        <v>57</v>
      </c>
      <c r="C52" s="77" t="s">
        <v>233</v>
      </c>
      <c r="D52" s="89" t="s">
        <v>191</v>
      </c>
      <c r="E52" s="85">
        <v>108.9</v>
      </c>
      <c r="F52" s="85">
        <v>20.6</v>
      </c>
      <c r="G52" s="85">
        <f t="shared" si="4"/>
        <v>129.5</v>
      </c>
      <c r="H52" s="168">
        <v>134.2</v>
      </c>
      <c r="I52" s="95"/>
      <c r="J52" s="95"/>
      <c r="K52" s="95"/>
      <c r="L52" s="95"/>
    </row>
    <row r="53" spans="2:12" s="17" customFormat="1" ht="96" customHeight="1" hidden="1">
      <c r="B53" s="97" t="s">
        <v>58</v>
      </c>
      <c r="C53" s="81" t="s">
        <v>264</v>
      </c>
      <c r="D53" s="157" t="s">
        <v>235</v>
      </c>
      <c r="E53" s="83">
        <f>E54</f>
        <v>777.32</v>
      </c>
      <c r="F53" s="83">
        <f>F54</f>
        <v>0</v>
      </c>
      <c r="G53" s="85">
        <f t="shared" si="4"/>
        <v>777.32</v>
      </c>
      <c r="H53" s="167">
        <f>H54</f>
        <v>0</v>
      </c>
      <c r="I53" s="95"/>
      <c r="J53" s="95"/>
      <c r="K53" s="95"/>
      <c r="L53" s="95"/>
    </row>
    <row r="54" spans="2:12" s="17" customFormat="1" ht="187.5" customHeight="1" hidden="1">
      <c r="B54" s="97" t="s">
        <v>57</v>
      </c>
      <c r="C54" s="96" t="s">
        <v>265</v>
      </c>
      <c r="D54" s="89" t="s">
        <v>236</v>
      </c>
      <c r="E54" s="85">
        <v>777.32</v>
      </c>
      <c r="F54" s="85">
        <v>0</v>
      </c>
      <c r="G54" s="85">
        <f t="shared" si="4"/>
        <v>777.32</v>
      </c>
      <c r="H54" s="168">
        <v>0</v>
      </c>
      <c r="I54" s="95"/>
      <c r="J54" s="95"/>
      <c r="K54" s="95"/>
      <c r="L54" s="95"/>
    </row>
    <row r="55" spans="2:12" s="17" customFormat="1" ht="187.5" customHeight="1">
      <c r="B55" s="97" t="s">
        <v>57</v>
      </c>
      <c r="C55" s="77" t="s">
        <v>339</v>
      </c>
      <c r="D55" s="88" t="s">
        <v>340</v>
      </c>
      <c r="E55" s="85">
        <v>7</v>
      </c>
      <c r="F55" s="85">
        <v>0.5</v>
      </c>
      <c r="G55" s="85">
        <f t="shared" si="4"/>
        <v>7.5</v>
      </c>
      <c r="H55" s="168">
        <v>7.5</v>
      </c>
      <c r="I55" s="95"/>
      <c r="J55" s="95"/>
      <c r="K55" s="95"/>
      <c r="L55" s="95"/>
    </row>
    <row r="56" spans="2:12" s="14" customFormat="1" ht="87" customHeight="1">
      <c r="B56" s="81"/>
      <c r="C56" s="81"/>
      <c r="D56" s="82" t="s">
        <v>131</v>
      </c>
      <c r="E56" s="83">
        <f>E45+E6</f>
        <v>3138.06</v>
      </c>
      <c r="F56" s="159">
        <f>F45+F6</f>
        <v>563.219</v>
      </c>
      <c r="G56" s="159">
        <f>G6+G45</f>
        <v>3701.279</v>
      </c>
      <c r="H56" s="83">
        <f>H6+H45</f>
        <v>3377.8999999999996</v>
      </c>
      <c r="I56" s="55"/>
      <c r="J56" s="55"/>
      <c r="K56" s="55"/>
      <c r="L56" s="55"/>
    </row>
    <row r="57" spans="2:12" s="12" customFormat="1" ht="39.75" customHeight="1">
      <c r="B57" s="346"/>
      <c r="C57" s="346"/>
      <c r="D57" s="346"/>
      <c r="E57" s="346"/>
      <c r="F57" s="346"/>
      <c r="G57" s="346"/>
      <c r="H57" s="54"/>
      <c r="I57" s="54"/>
      <c r="J57" s="54"/>
      <c r="K57" s="54"/>
      <c r="L57" s="54"/>
    </row>
    <row r="58" spans="2:7" s="12" customFormat="1" ht="33" customHeight="1">
      <c r="B58" s="347"/>
      <c r="C58" s="347"/>
      <c r="D58" s="347"/>
      <c r="E58" s="347"/>
      <c r="F58" s="347"/>
      <c r="G58" s="13"/>
    </row>
    <row r="59" spans="2:7" s="12" customFormat="1" ht="18">
      <c r="B59" s="18"/>
      <c r="C59" s="19"/>
      <c r="D59" s="19"/>
      <c r="E59" s="19"/>
      <c r="F59" s="19"/>
      <c r="G59" s="13"/>
    </row>
    <row r="60" spans="2:7" ht="12.75" customHeight="1">
      <c r="B60" s="5"/>
      <c r="C60" s="38"/>
      <c r="D60" s="39"/>
      <c r="E60" s="39"/>
      <c r="F60" s="39"/>
      <c r="G60" s="40"/>
    </row>
    <row r="61" spans="2:7" ht="12.75" customHeight="1">
      <c r="B61" s="5"/>
      <c r="C61" s="39"/>
      <c r="D61" s="39"/>
      <c r="E61" s="39"/>
      <c r="F61" s="39"/>
      <c r="G61" s="40"/>
    </row>
    <row r="62" spans="2:7" ht="12.75" customHeight="1">
      <c r="B62" s="5"/>
      <c r="C62" s="38"/>
      <c r="D62" s="39"/>
      <c r="E62" s="39"/>
      <c r="F62" s="39"/>
      <c r="G62" s="40"/>
    </row>
    <row r="63" spans="2:7" ht="12.75">
      <c r="B63" s="5"/>
      <c r="C63" s="39"/>
      <c r="D63" s="39"/>
      <c r="E63" s="39"/>
      <c r="F63" s="39"/>
      <c r="G63" s="40"/>
    </row>
    <row r="64" spans="2:7" ht="26.25" customHeight="1">
      <c r="B64" s="5"/>
      <c r="C64" s="6"/>
      <c r="D64" s="6"/>
      <c r="E64" s="6"/>
      <c r="F64" s="6"/>
      <c r="G64" s="6"/>
    </row>
    <row r="65" ht="12.75">
      <c r="B65" s="5"/>
    </row>
    <row r="69" ht="12.75">
      <c r="C69" s="62"/>
    </row>
  </sheetData>
  <sheetProtection/>
  <mergeCells count="5">
    <mergeCell ref="B57:G57"/>
    <mergeCell ref="B58:F58"/>
    <mergeCell ref="B3:H3"/>
    <mergeCell ref="F2:K2"/>
    <mergeCell ref="H1:K1"/>
  </mergeCells>
  <printOptions/>
  <pageMargins left="0.7" right="0.7" top="0.75" bottom="0.75" header="0.3" footer="0.3"/>
  <pageSetup fitToHeight="1" fitToWidth="1" horizontalDpi="600" verticalDpi="600" orientation="portrait" pageOrder="overThenDown" paperSize="9" scale="1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8"/>
  <sheetViews>
    <sheetView view="pageBreakPreview" zoomScale="40" zoomScaleNormal="40" zoomScaleSheetLayoutView="40" workbookViewId="0" topLeftCell="A1">
      <selection activeCell="C2" sqref="C2:G2"/>
    </sheetView>
  </sheetViews>
  <sheetFormatPr defaultColWidth="9.00390625" defaultRowHeight="12.75"/>
  <cols>
    <col min="1" max="1" width="30.125" style="0" customWidth="1"/>
    <col min="2" max="2" width="117.625" style="0" customWidth="1"/>
    <col min="3" max="3" width="80.00390625" style="0" customWidth="1"/>
    <col min="4" max="4" width="52.625" style="0" customWidth="1"/>
  </cols>
  <sheetData>
    <row r="1" spans="3:7" ht="57" customHeight="1">
      <c r="C1" s="1"/>
      <c r="D1" s="361"/>
      <c r="E1" s="362"/>
      <c r="F1" s="362"/>
      <c r="G1" s="362"/>
    </row>
    <row r="2" spans="2:7" ht="150.75" customHeight="1">
      <c r="B2" s="169"/>
      <c r="C2" s="363" t="s">
        <v>402</v>
      </c>
      <c r="D2" s="363"/>
      <c r="E2" s="361"/>
      <c r="F2" s="361"/>
      <c r="G2" s="361"/>
    </row>
    <row r="3" spans="2:6" ht="92.25" customHeight="1">
      <c r="B3" s="364" t="s">
        <v>318</v>
      </c>
      <c r="C3" s="364"/>
      <c r="D3" s="364"/>
      <c r="E3" s="53"/>
      <c r="F3" s="53"/>
    </row>
    <row r="4" spans="2:6" ht="35.25">
      <c r="B4" s="169"/>
      <c r="C4" s="170"/>
      <c r="D4" s="171" t="s">
        <v>239</v>
      </c>
      <c r="E4" s="53"/>
      <c r="F4" s="53"/>
    </row>
    <row r="5" spans="2:6" ht="34.5">
      <c r="B5" s="365" t="s">
        <v>240</v>
      </c>
      <c r="C5" s="367" t="s">
        <v>241</v>
      </c>
      <c r="D5" s="369" t="s">
        <v>327</v>
      </c>
      <c r="E5" s="53"/>
      <c r="F5" s="53"/>
    </row>
    <row r="6" spans="2:6" ht="36.75" customHeight="1">
      <c r="B6" s="366"/>
      <c r="C6" s="368"/>
      <c r="D6" s="370"/>
      <c r="E6" s="53"/>
      <c r="F6" s="53"/>
    </row>
    <row r="7" spans="2:6" ht="80.25" customHeight="1">
      <c r="B7" s="172" t="s">
        <v>242</v>
      </c>
      <c r="C7" s="173"/>
      <c r="D7" s="174">
        <f>-D8</f>
        <v>-1896.7</v>
      </c>
      <c r="E7" s="53"/>
      <c r="F7" s="53"/>
    </row>
    <row r="8" spans="2:6" ht="124.5" customHeight="1">
      <c r="B8" s="172" t="s">
        <v>243</v>
      </c>
      <c r="C8" s="173" t="s">
        <v>244</v>
      </c>
      <c r="D8" s="174">
        <f>D9</f>
        <v>1896.7</v>
      </c>
      <c r="E8" s="53"/>
      <c r="F8" s="53"/>
    </row>
    <row r="9" spans="2:6" ht="71.25" customHeight="1">
      <c r="B9" s="172" t="s">
        <v>192</v>
      </c>
      <c r="C9" s="173" t="s">
        <v>245</v>
      </c>
      <c r="D9" s="174">
        <v>1896.7</v>
      </c>
      <c r="E9" s="53"/>
      <c r="F9" s="53"/>
    </row>
    <row r="10" spans="2:6" ht="45" customHeight="1">
      <c r="B10" s="181" t="s">
        <v>246</v>
      </c>
      <c r="C10" s="182" t="s">
        <v>259</v>
      </c>
      <c r="D10" s="174">
        <f>D11</f>
        <v>0</v>
      </c>
      <c r="E10" s="53"/>
      <c r="F10" s="53"/>
    </row>
    <row r="11" spans="2:6" ht="50.25" customHeight="1">
      <c r="B11" s="181" t="s">
        <v>247</v>
      </c>
      <c r="C11" s="182" t="s">
        <v>258</v>
      </c>
      <c r="D11" s="175">
        <f>D12</f>
        <v>0</v>
      </c>
      <c r="E11" s="53"/>
      <c r="F11" s="53"/>
    </row>
    <row r="12" spans="2:6" ht="93.75" customHeight="1">
      <c r="B12" s="181" t="s">
        <v>248</v>
      </c>
      <c r="C12" s="182" t="s">
        <v>257</v>
      </c>
      <c r="D12" s="175">
        <f>D13</f>
        <v>0</v>
      </c>
      <c r="E12" s="53"/>
      <c r="F12" s="53"/>
    </row>
    <row r="13" spans="2:6" ht="70.5">
      <c r="B13" s="178" t="s">
        <v>93</v>
      </c>
      <c r="C13" s="179" t="s">
        <v>249</v>
      </c>
      <c r="D13" s="176">
        <v>0</v>
      </c>
      <c r="E13" s="53"/>
      <c r="F13" s="53"/>
    </row>
    <row r="14" spans="2:6" ht="35.25">
      <c r="B14" s="181" t="s">
        <v>251</v>
      </c>
      <c r="C14" s="182" t="s">
        <v>254</v>
      </c>
      <c r="D14" s="180">
        <v>1896.7</v>
      </c>
      <c r="E14" s="53"/>
      <c r="F14" s="53"/>
    </row>
    <row r="15" spans="2:6" ht="70.5">
      <c r="B15" s="181" t="s">
        <v>252</v>
      </c>
      <c r="C15" s="182" t="s">
        <v>256</v>
      </c>
      <c r="D15" s="176">
        <v>1896.7</v>
      </c>
      <c r="E15" s="53"/>
      <c r="F15" s="53"/>
    </row>
    <row r="16" spans="2:6" ht="70.5">
      <c r="B16" s="181" t="s">
        <v>253</v>
      </c>
      <c r="C16" s="182" t="s">
        <v>255</v>
      </c>
      <c r="D16" s="176">
        <v>1896.7</v>
      </c>
      <c r="E16" s="53"/>
      <c r="F16" s="53"/>
    </row>
    <row r="17" spans="2:6" ht="70.5">
      <c r="B17" s="178" t="s">
        <v>94</v>
      </c>
      <c r="C17" s="179" t="s">
        <v>250</v>
      </c>
      <c r="D17" s="176">
        <v>1896.7</v>
      </c>
      <c r="E17" s="53"/>
      <c r="F17" s="53"/>
    </row>
    <row r="18" spans="2:6" ht="35.25">
      <c r="B18" s="177"/>
      <c r="C18" s="177"/>
      <c r="D18" s="177"/>
      <c r="E18" s="53"/>
      <c r="F18" s="53"/>
    </row>
  </sheetData>
  <sheetProtection/>
  <mergeCells count="6">
    <mergeCell ref="D1:G1"/>
    <mergeCell ref="C2:G2"/>
    <mergeCell ref="B3:D3"/>
    <mergeCell ref="B5:B6"/>
    <mergeCell ref="C5:C6"/>
    <mergeCell ref="D5:D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9"/>
  <sheetViews>
    <sheetView view="pageBreakPreview" zoomScale="40" zoomScaleNormal="57" zoomScaleSheetLayoutView="40" zoomScalePageLayoutView="0" workbookViewId="0" topLeftCell="A1">
      <selection activeCell="D13" sqref="D13"/>
    </sheetView>
  </sheetViews>
  <sheetFormatPr defaultColWidth="9.00390625" defaultRowHeight="12.75"/>
  <cols>
    <col min="1" max="1" width="37.375" style="0" customWidth="1"/>
    <col min="2" max="2" width="117.625" style="0" customWidth="1"/>
    <col min="3" max="3" width="80.00390625" style="0" customWidth="1"/>
    <col min="4" max="4" width="52.625" style="0" customWidth="1"/>
    <col min="5" max="5" width="49.875" style="0" customWidth="1"/>
  </cols>
  <sheetData>
    <row r="1" spans="3:7" ht="70.5" customHeight="1">
      <c r="C1" s="301"/>
      <c r="D1" s="301"/>
      <c r="E1" s="371"/>
      <c r="F1" s="371"/>
      <c r="G1" s="371"/>
    </row>
    <row r="2" spans="3:7" ht="70.5" customHeight="1">
      <c r="C2" s="301"/>
      <c r="D2" s="301"/>
      <c r="E2" s="371" t="s">
        <v>313</v>
      </c>
      <c r="F2" s="378"/>
      <c r="G2" s="378"/>
    </row>
    <row r="3" spans="2:7" ht="157.5" customHeight="1">
      <c r="B3" s="169"/>
      <c r="C3" s="372" t="s">
        <v>328</v>
      </c>
      <c r="D3" s="372"/>
      <c r="E3" s="373"/>
      <c r="F3" s="373"/>
      <c r="G3" s="373"/>
    </row>
    <row r="4" spans="2:6" ht="92.25" customHeight="1">
      <c r="B4" s="364" t="s">
        <v>319</v>
      </c>
      <c r="C4" s="364"/>
      <c r="D4" s="364"/>
      <c r="E4" s="53"/>
      <c r="F4" s="53"/>
    </row>
    <row r="5" spans="2:6" ht="35.25">
      <c r="B5" s="169"/>
      <c r="C5" s="170"/>
      <c r="D5" s="171"/>
      <c r="E5" s="171" t="s">
        <v>239</v>
      </c>
      <c r="F5" s="53"/>
    </row>
    <row r="6" spans="2:6" ht="34.5">
      <c r="B6" s="365" t="s">
        <v>240</v>
      </c>
      <c r="C6" s="367" t="s">
        <v>241</v>
      </c>
      <c r="D6" s="374" t="s">
        <v>329</v>
      </c>
      <c r="E6" s="376" t="s">
        <v>330</v>
      </c>
      <c r="F6" s="53"/>
    </row>
    <row r="7" spans="2:6" ht="81" customHeight="1">
      <c r="B7" s="366"/>
      <c r="C7" s="368"/>
      <c r="D7" s="375"/>
      <c r="E7" s="377"/>
      <c r="F7" s="53"/>
    </row>
    <row r="8" spans="2:6" ht="80.25" customHeight="1">
      <c r="B8" s="172" t="s">
        <v>242</v>
      </c>
      <c r="C8" s="173"/>
      <c r="D8" s="174">
        <f>-D9</f>
        <v>0</v>
      </c>
      <c r="E8" s="253">
        <v>0</v>
      </c>
      <c r="F8" s="53"/>
    </row>
    <row r="9" spans="2:6" ht="124.5" customHeight="1">
      <c r="B9" s="172" t="s">
        <v>243</v>
      </c>
      <c r="C9" s="173" t="s">
        <v>244</v>
      </c>
      <c r="D9" s="174">
        <f>D10</f>
        <v>0</v>
      </c>
      <c r="E9" s="253">
        <v>0</v>
      </c>
      <c r="F9" s="53"/>
    </row>
    <row r="10" spans="2:6" ht="71.25" customHeight="1">
      <c r="B10" s="172" t="s">
        <v>192</v>
      </c>
      <c r="C10" s="173" t="s">
        <v>245</v>
      </c>
      <c r="D10" s="174">
        <v>0</v>
      </c>
      <c r="E10" s="253">
        <v>0</v>
      </c>
      <c r="F10" s="53"/>
    </row>
    <row r="11" spans="2:6" ht="69.75" customHeight="1">
      <c r="B11" s="181" t="s">
        <v>246</v>
      </c>
      <c r="C11" s="182" t="s">
        <v>259</v>
      </c>
      <c r="D11" s="174">
        <f>D12</f>
        <v>0</v>
      </c>
      <c r="E11" s="253">
        <v>0</v>
      </c>
      <c r="F11" s="53"/>
    </row>
    <row r="12" spans="2:6" ht="81.75" customHeight="1">
      <c r="B12" s="181" t="s">
        <v>247</v>
      </c>
      <c r="C12" s="182" t="s">
        <v>258</v>
      </c>
      <c r="D12" s="175">
        <f>D13</f>
        <v>0</v>
      </c>
      <c r="E12" s="254">
        <v>0</v>
      </c>
      <c r="F12" s="53"/>
    </row>
    <row r="13" spans="2:6" ht="114" customHeight="1">
      <c r="B13" s="181" t="s">
        <v>248</v>
      </c>
      <c r="C13" s="182" t="s">
        <v>257</v>
      </c>
      <c r="D13" s="175">
        <f>D14</f>
        <v>0</v>
      </c>
      <c r="E13" s="254">
        <v>0</v>
      </c>
      <c r="F13" s="53"/>
    </row>
    <row r="14" spans="2:6" ht="94.5" customHeight="1">
      <c r="B14" s="178" t="s">
        <v>93</v>
      </c>
      <c r="C14" s="179" t="s">
        <v>249</v>
      </c>
      <c r="D14" s="176">
        <v>0</v>
      </c>
      <c r="E14" s="254">
        <v>0</v>
      </c>
      <c r="F14" s="53"/>
    </row>
    <row r="15" spans="2:6" ht="75" customHeight="1">
      <c r="B15" s="181" t="s">
        <v>251</v>
      </c>
      <c r="C15" s="182" t="s">
        <v>254</v>
      </c>
      <c r="D15" s="180">
        <v>0</v>
      </c>
      <c r="E15" s="253">
        <v>0</v>
      </c>
      <c r="F15" s="53"/>
    </row>
    <row r="16" spans="2:6" ht="74.25" customHeight="1">
      <c r="B16" s="181" t="s">
        <v>252</v>
      </c>
      <c r="C16" s="182" t="s">
        <v>256</v>
      </c>
      <c r="D16" s="176">
        <v>0</v>
      </c>
      <c r="E16" s="254">
        <v>0</v>
      </c>
      <c r="F16" s="53"/>
    </row>
    <row r="17" spans="2:6" ht="100.5" customHeight="1">
      <c r="B17" s="181" t="s">
        <v>253</v>
      </c>
      <c r="C17" s="182" t="s">
        <v>255</v>
      </c>
      <c r="D17" s="176">
        <v>0</v>
      </c>
      <c r="E17" s="254">
        <v>0</v>
      </c>
      <c r="F17" s="53"/>
    </row>
    <row r="18" spans="2:6" ht="70.5">
      <c r="B18" s="178" t="s">
        <v>94</v>
      </c>
      <c r="C18" s="179" t="s">
        <v>250</v>
      </c>
      <c r="D18" s="176">
        <v>0</v>
      </c>
      <c r="E18" s="254">
        <v>0</v>
      </c>
      <c r="F18" s="53"/>
    </row>
    <row r="19" spans="2:6" ht="35.25">
      <c r="B19" s="177"/>
      <c r="C19" s="177"/>
      <c r="D19" s="177"/>
      <c r="E19" s="252"/>
      <c r="F19" s="53"/>
    </row>
  </sheetData>
  <sheetProtection/>
  <mergeCells count="8">
    <mergeCell ref="E1:G1"/>
    <mergeCell ref="C3:G3"/>
    <mergeCell ref="B4:D4"/>
    <mergeCell ref="B6:B7"/>
    <mergeCell ref="C6:C7"/>
    <mergeCell ref="D6:D7"/>
    <mergeCell ref="E6:E7"/>
    <mergeCell ref="E2:G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M124"/>
  <sheetViews>
    <sheetView view="pageBreakPreview" zoomScale="30" zoomScaleNormal="90" zoomScaleSheetLayoutView="30" zoomScalePageLayoutView="0" workbookViewId="0" topLeftCell="A1">
      <selection activeCell="C3" sqref="C3:I4"/>
    </sheetView>
  </sheetViews>
  <sheetFormatPr defaultColWidth="9.00390625" defaultRowHeight="12.75"/>
  <cols>
    <col min="1" max="1" width="15.375" style="0" customWidth="1"/>
    <col min="2" max="2" width="177.125" style="9" customWidth="1"/>
    <col min="3" max="3" width="57.125" style="2" customWidth="1"/>
    <col min="4" max="4" width="45.75390625" style="2" customWidth="1"/>
    <col min="5" max="5" width="62.75390625" style="8" customWidth="1"/>
    <col min="6" max="6" width="61.25390625" style="1" customWidth="1"/>
  </cols>
  <sheetData>
    <row r="2" spans="3:9" ht="63" customHeight="1">
      <c r="C2" s="237"/>
      <c r="D2" s="237"/>
      <c r="E2" s="238"/>
      <c r="F2" s="380"/>
      <c r="G2" s="381"/>
      <c r="H2" s="381"/>
      <c r="I2" s="381"/>
    </row>
    <row r="3" spans="2:9" ht="110.25" customHeight="1">
      <c r="B3" s="43"/>
      <c r="C3" s="352" t="s">
        <v>403</v>
      </c>
      <c r="D3" s="352"/>
      <c r="E3" s="352"/>
      <c r="F3" s="352"/>
      <c r="G3" s="352"/>
      <c r="H3" s="352"/>
      <c r="I3" s="352"/>
    </row>
    <row r="4" spans="2:9" ht="127.5" customHeight="1">
      <c r="B4" s="43"/>
      <c r="C4" s="352"/>
      <c r="D4" s="352"/>
      <c r="E4" s="352"/>
      <c r="F4" s="352"/>
      <c r="G4" s="352"/>
      <c r="H4" s="352"/>
      <c r="I4" s="352"/>
    </row>
    <row r="5" spans="2:9" ht="127.5" customHeight="1">
      <c r="B5" s="43"/>
      <c r="C5" s="334"/>
      <c r="D5" s="334"/>
      <c r="E5" s="334"/>
      <c r="F5" s="334"/>
      <c r="G5" s="334"/>
      <c r="H5" s="334"/>
      <c r="I5" s="334"/>
    </row>
    <row r="6" spans="2:9" ht="190.5" customHeight="1">
      <c r="B6" s="379" t="s">
        <v>320</v>
      </c>
      <c r="C6" s="379"/>
      <c r="D6" s="379"/>
      <c r="E6" s="379"/>
      <c r="F6" s="379"/>
      <c r="G6" s="44"/>
      <c r="H6" s="42"/>
      <c r="I6" s="41"/>
    </row>
    <row r="7" spans="2:9" s="10" customFormat="1" ht="26.25">
      <c r="B7" s="44"/>
      <c r="C7" s="46"/>
      <c r="D7" s="46"/>
      <c r="E7" s="44"/>
      <c r="F7" s="47"/>
      <c r="G7" s="44"/>
      <c r="H7" s="42"/>
      <c r="I7" s="48"/>
    </row>
    <row r="8" spans="2:10" s="20" customFormat="1" ht="299.25" customHeight="1">
      <c r="B8" s="183" t="s">
        <v>32</v>
      </c>
      <c r="C8" s="183" t="s">
        <v>51</v>
      </c>
      <c r="D8" s="183" t="s">
        <v>367</v>
      </c>
      <c r="E8" s="183" t="s">
        <v>196</v>
      </c>
      <c r="F8" s="183" t="s">
        <v>331</v>
      </c>
      <c r="G8" s="184"/>
      <c r="H8" s="184"/>
      <c r="I8" s="184"/>
      <c r="J8" s="99"/>
    </row>
    <row r="9" spans="2:13" s="20" customFormat="1" ht="50.25">
      <c r="B9" s="183">
        <v>1</v>
      </c>
      <c r="C9" s="185">
        <v>2</v>
      </c>
      <c r="D9" s="185"/>
      <c r="E9" s="183">
        <v>3</v>
      </c>
      <c r="F9" s="183">
        <v>4</v>
      </c>
      <c r="G9" s="184"/>
      <c r="H9" s="186"/>
      <c r="I9" s="187"/>
      <c r="J9" s="100"/>
      <c r="K9" s="22"/>
      <c r="L9" s="23"/>
      <c r="M9" s="21"/>
    </row>
    <row r="10" spans="2:13" s="12" customFormat="1" ht="66.75" customHeight="1">
      <c r="B10" s="188" t="s">
        <v>220</v>
      </c>
      <c r="C10" s="189" t="s">
        <v>40</v>
      </c>
      <c r="D10" s="190">
        <v>1865.9400000000003</v>
      </c>
      <c r="E10" s="190">
        <f>E11+E12+E14+E15+E17</f>
        <v>400</v>
      </c>
      <c r="F10" s="190">
        <f>F11+F12+F14+F15+F17</f>
        <v>2265.94</v>
      </c>
      <c r="G10" s="192"/>
      <c r="H10" s="193"/>
      <c r="I10" s="187"/>
      <c r="J10" s="100"/>
      <c r="K10" s="25"/>
      <c r="L10" s="23"/>
      <c r="M10" s="24"/>
    </row>
    <row r="11" spans="2:13" s="12" customFormat="1" ht="165" customHeight="1">
      <c r="B11" s="194" t="s">
        <v>138</v>
      </c>
      <c r="C11" s="195" t="s">
        <v>139</v>
      </c>
      <c r="D11" s="196">
        <v>585.9</v>
      </c>
      <c r="E11" s="197">
        <v>0</v>
      </c>
      <c r="F11" s="197">
        <f>D11+E11</f>
        <v>585.9</v>
      </c>
      <c r="G11" s="192"/>
      <c r="H11" s="193"/>
      <c r="I11" s="187"/>
      <c r="J11" s="100"/>
      <c r="K11" s="25"/>
      <c r="L11" s="23"/>
      <c r="M11" s="24"/>
    </row>
    <row r="12" spans="2:13" s="12" customFormat="1" ht="198" customHeight="1">
      <c r="B12" s="194" t="s">
        <v>31</v>
      </c>
      <c r="C12" s="195" t="s">
        <v>41</v>
      </c>
      <c r="D12" s="196">
        <v>1196.15</v>
      </c>
      <c r="E12" s="197">
        <v>300</v>
      </c>
      <c r="F12" s="197">
        <f>D12+E12</f>
        <v>1496.15</v>
      </c>
      <c r="G12" s="192"/>
      <c r="H12" s="193"/>
      <c r="I12" s="187"/>
      <c r="J12" s="100"/>
      <c r="K12" s="22"/>
      <c r="L12" s="22"/>
      <c r="M12" s="24"/>
    </row>
    <row r="13" spans="2:13" s="12" customFormat="1" ht="39" customHeight="1" hidden="1">
      <c r="B13" s="198" t="s">
        <v>209</v>
      </c>
      <c r="C13" s="195" t="s">
        <v>210</v>
      </c>
      <c r="D13" s="196"/>
      <c r="E13" s="197"/>
      <c r="F13" s="197"/>
      <c r="G13" s="192"/>
      <c r="H13" s="193"/>
      <c r="I13" s="187"/>
      <c r="J13" s="100"/>
      <c r="K13" s="22"/>
      <c r="L13" s="22"/>
      <c r="M13" s="24"/>
    </row>
    <row r="14" spans="2:13" s="12" customFormat="1" ht="81" customHeight="1">
      <c r="B14" s="198" t="s">
        <v>209</v>
      </c>
      <c r="C14" s="195" t="s">
        <v>210</v>
      </c>
      <c r="D14" s="196">
        <v>66.39</v>
      </c>
      <c r="E14" s="197">
        <v>0</v>
      </c>
      <c r="F14" s="197">
        <f>D14+E14</f>
        <v>66.39</v>
      </c>
      <c r="G14" s="192"/>
      <c r="H14" s="193"/>
      <c r="I14" s="187"/>
      <c r="J14" s="100"/>
      <c r="K14" s="22"/>
      <c r="L14" s="22"/>
      <c r="M14" s="24"/>
    </row>
    <row r="15" spans="2:13" s="12" customFormat="1" ht="79.5" customHeight="1">
      <c r="B15" s="200" t="s">
        <v>2</v>
      </c>
      <c r="C15" s="189" t="s">
        <v>132</v>
      </c>
      <c r="D15" s="190">
        <v>10</v>
      </c>
      <c r="E15" s="191">
        <f>E16</f>
        <v>100</v>
      </c>
      <c r="F15" s="191">
        <f>F16</f>
        <v>110</v>
      </c>
      <c r="G15" s="192"/>
      <c r="H15" s="193"/>
      <c r="I15" s="187"/>
      <c r="J15" s="100"/>
      <c r="K15" s="22"/>
      <c r="L15" s="23"/>
      <c r="M15" s="24"/>
    </row>
    <row r="16" spans="2:13" s="12" customFormat="1" ht="111.75" customHeight="1">
      <c r="B16" s="199" t="s">
        <v>301</v>
      </c>
      <c r="C16" s="195" t="s">
        <v>132</v>
      </c>
      <c r="D16" s="196">
        <v>10</v>
      </c>
      <c r="E16" s="197">
        <v>100</v>
      </c>
      <c r="F16" s="197">
        <f>D16+E16</f>
        <v>110</v>
      </c>
      <c r="G16" s="192"/>
      <c r="H16" s="193"/>
      <c r="I16" s="187"/>
      <c r="J16" s="100"/>
      <c r="K16" s="22"/>
      <c r="L16" s="23"/>
      <c r="M16" s="24"/>
    </row>
    <row r="17" spans="2:13" s="12" customFormat="1" ht="111.75" customHeight="1">
      <c r="B17" s="199" t="s">
        <v>363</v>
      </c>
      <c r="C17" s="195" t="s">
        <v>362</v>
      </c>
      <c r="D17" s="196">
        <v>7.5</v>
      </c>
      <c r="E17" s="197">
        <v>0</v>
      </c>
      <c r="F17" s="197">
        <f>D17+E17</f>
        <v>7.5</v>
      </c>
      <c r="G17" s="192"/>
      <c r="H17" s="193"/>
      <c r="I17" s="187"/>
      <c r="J17" s="100"/>
      <c r="K17" s="22"/>
      <c r="L17" s="23"/>
      <c r="M17" s="24"/>
    </row>
    <row r="18" spans="2:13" s="12" customFormat="1" ht="58.5" customHeight="1">
      <c r="B18" s="200" t="s">
        <v>170</v>
      </c>
      <c r="C18" s="189" t="s">
        <v>177</v>
      </c>
      <c r="D18" s="190">
        <v>123.6</v>
      </c>
      <c r="E18" s="191">
        <f>E19</f>
        <v>1</v>
      </c>
      <c r="F18" s="191">
        <f>F19</f>
        <v>124.6</v>
      </c>
      <c r="G18" s="192"/>
      <c r="H18" s="193"/>
      <c r="I18" s="187"/>
      <c r="J18" s="100"/>
      <c r="K18" s="22"/>
      <c r="L18" s="23"/>
      <c r="M18" s="24"/>
    </row>
    <row r="19" spans="2:13" s="12" customFormat="1" ht="53.25" customHeight="1">
      <c r="B19" s="201" t="s">
        <v>171</v>
      </c>
      <c r="C19" s="195" t="s">
        <v>176</v>
      </c>
      <c r="D19" s="196">
        <v>123.6</v>
      </c>
      <c r="E19" s="197">
        <v>1</v>
      </c>
      <c r="F19" s="197">
        <f aca="true" t="shared" si="0" ref="F19:F24">D19+E19</f>
        <v>124.6</v>
      </c>
      <c r="G19" s="192"/>
      <c r="H19" s="193"/>
      <c r="I19" s="187"/>
      <c r="J19" s="100"/>
      <c r="K19" s="22"/>
      <c r="L19" s="23"/>
      <c r="M19" s="24"/>
    </row>
    <row r="20" spans="2:13" s="12" customFormat="1" ht="56.25" customHeight="1" hidden="1">
      <c r="B20" s="200" t="s">
        <v>73</v>
      </c>
      <c r="C20" s="189" t="s">
        <v>42</v>
      </c>
      <c r="D20" s="190">
        <v>0</v>
      </c>
      <c r="E20" s="197">
        <f>E21+E22</f>
        <v>0</v>
      </c>
      <c r="F20" s="197">
        <f t="shared" si="0"/>
        <v>0</v>
      </c>
      <c r="G20" s="192"/>
      <c r="H20" s="193"/>
      <c r="I20" s="187"/>
      <c r="J20" s="100"/>
      <c r="K20" s="22"/>
      <c r="L20" s="22"/>
      <c r="M20" s="24"/>
    </row>
    <row r="21" spans="2:13" s="12" customFormat="1" ht="98.25" customHeight="1" hidden="1">
      <c r="B21" s="194" t="s">
        <v>146</v>
      </c>
      <c r="C21" s="195" t="s">
        <v>155</v>
      </c>
      <c r="D21" s="196">
        <v>0</v>
      </c>
      <c r="E21" s="197"/>
      <c r="F21" s="197">
        <f t="shared" si="0"/>
        <v>0</v>
      </c>
      <c r="G21" s="192"/>
      <c r="H21" s="193"/>
      <c r="I21" s="187"/>
      <c r="J21" s="100"/>
      <c r="K21" s="22"/>
      <c r="L21" s="22"/>
      <c r="M21" s="24"/>
    </row>
    <row r="22" spans="2:13" s="12" customFormat="1" ht="73.5" customHeight="1" hidden="1">
      <c r="B22" s="202" t="s">
        <v>91</v>
      </c>
      <c r="C22" s="195" t="s">
        <v>43</v>
      </c>
      <c r="D22" s="196">
        <v>0</v>
      </c>
      <c r="E22" s="197"/>
      <c r="F22" s="197">
        <f t="shared" si="0"/>
        <v>0</v>
      </c>
      <c r="G22" s="192"/>
      <c r="H22" s="193"/>
      <c r="I22" s="187"/>
      <c r="J22" s="103"/>
      <c r="K22" s="22"/>
      <c r="L22" s="22"/>
      <c r="M22" s="24"/>
    </row>
    <row r="23" spans="2:13" s="12" customFormat="1" ht="52.5" customHeight="1" hidden="1">
      <c r="B23" s="203" t="s">
        <v>74</v>
      </c>
      <c r="C23" s="204" t="s">
        <v>44</v>
      </c>
      <c r="D23" s="205">
        <v>0</v>
      </c>
      <c r="E23" s="206">
        <f>E24</f>
        <v>0</v>
      </c>
      <c r="F23" s="197">
        <f t="shared" si="0"/>
        <v>0</v>
      </c>
      <c r="G23" s="192"/>
      <c r="H23" s="193"/>
      <c r="I23" s="187"/>
      <c r="J23" s="100"/>
      <c r="K23" s="22"/>
      <c r="L23" s="23"/>
      <c r="M23" s="24"/>
    </row>
    <row r="24" spans="2:13" s="12" customFormat="1" ht="57.75" customHeight="1" hidden="1">
      <c r="B24" s="194" t="s">
        <v>147</v>
      </c>
      <c r="C24" s="207" t="s">
        <v>156</v>
      </c>
      <c r="D24" s="208">
        <v>0</v>
      </c>
      <c r="E24" s="206"/>
      <c r="F24" s="197">
        <f t="shared" si="0"/>
        <v>0</v>
      </c>
      <c r="G24" s="192"/>
      <c r="H24" s="193"/>
      <c r="I24" s="187"/>
      <c r="J24" s="100"/>
      <c r="K24" s="22"/>
      <c r="L24" s="23"/>
      <c r="M24" s="24"/>
    </row>
    <row r="25" spans="2:13" s="12" customFormat="1" ht="105.75" customHeight="1">
      <c r="B25" s="209" t="s">
        <v>219</v>
      </c>
      <c r="C25" s="189" t="s">
        <v>206</v>
      </c>
      <c r="D25" s="190">
        <v>206</v>
      </c>
      <c r="E25" s="210">
        <f>E26</f>
        <v>1081.76</v>
      </c>
      <c r="F25" s="191">
        <f>F26</f>
        <v>1287.76</v>
      </c>
      <c r="G25" s="192"/>
      <c r="H25" s="193"/>
      <c r="I25" s="187"/>
      <c r="J25" s="100"/>
      <c r="K25" s="22"/>
      <c r="L25" s="23"/>
      <c r="M25" s="24"/>
    </row>
    <row r="26" spans="2:13" s="12" customFormat="1" ht="54" customHeight="1">
      <c r="B26" s="211" t="s">
        <v>199</v>
      </c>
      <c r="C26" s="195" t="s">
        <v>207</v>
      </c>
      <c r="D26" s="196">
        <v>206</v>
      </c>
      <c r="E26" s="212">
        <v>1081.76</v>
      </c>
      <c r="F26" s="197">
        <f>D26+E26</f>
        <v>1287.76</v>
      </c>
      <c r="G26" s="192"/>
      <c r="H26" s="193"/>
      <c r="I26" s="187"/>
      <c r="J26" s="100"/>
      <c r="K26" s="22"/>
      <c r="L26" s="23"/>
      <c r="M26" s="24"/>
    </row>
    <row r="27" spans="2:13" s="12" customFormat="1" ht="62.25" customHeight="1">
      <c r="B27" s="188" t="s">
        <v>221</v>
      </c>
      <c r="C27" s="213" t="s">
        <v>133</v>
      </c>
      <c r="D27" s="214">
        <v>3</v>
      </c>
      <c r="E27" s="214">
        <f>E28</f>
        <v>0</v>
      </c>
      <c r="F27" s="191">
        <f>F28</f>
        <v>3</v>
      </c>
      <c r="G27" s="192"/>
      <c r="H27" s="193"/>
      <c r="I27" s="187"/>
      <c r="J27" s="103"/>
      <c r="K27" s="22"/>
      <c r="L27" s="22"/>
      <c r="M27" s="24"/>
    </row>
    <row r="28" spans="2:13" s="12" customFormat="1" ht="50.25" customHeight="1">
      <c r="B28" s="194" t="s">
        <v>8</v>
      </c>
      <c r="C28" s="215" t="s">
        <v>134</v>
      </c>
      <c r="D28" s="216">
        <v>3</v>
      </c>
      <c r="E28" s="197">
        <v>0</v>
      </c>
      <c r="F28" s="197">
        <v>3</v>
      </c>
      <c r="G28" s="192"/>
      <c r="H28" s="193"/>
      <c r="I28" s="187"/>
      <c r="J28" s="103"/>
      <c r="K28" s="22"/>
      <c r="L28" s="22"/>
      <c r="M28" s="24"/>
    </row>
    <row r="29" spans="2:13" s="12" customFormat="1" ht="48.75" customHeight="1">
      <c r="B29" s="188" t="s">
        <v>222</v>
      </c>
      <c r="C29" s="213" t="s">
        <v>45</v>
      </c>
      <c r="D29" s="214">
        <v>820.05</v>
      </c>
      <c r="E29" s="310">
        <f>E30</f>
        <v>397.95</v>
      </c>
      <c r="F29" s="310">
        <f>F30</f>
        <v>1218</v>
      </c>
      <c r="G29" s="192"/>
      <c r="H29" s="193"/>
      <c r="I29" s="187"/>
      <c r="J29" s="100"/>
      <c r="K29" s="22"/>
      <c r="L29" s="23"/>
      <c r="M29" s="24"/>
    </row>
    <row r="30" spans="2:13" s="12" customFormat="1" ht="53.25" customHeight="1">
      <c r="B30" s="194" t="s">
        <v>78</v>
      </c>
      <c r="C30" s="215" t="s">
        <v>46</v>
      </c>
      <c r="D30" s="216">
        <v>820.05</v>
      </c>
      <c r="E30" s="309">
        <v>397.95</v>
      </c>
      <c r="F30" s="309">
        <f>D30+E30</f>
        <v>1218</v>
      </c>
      <c r="G30" s="192"/>
      <c r="H30" s="193"/>
      <c r="I30" s="217"/>
      <c r="J30" s="103"/>
      <c r="K30" s="22"/>
      <c r="L30" s="23"/>
      <c r="M30" s="24"/>
    </row>
    <row r="31" spans="2:13" s="12" customFormat="1" ht="60" customHeight="1">
      <c r="B31" s="188" t="s">
        <v>223</v>
      </c>
      <c r="C31" s="213" t="s">
        <v>47</v>
      </c>
      <c r="D31" s="214">
        <v>1196.61</v>
      </c>
      <c r="E31" s="191">
        <f>E32</f>
        <v>15.99</v>
      </c>
      <c r="F31" s="191">
        <f>F32</f>
        <v>1212.6</v>
      </c>
      <c r="G31" s="192"/>
      <c r="H31" s="193"/>
      <c r="I31" s="217"/>
      <c r="J31" s="100"/>
      <c r="K31" s="22"/>
      <c r="L31" s="23"/>
      <c r="M31" s="24"/>
    </row>
    <row r="32" spans="2:13" s="12" customFormat="1" ht="96" customHeight="1">
      <c r="B32" s="194" t="s">
        <v>48</v>
      </c>
      <c r="C32" s="215" t="s">
        <v>49</v>
      </c>
      <c r="D32" s="216">
        <v>1196.61</v>
      </c>
      <c r="E32" s="197">
        <v>15.99</v>
      </c>
      <c r="F32" s="197">
        <f>D32+E32</f>
        <v>1212.6</v>
      </c>
      <c r="G32" s="192"/>
      <c r="H32" s="193"/>
      <c r="I32" s="218"/>
      <c r="J32" s="104"/>
      <c r="K32" s="22"/>
      <c r="L32" s="23"/>
      <c r="M32" s="24"/>
    </row>
    <row r="33" spans="2:13" s="12" customFormat="1" ht="30" customHeight="1" hidden="1">
      <c r="B33" s="194" t="s">
        <v>80</v>
      </c>
      <c r="C33" s="215">
        <v>99</v>
      </c>
      <c r="D33" s="216">
        <v>0</v>
      </c>
      <c r="E33" s="197"/>
      <c r="F33" s="219">
        <v>0</v>
      </c>
      <c r="G33" s="220"/>
      <c r="H33" s="220"/>
      <c r="I33" s="218"/>
      <c r="J33" s="104"/>
      <c r="K33" s="22"/>
      <c r="L33" s="23"/>
      <c r="M33" s="24"/>
    </row>
    <row r="34" spans="2:10" s="12" customFormat="1" ht="55.5" customHeight="1">
      <c r="B34" s="188" t="s">
        <v>224</v>
      </c>
      <c r="C34" s="189"/>
      <c r="D34" s="190">
        <v>4215.2</v>
      </c>
      <c r="E34" s="311">
        <f>E10+E18+E25+E27+E29+E31</f>
        <v>1896.7</v>
      </c>
      <c r="F34" s="311">
        <f>F10+F18+F25+F27+F29+F31</f>
        <v>6111.9</v>
      </c>
      <c r="G34" s="192"/>
      <c r="H34" s="192"/>
      <c r="I34" s="192"/>
      <c r="J34" s="101"/>
    </row>
    <row r="35" spans="2:10" s="12" customFormat="1" ht="50.25">
      <c r="B35" s="221"/>
      <c r="C35" s="222"/>
      <c r="D35" s="222"/>
      <c r="E35" s="223"/>
      <c r="F35" s="224"/>
      <c r="G35" s="193"/>
      <c r="H35" s="192"/>
      <c r="I35" s="192"/>
      <c r="J35" s="101"/>
    </row>
    <row r="36" spans="2:10" s="12" customFormat="1" ht="50.25">
      <c r="B36" s="221"/>
      <c r="C36" s="225"/>
      <c r="D36" s="225"/>
      <c r="E36" s="226"/>
      <c r="F36" s="227"/>
      <c r="G36" s="193"/>
      <c r="H36" s="192"/>
      <c r="I36" s="192"/>
      <c r="J36" s="101"/>
    </row>
    <row r="37" spans="2:10" s="12" customFormat="1" ht="38.25">
      <c r="B37" s="105"/>
      <c r="C37" s="106"/>
      <c r="D37" s="106"/>
      <c r="E37" s="107"/>
      <c r="F37" s="108"/>
      <c r="G37" s="102"/>
      <c r="H37" s="101"/>
      <c r="I37" s="101"/>
      <c r="J37" s="101"/>
    </row>
    <row r="38" spans="2:9" s="12" customFormat="1" ht="26.25">
      <c r="B38" s="49"/>
      <c r="C38" s="50"/>
      <c r="D38" s="50"/>
      <c r="E38" s="51"/>
      <c r="F38" s="52"/>
      <c r="G38" s="45"/>
      <c r="H38" s="41"/>
      <c r="I38" s="41"/>
    </row>
    <row r="39" spans="2:9" s="12" customFormat="1" ht="26.25">
      <c r="B39" s="49"/>
      <c r="C39" s="50"/>
      <c r="D39" s="50"/>
      <c r="E39" s="51"/>
      <c r="F39" s="52"/>
      <c r="G39" s="45"/>
      <c r="H39" s="41"/>
      <c r="I39" s="41"/>
    </row>
    <row r="40" spans="2:9" s="12" customFormat="1" ht="26.25">
      <c r="B40" s="49"/>
      <c r="C40" s="50"/>
      <c r="D40" s="50"/>
      <c r="E40" s="51"/>
      <c r="F40" s="52"/>
      <c r="G40" s="45"/>
      <c r="H40" s="41"/>
      <c r="I40" s="41"/>
    </row>
    <row r="41" spans="2:9" s="12" customFormat="1" ht="26.25">
      <c r="B41" s="49"/>
      <c r="C41" s="50"/>
      <c r="D41" s="50"/>
      <c r="E41" s="51"/>
      <c r="F41" s="52"/>
      <c r="G41" s="45"/>
      <c r="H41" s="41"/>
      <c r="I41" s="41"/>
    </row>
    <row r="42" spans="2:9" s="12" customFormat="1" ht="26.25">
      <c r="B42" s="49"/>
      <c r="C42" s="50"/>
      <c r="D42" s="50"/>
      <c r="E42" s="51"/>
      <c r="F42" s="52"/>
      <c r="G42" s="45"/>
      <c r="H42" s="41"/>
      <c r="I42" s="41"/>
    </row>
    <row r="43" spans="2:9" s="12" customFormat="1" ht="26.25">
      <c r="B43" s="49"/>
      <c r="C43" s="50"/>
      <c r="D43" s="50"/>
      <c r="E43" s="51"/>
      <c r="F43" s="52"/>
      <c r="G43" s="45"/>
      <c r="H43" s="41"/>
      <c r="I43" s="41"/>
    </row>
    <row r="44" spans="2:9" s="12" customFormat="1" ht="26.25">
      <c r="B44" s="49"/>
      <c r="C44" s="50"/>
      <c r="D44" s="50"/>
      <c r="E44" s="51"/>
      <c r="F44" s="52"/>
      <c r="G44" s="45"/>
      <c r="H44" s="41"/>
      <c r="I44" s="41"/>
    </row>
    <row r="45" spans="2:9" s="12" customFormat="1" ht="26.25">
      <c r="B45" s="49"/>
      <c r="C45" s="50"/>
      <c r="D45" s="50"/>
      <c r="E45" s="51"/>
      <c r="F45" s="52"/>
      <c r="G45" s="45"/>
      <c r="H45" s="41"/>
      <c r="I45" s="41"/>
    </row>
    <row r="46" spans="2:9" s="12" customFormat="1" ht="26.25">
      <c r="B46" s="49"/>
      <c r="C46" s="50"/>
      <c r="D46" s="50"/>
      <c r="E46" s="51"/>
      <c r="F46" s="52"/>
      <c r="G46" s="45"/>
      <c r="H46" s="41"/>
      <c r="I46" s="41"/>
    </row>
    <row r="47" spans="2:9" s="12" customFormat="1" ht="26.25">
      <c r="B47" s="49"/>
      <c r="C47" s="50"/>
      <c r="D47" s="50"/>
      <c r="E47" s="51"/>
      <c r="F47" s="52"/>
      <c r="G47" s="45"/>
      <c r="H47" s="41"/>
      <c r="I47" s="41"/>
    </row>
    <row r="48" spans="2:9" s="12" customFormat="1" ht="26.25">
      <c r="B48" s="49"/>
      <c r="C48" s="50"/>
      <c r="D48" s="50"/>
      <c r="E48" s="51"/>
      <c r="F48" s="52"/>
      <c r="G48" s="45"/>
      <c r="H48" s="41"/>
      <c r="I48" s="41"/>
    </row>
    <row r="49" spans="2:9" s="12" customFormat="1" ht="26.25">
      <c r="B49" s="49"/>
      <c r="C49" s="50"/>
      <c r="D49" s="50"/>
      <c r="E49" s="51"/>
      <c r="F49" s="52"/>
      <c r="G49" s="45"/>
      <c r="H49" s="41"/>
      <c r="I49" s="41"/>
    </row>
    <row r="50" spans="2:9" s="12" customFormat="1" ht="26.25">
      <c r="B50" s="49"/>
      <c r="C50" s="50"/>
      <c r="D50" s="50"/>
      <c r="E50" s="51"/>
      <c r="F50" s="52"/>
      <c r="G50" s="45"/>
      <c r="H50" s="41"/>
      <c r="I50" s="41"/>
    </row>
    <row r="51" spans="2:9" s="12" customFormat="1" ht="26.25">
      <c r="B51" s="49"/>
      <c r="C51" s="50"/>
      <c r="D51" s="50"/>
      <c r="E51" s="51"/>
      <c r="F51" s="52"/>
      <c r="G51" s="45"/>
      <c r="H51" s="41"/>
      <c r="I51" s="41"/>
    </row>
    <row r="52" spans="2:9" s="12" customFormat="1" ht="26.25">
      <c r="B52" s="49"/>
      <c r="C52" s="50"/>
      <c r="D52" s="50"/>
      <c r="E52" s="51"/>
      <c r="F52" s="52"/>
      <c r="G52" s="45"/>
      <c r="H52" s="41"/>
      <c r="I52" s="41"/>
    </row>
    <row r="53" spans="2:9" s="12" customFormat="1" ht="26.25">
      <c r="B53" s="49"/>
      <c r="C53" s="50"/>
      <c r="D53" s="50"/>
      <c r="E53" s="51"/>
      <c r="F53" s="52"/>
      <c r="G53" s="45"/>
      <c r="H53" s="41"/>
      <c r="I53" s="41"/>
    </row>
    <row r="54" spans="2:9" s="12" customFormat="1" ht="26.25">
      <c r="B54" s="49"/>
      <c r="C54" s="50"/>
      <c r="D54" s="50"/>
      <c r="E54" s="51"/>
      <c r="F54" s="52"/>
      <c r="G54" s="45"/>
      <c r="H54" s="41"/>
      <c r="I54" s="41"/>
    </row>
    <row r="55" spans="2:9" s="12" customFormat="1" ht="26.25">
      <c r="B55" s="49"/>
      <c r="C55" s="50"/>
      <c r="D55" s="50"/>
      <c r="E55" s="51"/>
      <c r="F55" s="52"/>
      <c r="G55" s="45"/>
      <c r="H55" s="41"/>
      <c r="I55" s="41"/>
    </row>
    <row r="56" spans="2:9" s="12" customFormat="1" ht="26.25">
      <c r="B56" s="49"/>
      <c r="C56" s="50"/>
      <c r="D56" s="50"/>
      <c r="E56" s="51"/>
      <c r="F56" s="52"/>
      <c r="G56" s="45"/>
      <c r="H56" s="41"/>
      <c r="I56" s="41"/>
    </row>
    <row r="57" spans="2:7" s="12" customFormat="1" ht="18.75">
      <c r="B57" s="27"/>
      <c r="C57" s="28"/>
      <c r="D57" s="28"/>
      <c r="E57" s="29"/>
      <c r="F57" s="30"/>
      <c r="G57" s="24"/>
    </row>
    <row r="58" spans="2:7" s="12" customFormat="1" ht="18.75">
      <c r="B58" s="27"/>
      <c r="C58" s="28"/>
      <c r="D58" s="28"/>
      <c r="E58" s="29"/>
      <c r="F58" s="30"/>
      <c r="G58" s="24"/>
    </row>
    <row r="59" spans="2:7" s="12" customFormat="1" ht="18.75">
      <c r="B59" s="27"/>
      <c r="C59" s="28"/>
      <c r="D59" s="28"/>
      <c r="E59" s="29"/>
      <c r="F59" s="30"/>
      <c r="G59" s="24"/>
    </row>
    <row r="60" spans="2:7" s="12" customFormat="1" ht="18.75">
      <c r="B60" s="27"/>
      <c r="C60" s="28"/>
      <c r="D60" s="28"/>
      <c r="E60" s="29"/>
      <c r="F60" s="30"/>
      <c r="G60" s="24"/>
    </row>
    <row r="61" spans="2:7" s="12" customFormat="1" ht="18.75">
      <c r="B61" s="27"/>
      <c r="C61" s="28"/>
      <c r="D61" s="28"/>
      <c r="E61" s="29"/>
      <c r="F61" s="30"/>
      <c r="G61" s="24"/>
    </row>
    <row r="62" spans="2:7" s="12" customFormat="1" ht="18.75">
      <c r="B62" s="27"/>
      <c r="C62" s="28"/>
      <c r="D62" s="28"/>
      <c r="E62" s="29"/>
      <c r="F62" s="30"/>
      <c r="G62" s="24"/>
    </row>
    <row r="63" spans="2:7" s="12" customFormat="1" ht="18.75">
      <c r="B63" s="27"/>
      <c r="C63" s="28"/>
      <c r="D63" s="28"/>
      <c r="E63" s="29"/>
      <c r="F63" s="30"/>
      <c r="G63" s="24"/>
    </row>
    <row r="64" spans="2:7" s="12" customFormat="1" ht="18.75">
      <c r="B64" s="27"/>
      <c r="C64" s="28"/>
      <c r="D64" s="28"/>
      <c r="E64" s="29"/>
      <c r="F64" s="30"/>
      <c r="G64" s="24"/>
    </row>
    <row r="65" spans="2:7" s="12" customFormat="1" ht="18.75">
      <c r="B65" s="27"/>
      <c r="C65" s="28"/>
      <c r="D65" s="28"/>
      <c r="E65" s="29"/>
      <c r="F65" s="30"/>
      <c r="G65" s="24"/>
    </row>
    <row r="66" spans="2:7" s="12" customFormat="1" ht="18.75">
      <c r="B66" s="27"/>
      <c r="C66" s="28"/>
      <c r="D66" s="28"/>
      <c r="E66" s="29"/>
      <c r="F66" s="30"/>
      <c r="G66" s="24"/>
    </row>
    <row r="67" spans="2:7" s="12" customFormat="1" ht="18.75">
      <c r="B67" s="27"/>
      <c r="C67" s="28"/>
      <c r="D67" s="28"/>
      <c r="E67" s="29"/>
      <c r="F67" s="30"/>
      <c r="G67" s="24"/>
    </row>
    <row r="68" spans="2:7" s="12" customFormat="1" ht="18.75">
      <c r="B68" s="27"/>
      <c r="C68" s="28"/>
      <c r="D68" s="28"/>
      <c r="E68" s="29"/>
      <c r="F68" s="30"/>
      <c r="G68" s="24"/>
    </row>
    <row r="69" spans="2:7" s="12" customFormat="1" ht="18.75">
      <c r="B69" s="27"/>
      <c r="C69" s="28"/>
      <c r="D69" s="28"/>
      <c r="E69" s="29"/>
      <c r="F69" s="30"/>
      <c r="G69" s="24"/>
    </row>
    <row r="70" spans="2:7" s="12" customFormat="1" ht="18.75">
      <c r="B70" s="27"/>
      <c r="C70" s="28"/>
      <c r="D70" s="28"/>
      <c r="E70" s="29"/>
      <c r="F70" s="30"/>
      <c r="G70" s="24"/>
    </row>
    <row r="71" spans="2:7" s="12" customFormat="1" ht="18.75">
      <c r="B71" s="27"/>
      <c r="C71" s="28"/>
      <c r="D71" s="28"/>
      <c r="E71" s="29"/>
      <c r="F71" s="30"/>
      <c r="G71" s="24"/>
    </row>
    <row r="72" spans="2:7" s="12" customFormat="1" ht="18.75">
      <c r="B72" s="31"/>
      <c r="C72" s="32"/>
      <c r="D72" s="32"/>
      <c r="E72" s="29"/>
      <c r="F72" s="30"/>
      <c r="G72" s="24"/>
    </row>
    <row r="73" spans="2:7" s="12" customFormat="1" ht="18.75">
      <c r="B73" s="33"/>
      <c r="C73" s="32"/>
      <c r="D73" s="32"/>
      <c r="E73" s="29"/>
      <c r="F73" s="30"/>
      <c r="G73" s="24"/>
    </row>
    <row r="74" spans="2:7" s="12" customFormat="1" ht="18.75">
      <c r="B74" s="33"/>
      <c r="C74" s="32"/>
      <c r="D74" s="32"/>
      <c r="E74" s="29"/>
      <c r="F74" s="30"/>
      <c r="G74" s="24"/>
    </row>
    <row r="75" spans="2:7" s="12" customFormat="1" ht="18.75">
      <c r="B75" s="33"/>
      <c r="C75" s="32"/>
      <c r="D75" s="32"/>
      <c r="E75" s="29"/>
      <c r="F75" s="30"/>
      <c r="G75" s="24"/>
    </row>
    <row r="76" spans="2:7" s="12" customFormat="1" ht="18.75">
      <c r="B76" s="33"/>
      <c r="C76" s="32"/>
      <c r="D76" s="32"/>
      <c r="E76" s="29"/>
      <c r="F76" s="30"/>
      <c r="G76" s="24"/>
    </row>
    <row r="77" spans="2:7" s="12" customFormat="1" ht="18.75">
      <c r="B77" s="33"/>
      <c r="C77" s="32"/>
      <c r="D77" s="32"/>
      <c r="E77" s="29"/>
      <c r="F77" s="30"/>
      <c r="G77" s="24"/>
    </row>
    <row r="78" spans="2:7" s="12" customFormat="1" ht="18.75">
      <c r="B78" s="33"/>
      <c r="C78" s="32"/>
      <c r="D78" s="32"/>
      <c r="E78" s="29"/>
      <c r="F78" s="30"/>
      <c r="G78" s="24"/>
    </row>
    <row r="79" spans="2:7" s="12" customFormat="1" ht="18.75">
      <c r="B79" s="33"/>
      <c r="C79" s="32"/>
      <c r="D79" s="32"/>
      <c r="E79" s="29"/>
      <c r="F79" s="30"/>
      <c r="G79" s="24"/>
    </row>
    <row r="80" spans="2:7" s="12" customFormat="1" ht="18.75">
      <c r="B80" s="33"/>
      <c r="C80" s="32"/>
      <c r="D80" s="32"/>
      <c r="E80" s="29"/>
      <c r="F80" s="30"/>
      <c r="G80" s="24"/>
    </row>
    <row r="81" spans="2:7" s="12" customFormat="1" ht="18.75">
      <c r="B81" s="33"/>
      <c r="C81" s="32"/>
      <c r="D81" s="32"/>
      <c r="E81" s="29"/>
      <c r="F81" s="30"/>
      <c r="G81" s="24"/>
    </row>
    <row r="82" spans="2:7" s="12" customFormat="1" ht="18.75">
      <c r="B82" s="33"/>
      <c r="C82" s="32"/>
      <c r="D82" s="32"/>
      <c r="E82" s="29"/>
      <c r="F82" s="30"/>
      <c r="G82" s="24"/>
    </row>
    <row r="83" spans="2:7" s="12" customFormat="1" ht="18.75">
      <c r="B83" s="33"/>
      <c r="C83" s="32"/>
      <c r="D83" s="32"/>
      <c r="E83" s="29"/>
      <c r="F83" s="30"/>
      <c r="G83" s="24"/>
    </row>
    <row r="84" spans="2:7" s="12" customFormat="1" ht="18.75">
      <c r="B84" s="33"/>
      <c r="C84" s="32"/>
      <c r="D84" s="32"/>
      <c r="E84" s="29"/>
      <c r="F84" s="30"/>
      <c r="G84" s="24"/>
    </row>
    <row r="85" spans="2:7" s="12" customFormat="1" ht="18.75">
      <c r="B85" s="33"/>
      <c r="C85" s="32"/>
      <c r="D85" s="32"/>
      <c r="E85" s="29"/>
      <c r="F85" s="30"/>
      <c r="G85" s="24"/>
    </row>
    <row r="86" spans="2:7" s="12" customFormat="1" ht="18.75">
      <c r="B86" s="33"/>
      <c r="C86" s="32"/>
      <c r="D86" s="32"/>
      <c r="E86" s="29"/>
      <c r="F86" s="30"/>
      <c r="G86" s="24"/>
    </row>
    <row r="87" spans="2:7" s="12" customFormat="1" ht="18.75">
      <c r="B87" s="33"/>
      <c r="C87" s="32"/>
      <c r="D87" s="32"/>
      <c r="E87" s="29"/>
      <c r="F87" s="30"/>
      <c r="G87" s="24"/>
    </row>
    <row r="88" spans="2:7" s="12" customFormat="1" ht="18.75">
      <c r="B88" s="33"/>
      <c r="C88" s="32"/>
      <c r="D88" s="32"/>
      <c r="E88" s="29"/>
      <c r="F88" s="30"/>
      <c r="G88" s="24"/>
    </row>
    <row r="89" spans="2:7" s="12" customFormat="1" ht="18.75">
      <c r="B89" s="33"/>
      <c r="C89" s="32"/>
      <c r="D89" s="32"/>
      <c r="E89" s="29"/>
      <c r="F89" s="30"/>
      <c r="G89" s="24"/>
    </row>
    <row r="90" spans="2:7" s="12" customFormat="1" ht="18.75">
      <c r="B90" s="33"/>
      <c r="C90" s="32"/>
      <c r="D90" s="32"/>
      <c r="E90" s="29"/>
      <c r="F90" s="30"/>
      <c r="G90" s="24"/>
    </row>
    <row r="91" spans="2:7" s="12" customFormat="1" ht="18.75">
      <c r="B91" s="33"/>
      <c r="C91" s="32"/>
      <c r="D91" s="32"/>
      <c r="E91" s="29"/>
      <c r="F91" s="30"/>
      <c r="G91" s="24"/>
    </row>
    <row r="92" spans="2:7" s="12" customFormat="1" ht="18.75">
      <c r="B92" s="33"/>
      <c r="C92" s="32"/>
      <c r="D92" s="32"/>
      <c r="E92" s="29"/>
      <c r="F92" s="30"/>
      <c r="G92" s="24"/>
    </row>
    <row r="93" spans="2:7" s="12" customFormat="1" ht="18.75">
      <c r="B93" s="33"/>
      <c r="C93" s="32"/>
      <c r="D93" s="32"/>
      <c r="E93" s="29"/>
      <c r="F93" s="30"/>
      <c r="G93" s="24"/>
    </row>
    <row r="94" spans="2:7" s="12" customFormat="1" ht="18.75">
      <c r="B94" s="33"/>
      <c r="C94" s="32"/>
      <c r="D94" s="32"/>
      <c r="E94" s="29"/>
      <c r="F94" s="30"/>
      <c r="G94" s="24"/>
    </row>
    <row r="95" spans="2:7" s="12" customFormat="1" ht="18.75">
      <c r="B95" s="33"/>
      <c r="C95" s="32"/>
      <c r="D95" s="32"/>
      <c r="E95" s="29"/>
      <c r="F95" s="30"/>
      <c r="G95" s="24"/>
    </row>
    <row r="96" spans="2:7" s="12" customFormat="1" ht="18.75">
      <c r="B96" s="33"/>
      <c r="C96" s="32"/>
      <c r="D96" s="32"/>
      <c r="E96" s="29"/>
      <c r="F96" s="30"/>
      <c r="G96" s="24"/>
    </row>
    <row r="97" spans="2:7" s="12" customFormat="1" ht="18.75">
      <c r="B97" s="33"/>
      <c r="C97" s="32"/>
      <c r="D97" s="32"/>
      <c r="E97" s="29"/>
      <c r="F97" s="30"/>
      <c r="G97" s="24"/>
    </row>
    <row r="98" spans="2:7" s="12" customFormat="1" ht="18.75">
      <c r="B98" s="33"/>
      <c r="C98" s="32"/>
      <c r="D98" s="32"/>
      <c r="E98" s="29"/>
      <c r="F98" s="30"/>
      <c r="G98" s="24"/>
    </row>
    <row r="99" spans="2:7" s="12" customFormat="1" ht="18.75">
      <c r="B99" s="33"/>
      <c r="C99" s="32"/>
      <c r="D99" s="32"/>
      <c r="E99" s="29"/>
      <c r="F99" s="30"/>
      <c r="G99" s="24"/>
    </row>
    <row r="100" spans="2:7" s="12" customFormat="1" ht="18.75">
      <c r="B100" s="33"/>
      <c r="C100" s="32"/>
      <c r="D100" s="32"/>
      <c r="E100" s="29"/>
      <c r="F100" s="30"/>
      <c r="G100" s="24"/>
    </row>
    <row r="101" spans="2:7" s="12" customFormat="1" ht="18.75">
      <c r="B101" s="33"/>
      <c r="C101" s="32"/>
      <c r="D101" s="32"/>
      <c r="E101" s="29"/>
      <c r="F101" s="30"/>
      <c r="G101" s="24"/>
    </row>
    <row r="102" spans="2:7" ht="12.75">
      <c r="B102" s="26"/>
      <c r="C102" s="34"/>
      <c r="D102" s="34"/>
      <c r="E102" s="35"/>
      <c r="F102" s="36"/>
      <c r="G102" s="37"/>
    </row>
    <row r="103" spans="2:7" ht="12.75">
      <c r="B103" s="26"/>
      <c r="C103" s="34"/>
      <c r="D103" s="34"/>
      <c r="E103" s="35"/>
      <c r="F103" s="36"/>
      <c r="G103" s="37"/>
    </row>
    <row r="104" spans="2:7" ht="12.75">
      <c r="B104" s="26"/>
      <c r="C104" s="34"/>
      <c r="D104" s="34"/>
      <c r="E104" s="35"/>
      <c r="F104" s="36"/>
      <c r="G104" s="37"/>
    </row>
    <row r="105" spans="2:7" ht="12.75">
      <c r="B105" s="26"/>
      <c r="C105" s="34"/>
      <c r="D105" s="34"/>
      <c r="E105" s="35"/>
      <c r="F105" s="36"/>
      <c r="G105" s="37"/>
    </row>
    <row r="106" spans="2:7" ht="12.75">
      <c r="B106" s="26"/>
      <c r="C106" s="34"/>
      <c r="D106" s="34"/>
      <c r="E106" s="35"/>
      <c r="F106" s="36"/>
      <c r="G106" s="37"/>
    </row>
    <row r="107" spans="2:7" ht="12.75">
      <c r="B107" s="26"/>
      <c r="C107" s="34"/>
      <c r="D107" s="34"/>
      <c r="E107" s="35"/>
      <c r="F107" s="36"/>
      <c r="G107" s="37"/>
    </row>
    <row r="108" spans="2:7" ht="12.75">
      <c r="B108" s="26"/>
      <c r="C108" s="34"/>
      <c r="D108" s="34"/>
      <c r="E108" s="35"/>
      <c r="F108" s="36"/>
      <c r="G108" s="37"/>
    </row>
    <row r="109" spans="2:7" ht="12.75">
      <c r="B109" s="26"/>
      <c r="C109" s="34"/>
      <c r="D109" s="34"/>
      <c r="E109" s="35"/>
      <c r="F109" s="36"/>
      <c r="G109" s="37"/>
    </row>
    <row r="110" spans="2:7" ht="12.75">
      <c r="B110" s="26"/>
      <c r="C110" s="34"/>
      <c r="D110" s="34"/>
      <c r="E110" s="35"/>
      <c r="F110" s="36"/>
      <c r="G110" s="37"/>
    </row>
    <row r="111" spans="2:7" ht="12.75">
      <c r="B111" s="26"/>
      <c r="C111" s="34"/>
      <c r="D111" s="34"/>
      <c r="E111" s="35"/>
      <c r="F111" s="36"/>
      <c r="G111" s="37"/>
    </row>
    <row r="112" spans="2:7" ht="12.75">
      <c r="B112" s="26"/>
      <c r="C112" s="34"/>
      <c r="D112" s="34"/>
      <c r="E112" s="35"/>
      <c r="F112" s="36"/>
      <c r="G112" s="37"/>
    </row>
    <row r="113" spans="2:7" ht="12.75">
      <c r="B113" s="26"/>
      <c r="C113" s="34"/>
      <c r="D113" s="34"/>
      <c r="E113" s="35"/>
      <c r="F113" s="36"/>
      <c r="G113" s="37"/>
    </row>
    <row r="114" spans="2:7" ht="12.75">
      <c r="B114" s="26"/>
      <c r="C114" s="34"/>
      <c r="D114" s="34"/>
      <c r="E114" s="35"/>
      <c r="F114" s="36"/>
      <c r="G114" s="37"/>
    </row>
    <row r="115" spans="2:7" ht="12.75">
      <c r="B115" s="26"/>
      <c r="C115" s="34"/>
      <c r="D115" s="34"/>
      <c r="E115" s="35"/>
      <c r="F115" s="36"/>
      <c r="G115" s="37"/>
    </row>
    <row r="116" spans="2:7" ht="12.75">
      <c r="B116" s="26"/>
      <c r="C116" s="34"/>
      <c r="D116" s="34"/>
      <c r="E116" s="35"/>
      <c r="F116" s="36"/>
      <c r="G116" s="37"/>
    </row>
    <row r="117" spans="2:7" ht="12.75">
      <c r="B117" s="26"/>
      <c r="C117" s="34"/>
      <c r="D117" s="34"/>
      <c r="E117" s="35"/>
      <c r="F117" s="36"/>
      <c r="G117" s="37"/>
    </row>
    <row r="118" spans="2:7" ht="12.75">
      <c r="B118" s="26"/>
      <c r="C118" s="34"/>
      <c r="D118" s="34"/>
      <c r="E118" s="35"/>
      <c r="F118" s="36"/>
      <c r="G118" s="37"/>
    </row>
    <row r="119" spans="2:7" ht="12.75">
      <c r="B119" s="26"/>
      <c r="C119" s="34"/>
      <c r="D119" s="34"/>
      <c r="E119" s="35"/>
      <c r="F119" s="36"/>
      <c r="G119" s="37"/>
    </row>
    <row r="120" spans="2:7" ht="12.75">
      <c r="B120" s="26"/>
      <c r="C120" s="34"/>
      <c r="D120" s="34"/>
      <c r="E120" s="35"/>
      <c r="F120" s="36"/>
      <c r="G120" s="37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</sheetData>
  <sheetProtection/>
  <mergeCells count="3">
    <mergeCell ref="C3:I4"/>
    <mergeCell ref="B6:F6"/>
    <mergeCell ref="F2:I2"/>
  </mergeCells>
  <printOptions/>
  <pageMargins left="0.7480314960629921" right="0.3937007874015748" top="0.2755905511811024" bottom="0.1968503937007874" header="0.2755905511811024" footer="0.2755905511811024"/>
  <pageSetup fitToHeight="1" fitToWidth="1" horizontalDpi="600" verticalDpi="600" orientation="portrait" paperSize="9" scale="1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L120"/>
  <sheetViews>
    <sheetView view="pageBreakPreview" zoomScale="36" zoomScaleNormal="90" zoomScaleSheetLayoutView="36" zoomScalePageLayoutView="0" workbookViewId="0" topLeftCell="A1">
      <selection activeCell="E32" sqref="E32"/>
    </sheetView>
  </sheetViews>
  <sheetFormatPr defaultColWidth="9.00390625" defaultRowHeight="12.75"/>
  <cols>
    <col min="1" max="1" width="25.25390625" style="0" customWidth="1"/>
    <col min="2" max="2" width="183.125" style="9" customWidth="1"/>
    <col min="3" max="3" width="47.375" style="2" customWidth="1"/>
    <col min="4" max="4" width="60.875" style="8" customWidth="1"/>
    <col min="5" max="5" width="62.875" style="1" customWidth="1"/>
    <col min="6" max="6" width="52.875" style="0" customWidth="1"/>
  </cols>
  <sheetData>
    <row r="2" spans="6:9" ht="35.25" customHeight="1">
      <c r="F2" s="352"/>
      <c r="G2" s="352"/>
      <c r="H2" s="352"/>
      <c r="I2" s="352"/>
    </row>
    <row r="3" spans="2:9" ht="58.5" customHeight="1">
      <c r="B3" s="109"/>
      <c r="C3" s="352" t="s">
        <v>322</v>
      </c>
      <c r="D3" s="352"/>
      <c r="E3" s="352"/>
      <c r="F3" s="352"/>
      <c r="G3" s="352"/>
      <c r="H3" s="352"/>
      <c r="I3" s="53"/>
    </row>
    <row r="4" spans="2:9" ht="94.5" customHeight="1">
      <c r="B4" s="109"/>
      <c r="C4" s="352"/>
      <c r="D4" s="352"/>
      <c r="E4" s="352"/>
      <c r="F4" s="352"/>
      <c r="G4" s="352"/>
      <c r="H4" s="352"/>
      <c r="I4" s="53"/>
    </row>
    <row r="5" spans="2:9" ht="231" customHeight="1">
      <c r="B5" s="382" t="s">
        <v>321</v>
      </c>
      <c r="C5" s="382"/>
      <c r="D5" s="382"/>
      <c r="E5" s="382"/>
      <c r="F5" s="228"/>
      <c r="G5" s="229"/>
      <c r="H5" s="192"/>
      <c r="I5" s="192"/>
    </row>
    <row r="6" spans="2:9" s="10" customFormat="1" ht="50.25">
      <c r="B6" s="228"/>
      <c r="C6" s="230"/>
      <c r="D6" s="228"/>
      <c r="E6" s="231"/>
      <c r="F6" s="228"/>
      <c r="G6" s="229"/>
      <c r="H6" s="184"/>
      <c r="I6" s="184"/>
    </row>
    <row r="7" spans="2:9" s="20" customFormat="1" ht="270" customHeight="1">
      <c r="B7" s="183" t="s">
        <v>32</v>
      </c>
      <c r="C7" s="183" t="s">
        <v>51</v>
      </c>
      <c r="D7" s="183" t="s">
        <v>311</v>
      </c>
      <c r="E7" s="183" t="s">
        <v>332</v>
      </c>
      <c r="F7" s="183" t="s">
        <v>326</v>
      </c>
      <c r="G7" s="184"/>
      <c r="H7" s="184"/>
      <c r="I7" s="184"/>
    </row>
    <row r="8" spans="2:12" s="20" customFormat="1" ht="50.25">
      <c r="B8" s="183">
        <v>1</v>
      </c>
      <c r="C8" s="185">
        <v>2</v>
      </c>
      <c r="D8" s="183"/>
      <c r="E8" s="183">
        <v>4</v>
      </c>
      <c r="F8" s="232"/>
      <c r="G8" s="186"/>
      <c r="H8" s="187"/>
      <c r="I8" s="187"/>
      <c r="J8" s="22"/>
      <c r="K8" s="23"/>
      <c r="L8" s="21"/>
    </row>
    <row r="9" spans="2:12" s="12" customFormat="1" ht="132.75" customHeight="1">
      <c r="B9" s="188" t="s">
        <v>220</v>
      </c>
      <c r="C9" s="189" t="s">
        <v>40</v>
      </c>
      <c r="D9" s="190">
        <f>D10+D11+D12+D13</f>
        <v>145.36</v>
      </c>
      <c r="E9" s="190">
        <f>E10+E11+E12+E13</f>
        <v>1955.35</v>
      </c>
      <c r="F9" s="191">
        <f>F10+F11+F12+F13</f>
        <v>1880.35</v>
      </c>
      <c r="G9" s="193"/>
      <c r="H9" s="187"/>
      <c r="I9" s="187"/>
      <c r="J9" s="25"/>
      <c r="K9" s="23"/>
      <c r="L9" s="24"/>
    </row>
    <row r="10" spans="2:12" s="12" customFormat="1" ht="189" customHeight="1">
      <c r="B10" s="194" t="s">
        <v>138</v>
      </c>
      <c r="C10" s="195" t="s">
        <v>139</v>
      </c>
      <c r="D10" s="197">
        <v>79.64</v>
      </c>
      <c r="E10" s="197">
        <v>585.9</v>
      </c>
      <c r="F10" s="197">
        <v>585.9</v>
      </c>
      <c r="G10" s="193"/>
      <c r="H10" s="187"/>
      <c r="I10" s="187"/>
      <c r="J10" s="25"/>
      <c r="K10" s="23"/>
      <c r="L10" s="24"/>
    </row>
    <row r="11" spans="2:12" s="12" customFormat="1" ht="222" customHeight="1">
      <c r="B11" s="194" t="s">
        <v>31</v>
      </c>
      <c r="C11" s="195" t="s">
        <v>41</v>
      </c>
      <c r="D11" s="197">
        <v>57.22</v>
      </c>
      <c r="E11" s="197">
        <v>1350.95</v>
      </c>
      <c r="F11" s="197">
        <v>1274.95</v>
      </c>
      <c r="G11" s="193"/>
      <c r="H11" s="187"/>
      <c r="I11" s="187"/>
      <c r="J11" s="22"/>
      <c r="K11" s="22"/>
      <c r="L11" s="24"/>
    </row>
    <row r="12" spans="2:12" s="12" customFormat="1" ht="75" customHeight="1">
      <c r="B12" s="200" t="s">
        <v>2</v>
      </c>
      <c r="C12" s="189" t="s">
        <v>132</v>
      </c>
      <c r="D12" s="191">
        <v>1</v>
      </c>
      <c r="E12" s="191">
        <v>11</v>
      </c>
      <c r="F12" s="191">
        <v>12</v>
      </c>
      <c r="G12" s="193"/>
      <c r="H12" s="187"/>
      <c r="I12" s="187"/>
      <c r="J12" s="22"/>
      <c r="K12" s="23"/>
      <c r="L12" s="24"/>
    </row>
    <row r="13" spans="2:12" s="12" customFormat="1" ht="75" customHeight="1">
      <c r="B13" s="200" t="s">
        <v>358</v>
      </c>
      <c r="C13" s="189" t="s">
        <v>362</v>
      </c>
      <c r="D13" s="191">
        <v>7.5</v>
      </c>
      <c r="E13" s="191">
        <v>7.5</v>
      </c>
      <c r="F13" s="191">
        <v>7.5</v>
      </c>
      <c r="G13" s="193"/>
      <c r="H13" s="187"/>
      <c r="I13" s="187"/>
      <c r="J13" s="22"/>
      <c r="K13" s="23"/>
      <c r="L13" s="24"/>
    </row>
    <row r="14" spans="2:12" s="12" customFormat="1" ht="70.5" customHeight="1">
      <c r="B14" s="200" t="s">
        <v>170</v>
      </c>
      <c r="C14" s="189" t="s">
        <v>177</v>
      </c>
      <c r="D14" s="190">
        <f>D15</f>
        <v>20.6</v>
      </c>
      <c r="E14" s="191">
        <f>E15</f>
        <v>129.5</v>
      </c>
      <c r="F14" s="191">
        <f>F15</f>
        <v>134.2</v>
      </c>
      <c r="G14" s="193"/>
      <c r="H14" s="187"/>
      <c r="I14" s="187"/>
      <c r="J14" s="22"/>
      <c r="K14" s="23"/>
      <c r="L14" s="24"/>
    </row>
    <row r="15" spans="2:12" s="12" customFormat="1" ht="71.25" customHeight="1">
      <c r="B15" s="201" t="s">
        <v>171</v>
      </c>
      <c r="C15" s="195" t="s">
        <v>176</v>
      </c>
      <c r="D15" s="197">
        <v>20.6</v>
      </c>
      <c r="E15" s="197">
        <v>129.5</v>
      </c>
      <c r="F15" s="197">
        <v>134.2</v>
      </c>
      <c r="G15" s="193"/>
      <c r="H15" s="187"/>
      <c r="I15" s="187"/>
      <c r="J15" s="22"/>
      <c r="K15" s="23"/>
      <c r="L15" s="24"/>
    </row>
    <row r="16" spans="2:12" s="12" customFormat="1" ht="56.25" customHeight="1" hidden="1">
      <c r="B16" s="200" t="s">
        <v>73</v>
      </c>
      <c r="C16" s="189" t="s">
        <v>42</v>
      </c>
      <c r="D16" s="191"/>
      <c r="E16" s="197" t="e">
        <f>#REF!+#REF!</f>
        <v>#REF!</v>
      </c>
      <c r="F16" s="246"/>
      <c r="G16" s="193"/>
      <c r="H16" s="187"/>
      <c r="I16" s="187"/>
      <c r="J16" s="22"/>
      <c r="K16" s="22"/>
      <c r="L16" s="24"/>
    </row>
    <row r="17" spans="2:12" s="12" customFormat="1" ht="98.25" customHeight="1" hidden="1">
      <c r="B17" s="194" t="s">
        <v>146</v>
      </c>
      <c r="C17" s="195" t="s">
        <v>155</v>
      </c>
      <c r="D17" s="197"/>
      <c r="E17" s="197" t="e">
        <f>#REF!+#REF!</f>
        <v>#REF!</v>
      </c>
      <c r="F17" s="246"/>
      <c r="G17" s="193"/>
      <c r="H17" s="187"/>
      <c r="I17" s="187"/>
      <c r="J17" s="22"/>
      <c r="K17" s="22"/>
      <c r="L17" s="24"/>
    </row>
    <row r="18" spans="2:12" s="12" customFormat="1" ht="73.5" customHeight="1" hidden="1">
      <c r="B18" s="202" t="s">
        <v>91</v>
      </c>
      <c r="C18" s="195" t="s">
        <v>43</v>
      </c>
      <c r="D18" s="197"/>
      <c r="E18" s="197" t="e">
        <f>#REF!+#REF!</f>
        <v>#REF!</v>
      </c>
      <c r="F18" s="246"/>
      <c r="G18" s="193"/>
      <c r="H18" s="187"/>
      <c r="I18" s="217"/>
      <c r="J18" s="22"/>
      <c r="K18" s="22"/>
      <c r="L18" s="24"/>
    </row>
    <row r="19" spans="2:12" s="12" customFormat="1" ht="52.5" customHeight="1" hidden="1">
      <c r="B19" s="203" t="s">
        <v>74</v>
      </c>
      <c r="C19" s="213" t="s">
        <v>44</v>
      </c>
      <c r="D19" s="191"/>
      <c r="E19" s="197" t="e">
        <f>#REF!+#REF!</f>
        <v>#REF!</v>
      </c>
      <c r="F19" s="246"/>
      <c r="G19" s="193"/>
      <c r="H19" s="187"/>
      <c r="I19" s="187"/>
      <c r="J19" s="22"/>
      <c r="K19" s="23"/>
      <c r="L19" s="24"/>
    </row>
    <row r="20" spans="2:12" s="12" customFormat="1" ht="57.75" customHeight="1" hidden="1">
      <c r="B20" s="194" t="s">
        <v>147</v>
      </c>
      <c r="C20" s="215" t="s">
        <v>156</v>
      </c>
      <c r="D20" s="197"/>
      <c r="E20" s="197" t="e">
        <f>#REF!+#REF!</f>
        <v>#REF!</v>
      </c>
      <c r="F20" s="246"/>
      <c r="G20" s="193"/>
      <c r="H20" s="187"/>
      <c r="I20" s="187"/>
      <c r="J20" s="22"/>
      <c r="K20" s="23"/>
      <c r="L20" s="24"/>
    </row>
    <row r="21" spans="2:12" s="12" customFormat="1" ht="57.75" customHeight="1">
      <c r="B21" s="209" t="s">
        <v>219</v>
      </c>
      <c r="C21" s="189" t="s">
        <v>206</v>
      </c>
      <c r="D21" s="191">
        <f>D22</f>
        <v>0</v>
      </c>
      <c r="E21" s="191">
        <f>E22</f>
        <v>3</v>
      </c>
      <c r="F21" s="191">
        <f>F22</f>
        <v>7</v>
      </c>
      <c r="G21" s="193"/>
      <c r="H21" s="187"/>
      <c r="I21" s="187"/>
      <c r="J21" s="22"/>
      <c r="K21" s="23"/>
      <c r="L21" s="24"/>
    </row>
    <row r="22" spans="2:12" s="12" customFormat="1" ht="57.75" customHeight="1">
      <c r="B22" s="211" t="s">
        <v>199</v>
      </c>
      <c r="C22" s="195" t="s">
        <v>207</v>
      </c>
      <c r="D22" s="197"/>
      <c r="E22" s="197">
        <v>3</v>
      </c>
      <c r="F22" s="197">
        <v>7</v>
      </c>
      <c r="G22" s="193"/>
      <c r="H22" s="187"/>
      <c r="I22" s="187"/>
      <c r="J22" s="22"/>
      <c r="K22" s="23"/>
      <c r="L22" s="24"/>
    </row>
    <row r="23" spans="2:12" s="12" customFormat="1" ht="63.75" customHeight="1">
      <c r="B23" s="188" t="s">
        <v>221</v>
      </c>
      <c r="C23" s="213" t="s">
        <v>133</v>
      </c>
      <c r="D23" s="191">
        <f>D24</f>
        <v>-3</v>
      </c>
      <c r="E23" s="191">
        <f>E24</f>
        <v>2</v>
      </c>
      <c r="F23" s="191">
        <f>F24</f>
        <v>6</v>
      </c>
      <c r="G23" s="193"/>
      <c r="H23" s="187"/>
      <c r="I23" s="217"/>
      <c r="J23" s="22"/>
      <c r="K23" s="22"/>
      <c r="L23" s="24"/>
    </row>
    <row r="24" spans="2:12" s="12" customFormat="1" ht="79.5" customHeight="1">
      <c r="B24" s="194" t="s">
        <v>8</v>
      </c>
      <c r="C24" s="215" t="s">
        <v>134</v>
      </c>
      <c r="D24" s="197">
        <v>-3</v>
      </c>
      <c r="E24" s="197">
        <v>2</v>
      </c>
      <c r="F24" s="197">
        <v>6</v>
      </c>
      <c r="G24" s="193"/>
      <c r="H24" s="187"/>
      <c r="I24" s="217"/>
      <c r="J24" s="22"/>
      <c r="K24" s="22"/>
      <c r="L24" s="24"/>
    </row>
    <row r="25" spans="2:12" s="12" customFormat="1" ht="67.5" customHeight="1">
      <c r="B25" s="188" t="s">
        <v>222</v>
      </c>
      <c r="C25" s="213" t="s">
        <v>45</v>
      </c>
      <c r="D25" s="191">
        <f>D26</f>
        <v>230.93</v>
      </c>
      <c r="E25" s="191">
        <f>E26</f>
        <v>308.15</v>
      </c>
      <c r="F25" s="247">
        <f>F26</f>
        <v>205.67</v>
      </c>
      <c r="G25" s="193"/>
      <c r="H25" s="187"/>
      <c r="I25" s="187"/>
      <c r="J25" s="22"/>
      <c r="K25" s="23"/>
      <c r="L25" s="24"/>
    </row>
    <row r="26" spans="2:12" s="12" customFormat="1" ht="53.25" customHeight="1">
      <c r="B26" s="194" t="s">
        <v>78</v>
      </c>
      <c r="C26" s="215" t="s">
        <v>46</v>
      </c>
      <c r="D26" s="197">
        <v>230.93</v>
      </c>
      <c r="E26" s="197">
        <v>308.15</v>
      </c>
      <c r="F26" s="246">
        <v>205.67</v>
      </c>
      <c r="G26" s="193"/>
      <c r="H26" s="217"/>
      <c r="I26" s="217"/>
      <c r="J26" s="22"/>
      <c r="K26" s="23"/>
      <c r="L26" s="24"/>
    </row>
    <row r="27" spans="2:12" s="12" customFormat="1" ht="72.75" customHeight="1">
      <c r="B27" s="188" t="s">
        <v>223</v>
      </c>
      <c r="C27" s="213" t="s">
        <v>47</v>
      </c>
      <c r="D27" s="310">
        <f>D28</f>
        <v>231.499</v>
      </c>
      <c r="E27" s="310">
        <f>E28</f>
        <v>1213.989</v>
      </c>
      <c r="F27" s="191">
        <f>F28</f>
        <v>982.49</v>
      </c>
      <c r="G27" s="193"/>
      <c r="H27" s="217"/>
      <c r="I27" s="187"/>
      <c r="J27" s="22"/>
      <c r="K27" s="23"/>
      <c r="L27" s="24"/>
    </row>
    <row r="28" spans="2:12" s="12" customFormat="1" ht="63" customHeight="1">
      <c r="B28" s="201" t="s">
        <v>48</v>
      </c>
      <c r="C28" s="215" t="s">
        <v>49</v>
      </c>
      <c r="D28" s="309">
        <v>231.499</v>
      </c>
      <c r="E28" s="309">
        <v>1213.989</v>
      </c>
      <c r="F28" s="197">
        <v>982.49</v>
      </c>
      <c r="G28" s="193"/>
      <c r="H28" s="218"/>
      <c r="I28" s="233"/>
      <c r="J28" s="22"/>
      <c r="K28" s="23"/>
      <c r="L28" s="24"/>
    </row>
    <row r="29" spans="2:12" s="12" customFormat="1" ht="54.75" customHeight="1">
      <c r="B29" s="188" t="s">
        <v>80</v>
      </c>
      <c r="C29" s="213" t="s">
        <v>185</v>
      </c>
      <c r="D29" s="310">
        <v>-62.17</v>
      </c>
      <c r="E29" s="310">
        <v>89.29</v>
      </c>
      <c r="F29" s="191">
        <v>162.19</v>
      </c>
      <c r="G29" s="220"/>
      <c r="H29" s="218"/>
      <c r="I29" s="233"/>
      <c r="J29" s="22"/>
      <c r="K29" s="23"/>
      <c r="L29" s="24"/>
    </row>
    <row r="30" spans="2:9" s="12" customFormat="1" ht="62.25" customHeight="1">
      <c r="B30" s="188" t="s">
        <v>81</v>
      </c>
      <c r="C30" s="189"/>
      <c r="D30" s="311">
        <f>D9+D14+D21+D23+D25+D27+D29</f>
        <v>563.219</v>
      </c>
      <c r="E30" s="311">
        <f>E9+E14+E21+E23+E25+E27+E29</f>
        <v>3701.279</v>
      </c>
      <c r="F30" s="191">
        <f>F9+F14+F21+F23+F25+F27+F29</f>
        <v>3377.9</v>
      </c>
      <c r="G30" s="192"/>
      <c r="H30" s="192"/>
      <c r="I30" s="192"/>
    </row>
    <row r="31" spans="2:9" s="12" customFormat="1" ht="50.25">
      <c r="B31" s="221"/>
      <c r="C31" s="222"/>
      <c r="D31" s="223"/>
      <c r="E31" s="224"/>
      <c r="F31" s="193"/>
      <c r="G31" s="192"/>
      <c r="H31" s="192"/>
      <c r="I31" s="192"/>
    </row>
    <row r="32" spans="2:9" s="12" customFormat="1" ht="50.25">
      <c r="B32" s="221"/>
      <c r="C32" s="225"/>
      <c r="D32" s="226"/>
      <c r="E32" s="227"/>
      <c r="F32" s="193"/>
      <c r="G32" s="192"/>
      <c r="H32" s="192"/>
      <c r="I32" s="192"/>
    </row>
    <row r="33" spans="2:9" s="12" customFormat="1" ht="50.25">
      <c r="B33" s="221"/>
      <c r="C33" s="225"/>
      <c r="D33" s="226"/>
      <c r="E33" s="227"/>
      <c r="F33" s="193"/>
      <c r="G33" s="192"/>
      <c r="H33" s="192"/>
      <c r="I33" s="192"/>
    </row>
    <row r="34" spans="2:9" s="12" customFormat="1" ht="35.25">
      <c r="B34" s="111"/>
      <c r="C34" s="112"/>
      <c r="D34" s="113"/>
      <c r="E34" s="114"/>
      <c r="F34" s="110"/>
      <c r="G34" s="53"/>
      <c r="H34" s="53"/>
      <c r="I34" s="53"/>
    </row>
    <row r="35" spans="2:8" s="12" customFormat="1" ht="26.25">
      <c r="B35" s="49"/>
      <c r="C35" s="50"/>
      <c r="D35" s="51"/>
      <c r="E35" s="52"/>
      <c r="F35" s="45"/>
      <c r="G35" s="41"/>
      <c r="H35" s="41"/>
    </row>
    <row r="36" spans="2:8" s="12" customFormat="1" ht="26.25">
      <c r="B36" s="49"/>
      <c r="C36" s="50"/>
      <c r="D36" s="51"/>
      <c r="E36" s="52"/>
      <c r="F36" s="45"/>
      <c r="G36" s="41"/>
      <c r="H36" s="41"/>
    </row>
    <row r="37" spans="2:8" s="12" customFormat="1" ht="26.25">
      <c r="B37" s="49"/>
      <c r="C37" s="50"/>
      <c r="D37" s="51"/>
      <c r="E37" s="52"/>
      <c r="F37" s="45"/>
      <c r="G37" s="41"/>
      <c r="H37" s="41"/>
    </row>
    <row r="38" spans="2:8" s="12" customFormat="1" ht="26.25">
      <c r="B38" s="49"/>
      <c r="C38" s="50"/>
      <c r="D38" s="51"/>
      <c r="E38" s="52"/>
      <c r="F38" s="45"/>
      <c r="G38" s="41"/>
      <c r="H38" s="41"/>
    </row>
    <row r="39" spans="2:8" s="12" customFormat="1" ht="26.25">
      <c r="B39" s="49"/>
      <c r="C39" s="50"/>
      <c r="D39" s="51"/>
      <c r="E39" s="52"/>
      <c r="F39" s="45"/>
      <c r="G39" s="41"/>
      <c r="H39" s="41"/>
    </row>
    <row r="40" spans="2:8" s="12" customFormat="1" ht="26.25">
      <c r="B40" s="49"/>
      <c r="C40" s="50"/>
      <c r="D40" s="51"/>
      <c r="E40" s="52"/>
      <c r="F40" s="45"/>
      <c r="G40" s="41"/>
      <c r="H40" s="41"/>
    </row>
    <row r="41" spans="2:8" s="12" customFormat="1" ht="26.25">
      <c r="B41" s="49"/>
      <c r="C41" s="50"/>
      <c r="D41" s="51"/>
      <c r="E41" s="52"/>
      <c r="F41" s="45"/>
      <c r="G41" s="41"/>
      <c r="H41" s="41"/>
    </row>
    <row r="42" spans="2:8" s="12" customFormat="1" ht="26.25">
      <c r="B42" s="49"/>
      <c r="C42" s="50"/>
      <c r="D42" s="51"/>
      <c r="E42" s="52"/>
      <c r="F42" s="45"/>
      <c r="G42" s="41"/>
      <c r="H42" s="41"/>
    </row>
    <row r="43" spans="2:8" s="12" customFormat="1" ht="26.25">
      <c r="B43" s="49"/>
      <c r="C43" s="50"/>
      <c r="D43" s="51"/>
      <c r="E43" s="52"/>
      <c r="F43" s="45"/>
      <c r="G43" s="41"/>
      <c r="H43" s="41"/>
    </row>
    <row r="44" spans="2:8" s="12" customFormat="1" ht="26.25">
      <c r="B44" s="49"/>
      <c r="C44" s="50"/>
      <c r="D44" s="51"/>
      <c r="E44" s="52"/>
      <c r="F44" s="45"/>
      <c r="G44" s="41"/>
      <c r="H44" s="41"/>
    </row>
    <row r="45" spans="2:8" s="12" customFormat="1" ht="26.25">
      <c r="B45" s="49"/>
      <c r="C45" s="50"/>
      <c r="D45" s="51"/>
      <c r="E45" s="52"/>
      <c r="F45" s="45"/>
      <c r="G45" s="41"/>
      <c r="H45" s="41"/>
    </row>
    <row r="46" spans="2:8" s="12" customFormat="1" ht="26.25">
      <c r="B46" s="49"/>
      <c r="C46" s="50"/>
      <c r="D46" s="51"/>
      <c r="E46" s="52"/>
      <c r="F46" s="45"/>
      <c r="G46" s="41"/>
      <c r="H46" s="41"/>
    </row>
    <row r="47" spans="2:8" s="12" customFormat="1" ht="26.25">
      <c r="B47" s="49"/>
      <c r="C47" s="50"/>
      <c r="D47" s="51"/>
      <c r="E47" s="52"/>
      <c r="F47" s="45"/>
      <c r="G47" s="41"/>
      <c r="H47" s="41"/>
    </row>
    <row r="48" spans="2:8" s="12" customFormat="1" ht="26.25">
      <c r="B48" s="49"/>
      <c r="C48" s="50"/>
      <c r="D48" s="51"/>
      <c r="E48" s="52"/>
      <c r="F48" s="45"/>
      <c r="G48" s="41"/>
      <c r="H48" s="41"/>
    </row>
    <row r="49" spans="2:8" s="12" customFormat="1" ht="26.25">
      <c r="B49" s="49"/>
      <c r="C49" s="50"/>
      <c r="D49" s="51"/>
      <c r="E49" s="52"/>
      <c r="F49" s="45"/>
      <c r="G49" s="41"/>
      <c r="H49" s="41"/>
    </row>
    <row r="50" spans="2:8" s="12" customFormat="1" ht="26.25">
      <c r="B50" s="49"/>
      <c r="C50" s="50"/>
      <c r="D50" s="51"/>
      <c r="E50" s="52"/>
      <c r="F50" s="45"/>
      <c r="G50" s="41"/>
      <c r="H50" s="41"/>
    </row>
    <row r="51" spans="2:8" s="12" customFormat="1" ht="26.25">
      <c r="B51" s="49"/>
      <c r="C51" s="50"/>
      <c r="D51" s="51"/>
      <c r="E51" s="52"/>
      <c r="F51" s="45"/>
      <c r="G51" s="41"/>
      <c r="H51" s="41"/>
    </row>
    <row r="52" spans="2:8" s="12" customFormat="1" ht="26.25">
      <c r="B52" s="49"/>
      <c r="C52" s="50"/>
      <c r="D52" s="51"/>
      <c r="E52" s="52"/>
      <c r="F52" s="45"/>
      <c r="G52" s="41"/>
      <c r="H52" s="41"/>
    </row>
    <row r="53" spans="2:6" s="12" customFormat="1" ht="18.75">
      <c r="B53" s="27"/>
      <c r="C53" s="28"/>
      <c r="D53" s="29"/>
      <c r="E53" s="30"/>
      <c r="F53" s="24"/>
    </row>
    <row r="54" spans="2:6" s="12" customFormat="1" ht="18.75">
      <c r="B54" s="27"/>
      <c r="C54" s="28"/>
      <c r="D54" s="29"/>
      <c r="E54" s="30"/>
      <c r="F54" s="24"/>
    </row>
    <row r="55" spans="2:6" s="12" customFormat="1" ht="18.75">
      <c r="B55" s="27"/>
      <c r="C55" s="28"/>
      <c r="D55" s="29"/>
      <c r="E55" s="30"/>
      <c r="F55" s="24"/>
    </row>
    <row r="56" spans="2:6" s="12" customFormat="1" ht="18.75">
      <c r="B56" s="27"/>
      <c r="C56" s="28"/>
      <c r="D56" s="29"/>
      <c r="E56" s="30"/>
      <c r="F56" s="24"/>
    </row>
    <row r="57" spans="2:6" s="12" customFormat="1" ht="18.75">
      <c r="B57" s="27"/>
      <c r="C57" s="28"/>
      <c r="D57" s="29"/>
      <c r="E57" s="30"/>
      <c r="F57" s="24"/>
    </row>
    <row r="58" spans="2:6" s="12" customFormat="1" ht="18.75">
      <c r="B58" s="27"/>
      <c r="C58" s="28"/>
      <c r="D58" s="29"/>
      <c r="E58" s="30"/>
      <c r="F58" s="24"/>
    </row>
    <row r="59" spans="2:6" s="12" customFormat="1" ht="18.75">
      <c r="B59" s="27"/>
      <c r="C59" s="28"/>
      <c r="D59" s="29"/>
      <c r="E59" s="30"/>
      <c r="F59" s="24"/>
    </row>
    <row r="60" spans="2:6" s="12" customFormat="1" ht="18.75">
      <c r="B60" s="27"/>
      <c r="C60" s="28"/>
      <c r="D60" s="29"/>
      <c r="E60" s="30"/>
      <c r="F60" s="24"/>
    </row>
    <row r="61" spans="2:6" s="12" customFormat="1" ht="18.75">
      <c r="B61" s="27"/>
      <c r="C61" s="28"/>
      <c r="D61" s="29"/>
      <c r="E61" s="30"/>
      <c r="F61" s="24"/>
    </row>
    <row r="62" spans="2:6" s="12" customFormat="1" ht="18.75">
      <c r="B62" s="27"/>
      <c r="C62" s="28"/>
      <c r="D62" s="29"/>
      <c r="E62" s="30"/>
      <c r="F62" s="24"/>
    </row>
    <row r="63" spans="2:6" s="12" customFormat="1" ht="18.75">
      <c r="B63" s="27"/>
      <c r="C63" s="28"/>
      <c r="D63" s="29"/>
      <c r="E63" s="30"/>
      <c r="F63" s="24"/>
    </row>
    <row r="64" spans="2:6" s="12" customFormat="1" ht="18.75">
      <c r="B64" s="27"/>
      <c r="C64" s="28"/>
      <c r="D64" s="29"/>
      <c r="E64" s="30"/>
      <c r="F64" s="24"/>
    </row>
    <row r="65" spans="2:6" s="12" customFormat="1" ht="18.75">
      <c r="B65" s="27"/>
      <c r="C65" s="28"/>
      <c r="D65" s="29"/>
      <c r="E65" s="30"/>
      <c r="F65" s="24"/>
    </row>
    <row r="66" spans="2:6" s="12" customFormat="1" ht="18.75">
      <c r="B66" s="27"/>
      <c r="C66" s="28"/>
      <c r="D66" s="29"/>
      <c r="E66" s="30"/>
      <c r="F66" s="24"/>
    </row>
    <row r="67" spans="2:6" s="12" customFormat="1" ht="18.75">
      <c r="B67" s="27"/>
      <c r="C67" s="28"/>
      <c r="D67" s="29"/>
      <c r="E67" s="30"/>
      <c r="F67" s="24"/>
    </row>
    <row r="68" spans="2:6" s="12" customFormat="1" ht="18.75">
      <c r="B68" s="31"/>
      <c r="C68" s="32"/>
      <c r="D68" s="29"/>
      <c r="E68" s="30"/>
      <c r="F68" s="24"/>
    </row>
    <row r="69" spans="2:6" s="12" customFormat="1" ht="18.75">
      <c r="B69" s="33"/>
      <c r="C69" s="32"/>
      <c r="D69" s="29"/>
      <c r="E69" s="30"/>
      <c r="F69" s="24"/>
    </row>
    <row r="70" spans="2:6" s="12" customFormat="1" ht="18.75">
      <c r="B70" s="33"/>
      <c r="C70" s="32"/>
      <c r="D70" s="29"/>
      <c r="E70" s="30"/>
      <c r="F70" s="24"/>
    </row>
    <row r="71" spans="2:6" s="12" customFormat="1" ht="18.75">
      <c r="B71" s="33"/>
      <c r="C71" s="32"/>
      <c r="D71" s="29"/>
      <c r="E71" s="30"/>
      <c r="F71" s="24"/>
    </row>
    <row r="72" spans="2:6" s="12" customFormat="1" ht="18.75">
      <c r="B72" s="33"/>
      <c r="C72" s="32"/>
      <c r="D72" s="29"/>
      <c r="E72" s="30"/>
      <c r="F72" s="24"/>
    </row>
    <row r="73" spans="2:6" s="12" customFormat="1" ht="18.75">
      <c r="B73" s="33"/>
      <c r="C73" s="32"/>
      <c r="D73" s="29"/>
      <c r="E73" s="30"/>
      <c r="F73" s="24"/>
    </row>
    <row r="74" spans="2:6" s="12" customFormat="1" ht="18.75">
      <c r="B74" s="33"/>
      <c r="C74" s="32"/>
      <c r="D74" s="29"/>
      <c r="E74" s="30"/>
      <c r="F74" s="24"/>
    </row>
    <row r="75" spans="2:6" s="12" customFormat="1" ht="18.75">
      <c r="B75" s="33"/>
      <c r="C75" s="32"/>
      <c r="D75" s="29"/>
      <c r="E75" s="30"/>
      <c r="F75" s="24"/>
    </row>
    <row r="76" spans="2:6" s="12" customFormat="1" ht="18.75">
      <c r="B76" s="33"/>
      <c r="C76" s="32"/>
      <c r="D76" s="29"/>
      <c r="E76" s="30"/>
      <c r="F76" s="24"/>
    </row>
    <row r="77" spans="2:6" s="12" customFormat="1" ht="18.75">
      <c r="B77" s="33"/>
      <c r="C77" s="32"/>
      <c r="D77" s="29"/>
      <c r="E77" s="30"/>
      <c r="F77" s="24"/>
    </row>
    <row r="78" spans="2:6" s="12" customFormat="1" ht="18.75">
      <c r="B78" s="33"/>
      <c r="C78" s="32"/>
      <c r="D78" s="29"/>
      <c r="E78" s="30"/>
      <c r="F78" s="24"/>
    </row>
    <row r="79" spans="2:6" s="12" customFormat="1" ht="18.75">
      <c r="B79" s="33"/>
      <c r="C79" s="32"/>
      <c r="D79" s="29"/>
      <c r="E79" s="30"/>
      <c r="F79" s="24"/>
    </row>
    <row r="80" spans="2:6" s="12" customFormat="1" ht="18.75">
      <c r="B80" s="33"/>
      <c r="C80" s="32"/>
      <c r="D80" s="29"/>
      <c r="E80" s="30"/>
      <c r="F80" s="24"/>
    </row>
    <row r="81" spans="2:6" s="12" customFormat="1" ht="18.75">
      <c r="B81" s="33"/>
      <c r="C81" s="32"/>
      <c r="D81" s="29"/>
      <c r="E81" s="30"/>
      <c r="F81" s="24"/>
    </row>
    <row r="82" spans="2:6" s="12" customFormat="1" ht="18.75">
      <c r="B82" s="33"/>
      <c r="C82" s="32"/>
      <c r="D82" s="29"/>
      <c r="E82" s="30"/>
      <c r="F82" s="24"/>
    </row>
    <row r="83" spans="2:6" s="12" customFormat="1" ht="18.75">
      <c r="B83" s="33"/>
      <c r="C83" s="32"/>
      <c r="D83" s="29"/>
      <c r="E83" s="30"/>
      <c r="F83" s="24"/>
    </row>
    <row r="84" spans="2:6" s="12" customFormat="1" ht="18.75">
      <c r="B84" s="33"/>
      <c r="C84" s="32"/>
      <c r="D84" s="29"/>
      <c r="E84" s="30"/>
      <c r="F84" s="24"/>
    </row>
    <row r="85" spans="2:6" s="12" customFormat="1" ht="18.75">
      <c r="B85" s="33"/>
      <c r="C85" s="32"/>
      <c r="D85" s="29"/>
      <c r="E85" s="30"/>
      <c r="F85" s="24"/>
    </row>
    <row r="86" spans="2:6" s="12" customFormat="1" ht="18.75">
      <c r="B86" s="33"/>
      <c r="C86" s="32"/>
      <c r="D86" s="29"/>
      <c r="E86" s="30"/>
      <c r="F86" s="24"/>
    </row>
    <row r="87" spans="2:6" s="12" customFormat="1" ht="18.75">
      <c r="B87" s="33"/>
      <c r="C87" s="32"/>
      <c r="D87" s="29"/>
      <c r="E87" s="30"/>
      <c r="F87" s="24"/>
    </row>
    <row r="88" spans="2:6" s="12" customFormat="1" ht="18.75">
      <c r="B88" s="33"/>
      <c r="C88" s="32"/>
      <c r="D88" s="29"/>
      <c r="E88" s="30"/>
      <c r="F88" s="24"/>
    </row>
    <row r="89" spans="2:6" s="12" customFormat="1" ht="18.75">
      <c r="B89" s="33"/>
      <c r="C89" s="32"/>
      <c r="D89" s="29"/>
      <c r="E89" s="30"/>
      <c r="F89" s="24"/>
    </row>
    <row r="90" spans="2:6" s="12" customFormat="1" ht="18.75">
      <c r="B90" s="33"/>
      <c r="C90" s="32"/>
      <c r="D90" s="29"/>
      <c r="E90" s="30"/>
      <c r="F90" s="24"/>
    </row>
    <row r="91" spans="2:6" s="12" customFormat="1" ht="18.75">
      <c r="B91" s="33"/>
      <c r="C91" s="32"/>
      <c r="D91" s="29"/>
      <c r="E91" s="30"/>
      <c r="F91" s="24"/>
    </row>
    <row r="92" spans="2:6" s="12" customFormat="1" ht="18.75">
      <c r="B92" s="33"/>
      <c r="C92" s="32"/>
      <c r="D92" s="29"/>
      <c r="E92" s="30"/>
      <c r="F92" s="24"/>
    </row>
    <row r="93" spans="2:6" s="12" customFormat="1" ht="18.75">
      <c r="B93" s="33"/>
      <c r="C93" s="32"/>
      <c r="D93" s="29"/>
      <c r="E93" s="30"/>
      <c r="F93" s="24"/>
    </row>
    <row r="94" spans="2:6" s="12" customFormat="1" ht="18.75">
      <c r="B94" s="33"/>
      <c r="C94" s="32"/>
      <c r="D94" s="29"/>
      <c r="E94" s="30"/>
      <c r="F94" s="24"/>
    </row>
    <row r="95" spans="2:6" s="12" customFormat="1" ht="18.75">
      <c r="B95" s="33"/>
      <c r="C95" s="32"/>
      <c r="D95" s="29"/>
      <c r="E95" s="30"/>
      <c r="F95" s="24"/>
    </row>
    <row r="96" spans="2:6" s="12" customFormat="1" ht="18.75">
      <c r="B96" s="33"/>
      <c r="C96" s="32"/>
      <c r="D96" s="29"/>
      <c r="E96" s="30"/>
      <c r="F96" s="24"/>
    </row>
    <row r="97" spans="2:6" s="12" customFormat="1" ht="18.75">
      <c r="B97" s="33"/>
      <c r="C97" s="32"/>
      <c r="D97" s="29"/>
      <c r="E97" s="30"/>
      <c r="F97" s="24"/>
    </row>
    <row r="98" spans="2:6" ht="12.75">
      <c r="B98" s="26"/>
      <c r="C98" s="34"/>
      <c r="D98" s="35"/>
      <c r="E98" s="36"/>
      <c r="F98" s="37"/>
    </row>
    <row r="99" spans="2:6" ht="12.75">
      <c r="B99" s="26"/>
      <c r="C99" s="34"/>
      <c r="D99" s="35"/>
      <c r="E99" s="36"/>
      <c r="F99" s="37"/>
    </row>
    <row r="100" spans="2:6" ht="12.75">
      <c r="B100" s="26"/>
      <c r="C100" s="34"/>
      <c r="D100" s="35"/>
      <c r="E100" s="36"/>
      <c r="F100" s="37"/>
    </row>
    <row r="101" spans="2:6" ht="12.75">
      <c r="B101" s="26"/>
      <c r="C101" s="34"/>
      <c r="D101" s="35"/>
      <c r="E101" s="36"/>
      <c r="F101" s="37"/>
    </row>
    <row r="102" spans="2:6" ht="12.75">
      <c r="B102" s="26"/>
      <c r="C102" s="34"/>
      <c r="D102" s="35"/>
      <c r="E102" s="36"/>
      <c r="F102" s="37"/>
    </row>
    <row r="103" spans="2:6" ht="12.75">
      <c r="B103" s="26"/>
      <c r="C103" s="34"/>
      <c r="D103" s="35"/>
      <c r="E103" s="36"/>
      <c r="F103" s="37"/>
    </row>
    <row r="104" spans="2:6" ht="12.75">
      <c r="B104" s="26"/>
      <c r="C104" s="34"/>
      <c r="D104" s="35"/>
      <c r="E104" s="36"/>
      <c r="F104" s="37"/>
    </row>
    <row r="105" spans="2:6" ht="12.75">
      <c r="B105" s="26"/>
      <c r="C105" s="34"/>
      <c r="D105" s="35"/>
      <c r="E105" s="36"/>
      <c r="F105" s="37"/>
    </row>
    <row r="106" spans="2:6" ht="12.75">
      <c r="B106" s="26"/>
      <c r="C106" s="34"/>
      <c r="D106" s="35"/>
      <c r="E106" s="36"/>
      <c r="F106" s="37"/>
    </row>
    <row r="107" spans="2:6" ht="12.75">
      <c r="B107" s="26"/>
      <c r="C107" s="34"/>
      <c r="D107" s="35"/>
      <c r="E107" s="36"/>
      <c r="F107" s="37"/>
    </row>
    <row r="108" spans="2:6" ht="12.75">
      <c r="B108" s="26"/>
      <c r="C108" s="34"/>
      <c r="D108" s="35"/>
      <c r="E108" s="36"/>
      <c r="F108" s="37"/>
    </row>
    <row r="109" spans="2:6" ht="12.75">
      <c r="B109" s="26"/>
      <c r="C109" s="34"/>
      <c r="D109" s="35"/>
      <c r="E109" s="36"/>
      <c r="F109" s="37"/>
    </row>
    <row r="110" spans="2:6" ht="12.75">
      <c r="B110" s="26"/>
      <c r="C110" s="34"/>
      <c r="D110" s="35"/>
      <c r="E110" s="36"/>
      <c r="F110" s="37"/>
    </row>
    <row r="111" spans="2:6" ht="12.75">
      <c r="B111" s="26"/>
      <c r="C111" s="34"/>
      <c r="D111" s="35"/>
      <c r="E111" s="36"/>
      <c r="F111" s="37"/>
    </row>
    <row r="112" spans="2:6" ht="12.75">
      <c r="B112" s="26"/>
      <c r="C112" s="34"/>
      <c r="D112" s="35"/>
      <c r="E112" s="36"/>
      <c r="F112" s="37"/>
    </row>
    <row r="113" spans="2:6" ht="12.75">
      <c r="B113" s="26"/>
      <c r="C113" s="34"/>
      <c r="D113" s="35"/>
      <c r="E113" s="36"/>
      <c r="F113" s="37"/>
    </row>
    <row r="114" spans="2:6" ht="12.75">
      <c r="B114" s="26"/>
      <c r="C114" s="34"/>
      <c r="D114" s="35"/>
      <c r="E114" s="36"/>
      <c r="F114" s="37"/>
    </row>
    <row r="115" spans="2:6" ht="12.75">
      <c r="B115" s="26"/>
      <c r="C115" s="34"/>
      <c r="D115" s="35"/>
      <c r="E115" s="36"/>
      <c r="F115" s="37"/>
    </row>
    <row r="116" spans="2:6" ht="12.75">
      <c r="B116" s="26"/>
      <c r="C116" s="34"/>
      <c r="D116" s="35"/>
      <c r="E116" s="36"/>
      <c r="F116" s="37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</sheetData>
  <sheetProtection/>
  <mergeCells count="3">
    <mergeCell ref="C3:H4"/>
    <mergeCell ref="B5:E5"/>
    <mergeCell ref="F2:I2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1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D1:O77"/>
  <sheetViews>
    <sheetView view="pageBreakPreview" zoomScale="20" zoomScaleNormal="65" zoomScaleSheetLayoutView="20" zoomScalePageLayoutView="0" workbookViewId="0" topLeftCell="A1">
      <selection activeCell="I4" sqref="I4:O6"/>
    </sheetView>
  </sheetViews>
  <sheetFormatPr defaultColWidth="9.00390625" defaultRowHeight="12.75"/>
  <cols>
    <col min="4" max="4" width="21.625" style="0" customWidth="1"/>
    <col min="5" max="5" width="45.25390625" style="0" customWidth="1"/>
    <col min="6" max="6" width="0" style="0" hidden="1" customWidth="1"/>
    <col min="7" max="7" width="255.625" style="0" customWidth="1"/>
    <col min="8" max="8" width="100.375" style="0" customWidth="1"/>
    <col min="9" max="10" width="76.75390625" style="0" customWidth="1"/>
    <col min="11" max="11" width="89.25390625" style="0" customWidth="1"/>
    <col min="12" max="12" width="84.875" style="0" customWidth="1"/>
    <col min="14" max="14" width="30.25390625" style="0" customWidth="1"/>
  </cols>
  <sheetData>
    <row r="1" spans="4:15" ht="87" customHeight="1">
      <c r="D1" s="1"/>
      <c r="E1" s="67"/>
      <c r="F1" s="67"/>
      <c r="G1" s="67"/>
      <c r="H1" s="67"/>
      <c r="I1" s="67"/>
      <c r="J1" s="67"/>
      <c r="K1" s="67"/>
      <c r="L1" s="386"/>
      <c r="M1" s="386"/>
      <c r="N1" s="386"/>
      <c r="O1" s="67"/>
    </row>
    <row r="2" spans="4:15" ht="69" customHeight="1" hidden="1">
      <c r="D2" s="1"/>
      <c r="E2" s="154"/>
      <c r="F2" s="154"/>
      <c r="G2" s="154"/>
      <c r="H2" s="154" t="s">
        <v>282</v>
      </c>
      <c r="I2" s="154"/>
      <c r="J2" s="154"/>
      <c r="K2" s="154"/>
      <c r="L2" s="383"/>
      <c r="M2" s="387"/>
      <c r="N2" s="387"/>
      <c r="O2" s="154"/>
    </row>
    <row r="3" spans="4:15" ht="85.5" customHeight="1">
      <c r="D3" s="1"/>
      <c r="E3" s="154"/>
      <c r="F3" s="154"/>
      <c r="G3" s="154"/>
      <c r="H3" s="154"/>
      <c r="I3" s="56"/>
      <c r="J3" s="56"/>
      <c r="K3" s="61"/>
      <c r="L3" s="383" t="s">
        <v>314</v>
      </c>
      <c r="M3" s="384"/>
      <c r="N3" s="384"/>
      <c r="O3" s="56"/>
    </row>
    <row r="4" spans="4:15" ht="26.25" customHeight="1">
      <c r="D4" s="1"/>
      <c r="E4" s="154"/>
      <c r="F4" s="154"/>
      <c r="G4" s="154"/>
      <c r="H4" s="154"/>
      <c r="I4" s="384" t="s">
        <v>412</v>
      </c>
      <c r="J4" s="384"/>
      <c r="K4" s="384"/>
      <c r="L4" s="384"/>
      <c r="M4" s="384"/>
      <c r="N4" s="384"/>
      <c r="O4" s="384"/>
    </row>
    <row r="5" spans="4:15" ht="34.5" customHeight="1">
      <c r="D5" s="1"/>
      <c r="E5" s="154"/>
      <c r="F5" s="154"/>
      <c r="G5" s="154"/>
      <c r="H5" s="154"/>
      <c r="I5" s="384"/>
      <c r="J5" s="384"/>
      <c r="K5" s="384"/>
      <c r="L5" s="384"/>
      <c r="M5" s="384"/>
      <c r="N5" s="384"/>
      <c r="O5" s="384"/>
    </row>
    <row r="6" spans="4:15" ht="142.5" customHeight="1">
      <c r="D6" s="1"/>
      <c r="E6" s="154"/>
      <c r="F6" s="154"/>
      <c r="G6" s="154"/>
      <c r="H6" s="154"/>
      <c r="I6" s="384"/>
      <c r="J6" s="384"/>
      <c r="K6" s="384"/>
      <c r="L6" s="384"/>
      <c r="M6" s="384"/>
      <c r="N6" s="384"/>
      <c r="O6" s="384"/>
    </row>
    <row r="7" spans="4:15" ht="15.75" customHeight="1">
      <c r="D7" s="1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</row>
    <row r="8" spans="4:15" ht="59.25" hidden="1">
      <c r="D8" s="1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4:15" ht="276.75" customHeight="1">
      <c r="D9" s="1"/>
      <c r="E9" s="385" t="s">
        <v>334</v>
      </c>
      <c r="F9" s="385"/>
      <c r="G9" s="385"/>
      <c r="H9" s="385"/>
      <c r="I9" s="385"/>
      <c r="J9" s="385"/>
      <c r="K9" s="385"/>
      <c r="L9" s="385"/>
      <c r="M9" s="245"/>
      <c r="N9" s="153"/>
      <c r="O9" s="153"/>
    </row>
    <row r="10" spans="4:15" ht="99" customHeight="1">
      <c r="D10" s="1"/>
      <c r="E10" s="406"/>
      <c r="F10" s="406"/>
      <c r="G10" s="406"/>
      <c r="H10" s="407"/>
      <c r="I10" s="408" t="s">
        <v>404</v>
      </c>
      <c r="J10" s="408"/>
      <c r="K10" s="408"/>
      <c r="L10" s="408"/>
      <c r="M10" s="245"/>
      <c r="N10" s="153"/>
      <c r="O10" s="153"/>
    </row>
    <row r="11" spans="4:15" ht="294" customHeight="1">
      <c r="D11" s="1"/>
      <c r="E11" s="409" t="s">
        <v>33</v>
      </c>
      <c r="F11" s="409" t="s">
        <v>34</v>
      </c>
      <c r="G11" s="409"/>
      <c r="H11" s="410" t="s">
        <v>55</v>
      </c>
      <c r="I11" s="410" t="s">
        <v>56</v>
      </c>
      <c r="J11" s="410" t="s">
        <v>405</v>
      </c>
      <c r="K11" s="240" t="s">
        <v>194</v>
      </c>
      <c r="L11" s="411" t="s">
        <v>406</v>
      </c>
      <c r="M11" s="245"/>
      <c r="N11" s="153"/>
      <c r="O11" s="153"/>
    </row>
    <row r="12" spans="4:15" ht="70.5">
      <c r="D12" s="1"/>
      <c r="E12" s="412">
        <v>1</v>
      </c>
      <c r="F12" s="412">
        <v>2</v>
      </c>
      <c r="G12" s="412">
        <v>2</v>
      </c>
      <c r="H12" s="413" t="s">
        <v>35</v>
      </c>
      <c r="I12" s="413" t="s">
        <v>36</v>
      </c>
      <c r="J12" s="413"/>
      <c r="K12" s="413" t="s">
        <v>37</v>
      </c>
      <c r="L12" s="412">
        <v>6</v>
      </c>
      <c r="M12" s="245"/>
      <c r="N12" s="153"/>
      <c r="O12" s="153"/>
    </row>
    <row r="13" spans="4:15" ht="69.75" customHeight="1" hidden="1">
      <c r="D13" s="1"/>
      <c r="E13" s="414" t="e">
        <f>#REF!+1</f>
        <v>#REF!</v>
      </c>
      <c r="F13" s="415" t="s">
        <v>163</v>
      </c>
      <c r="G13" s="415"/>
      <c r="H13" s="321" t="s">
        <v>179</v>
      </c>
      <c r="I13" s="321"/>
      <c r="J13" s="321"/>
      <c r="K13" s="416">
        <f>K14</f>
        <v>0</v>
      </c>
      <c r="L13" s="416">
        <f>L14</f>
        <v>0</v>
      </c>
      <c r="M13" s="245"/>
      <c r="N13" s="153"/>
      <c r="O13" s="153"/>
    </row>
    <row r="14" spans="4:15" ht="71.25" customHeight="1" hidden="1">
      <c r="D14" s="1"/>
      <c r="E14" s="414" t="e">
        <f aca="true" t="shared" si="0" ref="E14:E20">E13+1</f>
        <v>#REF!</v>
      </c>
      <c r="F14" s="417" t="s">
        <v>161</v>
      </c>
      <c r="G14" s="418"/>
      <c r="H14" s="319" t="s">
        <v>180</v>
      </c>
      <c r="I14" s="321"/>
      <c r="J14" s="321"/>
      <c r="K14" s="416">
        <f>K15+K16+K17+K18+K19+K20</f>
        <v>0</v>
      </c>
      <c r="L14" s="416">
        <f>L15+L16+L17+L18+L19+L20</f>
        <v>0</v>
      </c>
      <c r="M14" s="245"/>
      <c r="N14" s="153"/>
      <c r="O14" s="153"/>
    </row>
    <row r="15" spans="4:15" ht="85.5" customHeight="1" hidden="1">
      <c r="D15" s="1"/>
      <c r="E15" s="414" t="e">
        <f t="shared" si="0"/>
        <v>#REF!</v>
      </c>
      <c r="F15" s="318" t="s">
        <v>92</v>
      </c>
      <c r="G15" s="419"/>
      <c r="H15" s="319" t="s">
        <v>180</v>
      </c>
      <c r="I15" s="321" t="s">
        <v>82</v>
      </c>
      <c r="J15" s="321"/>
      <c r="K15" s="416"/>
      <c r="L15" s="416">
        <v>0</v>
      </c>
      <c r="M15" s="245"/>
      <c r="N15" s="153"/>
      <c r="O15" s="153"/>
    </row>
    <row r="16" spans="4:15" ht="40.5" customHeight="1" hidden="1">
      <c r="D16" s="1"/>
      <c r="E16" s="414" t="e">
        <f t="shared" si="0"/>
        <v>#REF!</v>
      </c>
      <c r="F16" s="318" t="s">
        <v>83</v>
      </c>
      <c r="G16" s="419"/>
      <c r="H16" s="319" t="s">
        <v>180</v>
      </c>
      <c r="I16" s="321" t="s">
        <v>181</v>
      </c>
      <c r="J16" s="321"/>
      <c r="K16" s="416"/>
      <c r="L16" s="416">
        <v>0</v>
      </c>
      <c r="M16" s="245"/>
      <c r="N16" s="153"/>
      <c r="O16" s="153"/>
    </row>
    <row r="17" spans="4:15" ht="72.75" customHeight="1" hidden="1">
      <c r="D17" s="1"/>
      <c r="E17" s="414" t="e">
        <f t="shared" si="0"/>
        <v>#REF!</v>
      </c>
      <c r="F17" s="318" t="s">
        <v>84</v>
      </c>
      <c r="G17" s="419"/>
      <c r="H17" s="319" t="s">
        <v>180</v>
      </c>
      <c r="I17" s="321" t="s">
        <v>85</v>
      </c>
      <c r="J17" s="321"/>
      <c r="K17" s="416"/>
      <c r="L17" s="416">
        <v>0</v>
      </c>
      <c r="M17" s="245"/>
      <c r="N17" s="153"/>
      <c r="O17" s="153"/>
    </row>
    <row r="18" spans="4:15" ht="88.5" customHeight="1" hidden="1">
      <c r="D18" s="1"/>
      <c r="E18" s="414" t="e">
        <f t="shared" si="0"/>
        <v>#REF!</v>
      </c>
      <c r="F18" s="318" t="s">
        <v>1</v>
      </c>
      <c r="G18" s="419"/>
      <c r="H18" s="319" t="s">
        <v>180</v>
      </c>
      <c r="I18" s="321" t="s">
        <v>88</v>
      </c>
      <c r="J18" s="321"/>
      <c r="K18" s="416"/>
      <c r="L18" s="416">
        <v>0</v>
      </c>
      <c r="M18" s="245"/>
      <c r="N18" s="153"/>
      <c r="O18" s="153"/>
    </row>
    <row r="19" spans="4:15" ht="42" customHeight="1" hidden="1">
      <c r="D19" s="1"/>
      <c r="E19" s="414" t="e">
        <f t="shared" si="0"/>
        <v>#REF!</v>
      </c>
      <c r="F19" s="318" t="s">
        <v>86</v>
      </c>
      <c r="G19" s="419"/>
      <c r="H19" s="319" t="s">
        <v>180</v>
      </c>
      <c r="I19" s="321">
        <v>851</v>
      </c>
      <c r="J19" s="321"/>
      <c r="K19" s="416"/>
      <c r="L19" s="416">
        <v>0</v>
      </c>
      <c r="M19" s="245"/>
      <c r="N19" s="153"/>
      <c r="O19" s="153"/>
    </row>
    <row r="20" spans="4:15" ht="52.5" customHeight="1" hidden="1">
      <c r="D20" s="1"/>
      <c r="E20" s="414" t="e">
        <f t="shared" si="0"/>
        <v>#REF!</v>
      </c>
      <c r="F20" s="318" t="s">
        <v>87</v>
      </c>
      <c r="G20" s="419"/>
      <c r="H20" s="319" t="s">
        <v>180</v>
      </c>
      <c r="I20" s="321">
        <v>852</v>
      </c>
      <c r="J20" s="321"/>
      <c r="K20" s="416"/>
      <c r="L20" s="416">
        <v>0</v>
      </c>
      <c r="M20" s="245"/>
      <c r="N20" s="153"/>
      <c r="O20" s="153"/>
    </row>
    <row r="21" spans="4:15" ht="251.25" customHeight="1">
      <c r="D21" s="1"/>
      <c r="E21" s="420">
        <v>1</v>
      </c>
      <c r="F21" s="421" t="s">
        <v>225</v>
      </c>
      <c r="G21" s="421" t="s">
        <v>225</v>
      </c>
      <c r="H21" s="420" t="s">
        <v>148</v>
      </c>
      <c r="I21" s="420"/>
      <c r="J21" s="420">
        <v>3552.91</v>
      </c>
      <c r="K21" s="422">
        <f>K22++K33+K39+K43</f>
        <v>1796.7</v>
      </c>
      <c r="L21" s="422">
        <f>L22++L33+L39+L43</f>
        <v>5349.61</v>
      </c>
      <c r="M21" s="245"/>
      <c r="N21" s="234"/>
      <c r="O21" s="153"/>
    </row>
    <row r="22" spans="4:15" ht="165" customHeight="1">
      <c r="D22" s="1"/>
      <c r="E22" s="420" t="s">
        <v>208</v>
      </c>
      <c r="F22" s="421" t="s">
        <v>272</v>
      </c>
      <c r="G22" s="421" t="s">
        <v>261</v>
      </c>
      <c r="H22" s="423" t="s">
        <v>262</v>
      </c>
      <c r="I22" s="420" t="s">
        <v>58</v>
      </c>
      <c r="J22" s="420">
        <v>1203.6499999999999</v>
      </c>
      <c r="K22" s="422">
        <f>K23+K24+K25+K28+K29+K30+K31</f>
        <v>300</v>
      </c>
      <c r="L22" s="422">
        <f>L23+L24+L25+L28+L29+L30+L31</f>
        <v>1503.6499999999999</v>
      </c>
      <c r="M22" s="245"/>
      <c r="N22" s="234"/>
      <c r="O22" s="153"/>
    </row>
    <row r="23" spans="4:15" ht="183.75" customHeight="1">
      <c r="D23" s="1"/>
      <c r="E23" s="420"/>
      <c r="F23" s="318" t="s">
        <v>168</v>
      </c>
      <c r="G23" s="318" t="s">
        <v>168</v>
      </c>
      <c r="H23" s="319" t="s">
        <v>158</v>
      </c>
      <c r="I23" s="321" t="s">
        <v>82</v>
      </c>
      <c r="J23" s="321">
        <v>423.85</v>
      </c>
      <c r="K23" s="416">
        <v>0</v>
      </c>
      <c r="L23" s="416">
        <v>423.85</v>
      </c>
      <c r="M23" s="245"/>
      <c r="N23" s="234"/>
      <c r="O23" s="153"/>
    </row>
    <row r="24" spans="4:15" ht="245.25" customHeight="1">
      <c r="D24" s="1"/>
      <c r="E24" s="420"/>
      <c r="F24" s="424" t="s">
        <v>237</v>
      </c>
      <c r="G24" s="424" t="s">
        <v>237</v>
      </c>
      <c r="H24" s="319" t="s">
        <v>158</v>
      </c>
      <c r="I24" s="321" t="s">
        <v>166</v>
      </c>
      <c r="J24" s="416">
        <v>128</v>
      </c>
      <c r="K24" s="416">
        <v>0</v>
      </c>
      <c r="L24" s="416">
        <v>128</v>
      </c>
      <c r="M24" s="245"/>
      <c r="N24" s="234"/>
      <c r="O24" s="153"/>
    </row>
    <row r="25" spans="4:15" ht="144.75" customHeight="1">
      <c r="D25" s="1"/>
      <c r="E25" s="420"/>
      <c r="F25" s="318" t="s">
        <v>1</v>
      </c>
      <c r="G25" s="318" t="s">
        <v>1</v>
      </c>
      <c r="H25" s="319" t="s">
        <v>159</v>
      </c>
      <c r="I25" s="321" t="s">
        <v>88</v>
      </c>
      <c r="J25" s="416">
        <v>460</v>
      </c>
      <c r="K25" s="416">
        <v>300</v>
      </c>
      <c r="L25" s="416">
        <f>J25+K25</f>
        <v>760</v>
      </c>
      <c r="M25" s="245"/>
      <c r="N25" s="234"/>
      <c r="O25" s="153"/>
    </row>
    <row r="26" spans="4:15" ht="114" customHeight="1" hidden="1">
      <c r="D26" s="1"/>
      <c r="E26" s="420"/>
      <c r="F26" s="318" t="s">
        <v>86</v>
      </c>
      <c r="G26" s="318" t="s">
        <v>1</v>
      </c>
      <c r="H26" s="319" t="s">
        <v>159</v>
      </c>
      <c r="I26" s="321">
        <v>851</v>
      </c>
      <c r="J26" s="416"/>
      <c r="K26" s="416"/>
      <c r="L26" s="416"/>
      <c r="M26" s="245"/>
      <c r="N26" s="234"/>
      <c r="O26" s="153"/>
    </row>
    <row r="27" spans="4:15" ht="99" customHeight="1" hidden="1">
      <c r="D27" s="1"/>
      <c r="E27" s="420"/>
      <c r="F27" s="318" t="s">
        <v>87</v>
      </c>
      <c r="G27" s="318" t="s">
        <v>86</v>
      </c>
      <c r="H27" s="319" t="s">
        <v>159</v>
      </c>
      <c r="I27" s="321">
        <v>852</v>
      </c>
      <c r="J27" s="416"/>
      <c r="K27" s="416"/>
      <c r="L27" s="416"/>
      <c r="M27" s="245"/>
      <c r="N27" s="234"/>
      <c r="O27" s="153"/>
    </row>
    <row r="28" spans="4:15" ht="99" customHeight="1">
      <c r="D28" s="1"/>
      <c r="E28" s="420"/>
      <c r="F28" s="318"/>
      <c r="G28" s="318" t="s">
        <v>309</v>
      </c>
      <c r="H28" s="319" t="s">
        <v>159</v>
      </c>
      <c r="I28" s="321" t="s">
        <v>310</v>
      </c>
      <c r="J28" s="416">
        <v>15</v>
      </c>
      <c r="K28" s="416">
        <v>0</v>
      </c>
      <c r="L28" s="416">
        <v>15</v>
      </c>
      <c r="M28" s="245"/>
      <c r="N28" s="234"/>
      <c r="O28" s="153"/>
    </row>
    <row r="29" spans="4:15" ht="147" customHeight="1">
      <c r="D29" s="1"/>
      <c r="E29" s="420"/>
      <c r="F29" s="318"/>
      <c r="G29" s="318" t="s">
        <v>168</v>
      </c>
      <c r="H29" s="319" t="s">
        <v>354</v>
      </c>
      <c r="I29" s="321" t="s">
        <v>82</v>
      </c>
      <c r="J29" s="416">
        <v>130</v>
      </c>
      <c r="K29" s="416">
        <v>0</v>
      </c>
      <c r="L29" s="416">
        <v>130</v>
      </c>
      <c r="M29" s="245"/>
      <c r="N29" s="234"/>
      <c r="O29" s="153"/>
    </row>
    <row r="30" spans="4:15" ht="258" customHeight="1">
      <c r="D30" s="1"/>
      <c r="E30" s="420"/>
      <c r="F30" s="318"/>
      <c r="G30" s="424" t="s">
        <v>237</v>
      </c>
      <c r="H30" s="319" t="s">
        <v>354</v>
      </c>
      <c r="I30" s="321" t="s">
        <v>166</v>
      </c>
      <c r="J30" s="416">
        <v>39.3</v>
      </c>
      <c r="K30" s="416">
        <v>0</v>
      </c>
      <c r="L30" s="416">
        <v>39.3</v>
      </c>
      <c r="M30" s="245"/>
      <c r="N30" s="234"/>
      <c r="O30" s="153"/>
    </row>
    <row r="31" spans="4:15" ht="210" customHeight="1">
      <c r="D31" s="1"/>
      <c r="E31" s="420"/>
      <c r="F31" s="318"/>
      <c r="G31" s="318" t="s">
        <v>342</v>
      </c>
      <c r="H31" s="321" t="s">
        <v>347</v>
      </c>
      <c r="I31" s="321"/>
      <c r="J31" s="416">
        <v>7.5</v>
      </c>
      <c r="K31" s="416">
        <f>K32</f>
        <v>0</v>
      </c>
      <c r="L31" s="416">
        <f>L32</f>
        <v>7.5</v>
      </c>
      <c r="M31" s="245"/>
      <c r="N31" s="234"/>
      <c r="O31" s="153"/>
    </row>
    <row r="32" spans="4:15" ht="99" customHeight="1">
      <c r="D32" s="1"/>
      <c r="E32" s="420"/>
      <c r="F32" s="318"/>
      <c r="G32" s="318" t="s">
        <v>345</v>
      </c>
      <c r="H32" s="321" t="s">
        <v>347</v>
      </c>
      <c r="I32" s="321" t="s">
        <v>88</v>
      </c>
      <c r="J32" s="416">
        <v>7.5</v>
      </c>
      <c r="K32" s="416">
        <v>0</v>
      </c>
      <c r="L32" s="416">
        <v>7.5</v>
      </c>
      <c r="M32" s="245"/>
      <c r="N32" s="234"/>
      <c r="O32" s="153"/>
    </row>
    <row r="33" spans="4:15" ht="244.5" customHeight="1">
      <c r="D33" s="1"/>
      <c r="E33" s="420" t="s">
        <v>188</v>
      </c>
      <c r="F33" s="425" t="s">
        <v>226</v>
      </c>
      <c r="G33" s="425" t="s">
        <v>226</v>
      </c>
      <c r="H33" s="423" t="s">
        <v>153</v>
      </c>
      <c r="I33" s="420"/>
      <c r="J33" s="422">
        <v>123.60000000000001</v>
      </c>
      <c r="K33" s="422">
        <f>K34</f>
        <v>1</v>
      </c>
      <c r="L33" s="422">
        <f>L34</f>
        <v>124.60000000000001</v>
      </c>
      <c r="M33" s="245"/>
      <c r="N33" s="234"/>
      <c r="O33" s="153"/>
    </row>
    <row r="34" spans="4:15" ht="250.5" customHeight="1">
      <c r="D34" s="1"/>
      <c r="E34" s="420"/>
      <c r="F34" s="318" t="s">
        <v>215</v>
      </c>
      <c r="G34" s="318" t="s">
        <v>215</v>
      </c>
      <c r="H34" s="321" t="s">
        <v>169</v>
      </c>
      <c r="I34" s="321" t="s">
        <v>58</v>
      </c>
      <c r="J34" s="416">
        <v>123.60000000000001</v>
      </c>
      <c r="K34" s="416">
        <f>K35+K36+K37</f>
        <v>1</v>
      </c>
      <c r="L34" s="416">
        <f>L35+L36+L37</f>
        <v>124.60000000000001</v>
      </c>
      <c r="M34" s="245"/>
      <c r="N34" s="234"/>
      <c r="O34" s="153"/>
    </row>
    <row r="35" spans="4:15" ht="195.75" customHeight="1">
      <c r="D35" s="1"/>
      <c r="E35" s="420"/>
      <c r="F35" s="318" t="s">
        <v>260</v>
      </c>
      <c r="G35" s="318" t="s">
        <v>260</v>
      </c>
      <c r="H35" s="321" t="s">
        <v>169</v>
      </c>
      <c r="I35" s="321" t="s">
        <v>82</v>
      </c>
      <c r="J35" s="416">
        <v>94.9</v>
      </c>
      <c r="K35" s="416">
        <v>0</v>
      </c>
      <c r="L35" s="416">
        <v>94.9</v>
      </c>
      <c r="M35" s="245"/>
      <c r="N35" s="234"/>
      <c r="O35" s="153"/>
    </row>
    <row r="36" spans="4:15" ht="220.5" customHeight="1">
      <c r="D36" s="1"/>
      <c r="E36" s="420"/>
      <c r="F36" s="424" t="s">
        <v>237</v>
      </c>
      <c r="G36" s="424" t="s">
        <v>237</v>
      </c>
      <c r="H36" s="321" t="s">
        <v>169</v>
      </c>
      <c r="I36" s="321" t="s">
        <v>166</v>
      </c>
      <c r="J36" s="416">
        <v>28.7</v>
      </c>
      <c r="K36" s="416">
        <v>0</v>
      </c>
      <c r="L36" s="416">
        <v>28.7</v>
      </c>
      <c r="M36" s="245"/>
      <c r="N36" s="234"/>
      <c r="O36" s="153"/>
    </row>
    <row r="37" spans="4:15" ht="198.75" customHeight="1">
      <c r="D37" s="1"/>
      <c r="E37" s="420"/>
      <c r="F37" s="318" t="s">
        <v>1</v>
      </c>
      <c r="G37" s="318" t="s">
        <v>226</v>
      </c>
      <c r="H37" s="321" t="s">
        <v>407</v>
      </c>
      <c r="I37" s="321" t="s">
        <v>58</v>
      </c>
      <c r="J37" s="416">
        <f>J38</f>
        <v>0</v>
      </c>
      <c r="K37" s="416">
        <f>K38</f>
        <v>1</v>
      </c>
      <c r="L37" s="416">
        <f>L38</f>
        <v>1</v>
      </c>
      <c r="M37" s="245"/>
      <c r="N37" s="234"/>
      <c r="O37" s="153"/>
    </row>
    <row r="38" spans="4:15" ht="120" customHeight="1">
      <c r="D38" s="1"/>
      <c r="E38" s="420"/>
      <c r="F38" s="318"/>
      <c r="G38" s="318" t="s">
        <v>140</v>
      </c>
      <c r="H38" s="321" t="s">
        <v>407</v>
      </c>
      <c r="I38" s="321" t="s">
        <v>165</v>
      </c>
      <c r="J38" s="416">
        <v>0</v>
      </c>
      <c r="K38" s="416">
        <v>1</v>
      </c>
      <c r="L38" s="416">
        <f>J38+K38</f>
        <v>1</v>
      </c>
      <c r="M38" s="245"/>
      <c r="N38" s="234"/>
      <c r="O38" s="153"/>
    </row>
    <row r="39" spans="4:15" ht="213.75" customHeight="1">
      <c r="D39" s="1"/>
      <c r="E39" s="420" t="s">
        <v>189</v>
      </c>
      <c r="F39" s="421" t="s">
        <v>227</v>
      </c>
      <c r="G39" s="421" t="s">
        <v>227</v>
      </c>
      <c r="H39" s="320" t="s">
        <v>200</v>
      </c>
      <c r="I39" s="420"/>
      <c r="J39" s="422">
        <v>206</v>
      </c>
      <c r="K39" s="422">
        <f aca="true" t="shared" si="1" ref="K39:L41">K40</f>
        <v>1081.76</v>
      </c>
      <c r="L39" s="422">
        <f t="shared" si="1"/>
        <v>1287.76</v>
      </c>
      <c r="M39" s="245"/>
      <c r="N39" s="234"/>
      <c r="O39" s="153"/>
    </row>
    <row r="40" spans="4:15" ht="116.25" customHeight="1">
      <c r="D40" s="1"/>
      <c r="E40" s="420"/>
      <c r="F40" s="426" t="s">
        <v>198</v>
      </c>
      <c r="G40" s="427" t="s">
        <v>198</v>
      </c>
      <c r="H40" s="428" t="s">
        <v>200</v>
      </c>
      <c r="I40" s="321"/>
      <c r="J40" s="416">
        <v>206</v>
      </c>
      <c r="K40" s="416">
        <f t="shared" si="1"/>
        <v>1081.76</v>
      </c>
      <c r="L40" s="416">
        <f t="shared" si="1"/>
        <v>1287.76</v>
      </c>
      <c r="M40" s="245"/>
      <c r="N40" s="234"/>
      <c r="O40" s="153"/>
    </row>
    <row r="41" spans="4:15" ht="215.25" customHeight="1">
      <c r="D41" s="1"/>
      <c r="E41" s="420"/>
      <c r="F41" s="429" t="s">
        <v>199</v>
      </c>
      <c r="G41" s="430" t="s">
        <v>297</v>
      </c>
      <c r="H41" s="428" t="s">
        <v>201</v>
      </c>
      <c r="I41" s="321" t="s">
        <v>58</v>
      </c>
      <c r="J41" s="416">
        <v>206</v>
      </c>
      <c r="K41" s="416">
        <f t="shared" si="1"/>
        <v>1081.76</v>
      </c>
      <c r="L41" s="416">
        <f t="shared" si="1"/>
        <v>1287.76</v>
      </c>
      <c r="M41" s="245"/>
      <c r="N41" s="234"/>
      <c r="O41" s="153"/>
    </row>
    <row r="42" spans="4:15" ht="140.25" customHeight="1">
      <c r="D42" s="1"/>
      <c r="E42" s="420"/>
      <c r="F42" s="318" t="s">
        <v>1</v>
      </c>
      <c r="G42" s="431" t="s">
        <v>1</v>
      </c>
      <c r="H42" s="428" t="s">
        <v>379</v>
      </c>
      <c r="I42" s="321" t="s">
        <v>88</v>
      </c>
      <c r="J42" s="416">
        <v>206</v>
      </c>
      <c r="K42" s="416">
        <f>711.76+470-40-60</f>
        <v>1081.76</v>
      </c>
      <c r="L42" s="416">
        <f>J42+K42</f>
        <v>1287.76</v>
      </c>
      <c r="M42" s="245"/>
      <c r="N42" s="234"/>
      <c r="O42" s="153"/>
    </row>
    <row r="43" spans="4:15" ht="134.25" customHeight="1">
      <c r="D43" s="1"/>
      <c r="E43" s="420" t="s">
        <v>190</v>
      </c>
      <c r="F43" s="421" t="s">
        <v>228</v>
      </c>
      <c r="G43" s="421" t="s">
        <v>228</v>
      </c>
      <c r="H43" s="420" t="s">
        <v>149</v>
      </c>
      <c r="I43" s="320" t="s">
        <v>58</v>
      </c>
      <c r="J43" s="320">
        <v>2019.6599999999999</v>
      </c>
      <c r="K43" s="422">
        <f>K44+K46+K53</f>
        <v>413.94</v>
      </c>
      <c r="L43" s="422">
        <f>L44++L46+L53</f>
        <v>2433.6</v>
      </c>
      <c r="M43" s="245"/>
      <c r="N43" s="234"/>
      <c r="O43" s="153"/>
    </row>
    <row r="44" spans="4:15" ht="277.5" customHeight="1">
      <c r="D44" s="1"/>
      <c r="E44" s="420"/>
      <c r="F44" s="425" t="s">
        <v>238</v>
      </c>
      <c r="G44" s="425" t="s">
        <v>229</v>
      </c>
      <c r="H44" s="432" t="s">
        <v>150</v>
      </c>
      <c r="I44" s="432" t="s">
        <v>58</v>
      </c>
      <c r="J44" s="433">
        <v>3</v>
      </c>
      <c r="K44" s="434">
        <f>K45</f>
        <v>0</v>
      </c>
      <c r="L44" s="434">
        <f>L45</f>
        <v>3</v>
      </c>
      <c r="M44" s="245"/>
      <c r="N44" s="234"/>
      <c r="O44" s="153"/>
    </row>
    <row r="45" spans="4:15" ht="165.75" customHeight="1">
      <c r="D45" s="1"/>
      <c r="E45" s="420"/>
      <c r="F45" s="431" t="s">
        <v>1</v>
      </c>
      <c r="G45" s="431" t="s">
        <v>1</v>
      </c>
      <c r="H45" s="321" t="s">
        <v>408</v>
      </c>
      <c r="I45" s="428" t="s">
        <v>88</v>
      </c>
      <c r="J45" s="435">
        <v>3</v>
      </c>
      <c r="K45" s="416">
        <v>0</v>
      </c>
      <c r="L45" s="416">
        <f>J45+K45</f>
        <v>3</v>
      </c>
      <c r="M45" s="245"/>
      <c r="N45" s="234"/>
      <c r="O45" s="153"/>
    </row>
    <row r="46" spans="4:15" ht="154.5" customHeight="1">
      <c r="D46" s="1"/>
      <c r="E46" s="420"/>
      <c r="F46" s="427" t="s">
        <v>273</v>
      </c>
      <c r="G46" s="427" t="s">
        <v>299</v>
      </c>
      <c r="H46" s="420" t="s">
        <v>151</v>
      </c>
      <c r="I46" s="420" t="s">
        <v>58</v>
      </c>
      <c r="J46" s="420">
        <v>820.05</v>
      </c>
      <c r="K46" s="422">
        <f>K47++K48+K49+K50+K51+K52</f>
        <v>397.95</v>
      </c>
      <c r="L46" s="422">
        <f>L47++L48+L49+L50+L51+L52</f>
        <v>1218</v>
      </c>
      <c r="M46" s="245"/>
      <c r="N46" s="234"/>
      <c r="O46" s="153"/>
    </row>
    <row r="47" spans="4:15" ht="168.75" customHeight="1">
      <c r="D47" s="1"/>
      <c r="E47" s="420"/>
      <c r="F47" s="318" t="s">
        <v>164</v>
      </c>
      <c r="G47" s="318" t="s">
        <v>164</v>
      </c>
      <c r="H47" s="321" t="s">
        <v>377</v>
      </c>
      <c r="I47" s="248" t="s">
        <v>88</v>
      </c>
      <c r="J47" s="248">
        <v>713.05</v>
      </c>
      <c r="K47" s="249">
        <v>397.5</v>
      </c>
      <c r="L47" s="249">
        <f>J47+K47</f>
        <v>1110.55</v>
      </c>
      <c r="M47" s="245"/>
      <c r="N47" s="234"/>
      <c r="O47" s="153"/>
    </row>
    <row r="48" spans="4:15" ht="168.75" customHeight="1">
      <c r="D48" s="1"/>
      <c r="E48" s="420"/>
      <c r="F48" s="318"/>
      <c r="G48" s="318" t="s">
        <v>309</v>
      </c>
      <c r="H48" s="321" t="s">
        <v>376</v>
      </c>
      <c r="I48" s="248" t="s">
        <v>310</v>
      </c>
      <c r="J48" s="249">
        <v>45</v>
      </c>
      <c r="K48" s="249">
        <v>0.45</v>
      </c>
      <c r="L48" s="249">
        <f>J48+K48</f>
        <v>45.45</v>
      </c>
      <c r="M48" s="245"/>
      <c r="N48" s="234"/>
      <c r="O48" s="153"/>
    </row>
    <row r="49" spans="4:15" ht="96" customHeight="1">
      <c r="D49" s="1"/>
      <c r="E49" s="420"/>
      <c r="F49" s="318" t="s">
        <v>140</v>
      </c>
      <c r="G49" s="318" t="s">
        <v>140</v>
      </c>
      <c r="H49" s="321" t="s">
        <v>375</v>
      </c>
      <c r="I49" s="321" t="s">
        <v>165</v>
      </c>
      <c r="J49" s="416">
        <v>10</v>
      </c>
      <c r="K49" s="416">
        <v>0</v>
      </c>
      <c r="L49" s="416">
        <v>10</v>
      </c>
      <c r="M49" s="245"/>
      <c r="N49" s="234"/>
      <c r="O49" s="153"/>
    </row>
    <row r="50" spans="4:15" ht="146.25" customHeight="1">
      <c r="D50" s="1"/>
      <c r="E50" s="420"/>
      <c r="F50" s="318" t="s">
        <v>86</v>
      </c>
      <c r="G50" s="318" t="s">
        <v>86</v>
      </c>
      <c r="H50" s="321" t="s">
        <v>374</v>
      </c>
      <c r="I50" s="321" t="s">
        <v>89</v>
      </c>
      <c r="J50" s="416">
        <v>35</v>
      </c>
      <c r="K50" s="416"/>
      <c r="L50" s="416">
        <v>35</v>
      </c>
      <c r="M50" s="245"/>
      <c r="N50" s="234"/>
      <c r="O50" s="153"/>
    </row>
    <row r="51" spans="4:15" ht="116.25" customHeight="1">
      <c r="D51" s="1"/>
      <c r="E51" s="420"/>
      <c r="F51" s="318" t="s">
        <v>87</v>
      </c>
      <c r="G51" s="318" t="s">
        <v>87</v>
      </c>
      <c r="H51" s="321" t="s">
        <v>374</v>
      </c>
      <c r="I51" s="321" t="s">
        <v>9</v>
      </c>
      <c r="J51" s="416">
        <v>12</v>
      </c>
      <c r="K51" s="416"/>
      <c r="L51" s="416">
        <v>12</v>
      </c>
      <c r="M51" s="245"/>
      <c r="N51" s="234"/>
      <c r="O51" s="153"/>
    </row>
    <row r="52" spans="4:15" ht="80.25" customHeight="1">
      <c r="D52" s="1"/>
      <c r="E52" s="420"/>
      <c r="F52" s="318" t="s">
        <v>204</v>
      </c>
      <c r="G52" s="318" t="s">
        <v>204</v>
      </c>
      <c r="H52" s="321" t="s">
        <v>374</v>
      </c>
      <c r="I52" s="321" t="s">
        <v>203</v>
      </c>
      <c r="J52" s="416">
        <v>5</v>
      </c>
      <c r="K52" s="416">
        <v>0</v>
      </c>
      <c r="L52" s="416">
        <v>5</v>
      </c>
      <c r="M52" s="245"/>
      <c r="N52" s="234"/>
      <c r="O52" s="153"/>
    </row>
    <row r="53" spans="4:15" ht="233.25" customHeight="1">
      <c r="D53" s="1"/>
      <c r="E53" s="420"/>
      <c r="F53" s="427" t="s">
        <v>231</v>
      </c>
      <c r="G53" s="427" t="s">
        <v>300</v>
      </c>
      <c r="H53" s="420" t="s">
        <v>149</v>
      </c>
      <c r="I53" s="420" t="s">
        <v>58</v>
      </c>
      <c r="J53" s="420">
        <v>1196.61</v>
      </c>
      <c r="K53" s="422">
        <f>K54+K55+K56+K57+K58+K59+K60+K61</f>
        <v>15.989999999999998</v>
      </c>
      <c r="L53" s="422">
        <f>L54+L55+L56+L57+L58+L59+L60+L61</f>
        <v>1212.6</v>
      </c>
      <c r="M53" s="245"/>
      <c r="N53" s="234"/>
      <c r="O53" s="153"/>
    </row>
    <row r="54" spans="4:15" ht="165" customHeight="1">
      <c r="D54" s="1"/>
      <c r="E54" s="420"/>
      <c r="F54" s="318" t="s">
        <v>275</v>
      </c>
      <c r="G54" s="318" t="s">
        <v>168</v>
      </c>
      <c r="H54" s="321" t="s">
        <v>373</v>
      </c>
      <c r="I54" s="436" t="s">
        <v>82</v>
      </c>
      <c r="J54" s="437">
        <v>93.6</v>
      </c>
      <c r="K54" s="438">
        <v>0</v>
      </c>
      <c r="L54" s="439">
        <v>93.6</v>
      </c>
      <c r="M54" s="245"/>
      <c r="N54" s="235"/>
      <c r="O54" s="153"/>
    </row>
    <row r="55" spans="4:15" ht="271.5" customHeight="1">
      <c r="D55" s="1"/>
      <c r="E55" s="420"/>
      <c r="F55" s="424" t="s">
        <v>276</v>
      </c>
      <c r="G55" s="424" t="s">
        <v>237</v>
      </c>
      <c r="H55" s="321" t="s">
        <v>373</v>
      </c>
      <c r="I55" s="436" t="s">
        <v>166</v>
      </c>
      <c r="J55" s="437">
        <v>28.27</v>
      </c>
      <c r="K55" s="435">
        <v>0</v>
      </c>
      <c r="L55" s="416">
        <v>28.27</v>
      </c>
      <c r="M55" s="245"/>
      <c r="N55" s="235"/>
      <c r="O55" s="153"/>
    </row>
    <row r="56" spans="4:15" ht="195.75" customHeight="1">
      <c r="D56" s="1"/>
      <c r="E56" s="420"/>
      <c r="F56" s="424"/>
      <c r="G56" s="318" t="s">
        <v>168</v>
      </c>
      <c r="H56" s="321" t="s">
        <v>350</v>
      </c>
      <c r="I56" s="436" t="s">
        <v>82</v>
      </c>
      <c r="J56" s="437">
        <v>95</v>
      </c>
      <c r="K56" s="435">
        <v>0</v>
      </c>
      <c r="L56" s="416">
        <v>95</v>
      </c>
      <c r="M56" s="245"/>
      <c r="N56" s="235"/>
      <c r="O56" s="153"/>
    </row>
    <row r="57" spans="4:15" ht="271.5" customHeight="1">
      <c r="D57" s="1"/>
      <c r="E57" s="420"/>
      <c r="F57" s="424"/>
      <c r="G57" s="424" t="s">
        <v>237</v>
      </c>
      <c r="H57" s="321" t="s">
        <v>350</v>
      </c>
      <c r="I57" s="436" t="s">
        <v>166</v>
      </c>
      <c r="J57" s="437">
        <v>28</v>
      </c>
      <c r="K57" s="435">
        <v>0</v>
      </c>
      <c r="L57" s="416">
        <v>28</v>
      </c>
      <c r="M57" s="245"/>
      <c r="N57" s="235"/>
      <c r="O57" s="153"/>
    </row>
    <row r="58" spans="4:15" ht="165.75" customHeight="1">
      <c r="D58" s="1"/>
      <c r="E58" s="420"/>
      <c r="F58" s="424"/>
      <c r="G58" s="318" t="s">
        <v>168</v>
      </c>
      <c r="H58" s="321" t="s">
        <v>372</v>
      </c>
      <c r="I58" s="436" t="s">
        <v>82</v>
      </c>
      <c r="J58" s="437">
        <v>462.2</v>
      </c>
      <c r="K58" s="435">
        <v>0</v>
      </c>
      <c r="L58" s="416">
        <v>462.2</v>
      </c>
      <c r="M58" s="245"/>
      <c r="N58" s="235"/>
      <c r="O58" s="153"/>
    </row>
    <row r="59" spans="4:15" ht="271.5" customHeight="1">
      <c r="D59" s="1"/>
      <c r="E59" s="420"/>
      <c r="F59" s="424"/>
      <c r="G59" s="424" t="s">
        <v>237</v>
      </c>
      <c r="H59" s="321" t="s">
        <v>372</v>
      </c>
      <c r="I59" s="436" t="s">
        <v>166</v>
      </c>
      <c r="J59" s="436">
        <v>139.58</v>
      </c>
      <c r="K59" s="435">
        <v>0</v>
      </c>
      <c r="L59" s="416">
        <v>139.58</v>
      </c>
      <c r="M59" s="245"/>
      <c r="N59" s="235"/>
      <c r="O59" s="153"/>
    </row>
    <row r="60" spans="4:15" ht="201.75" customHeight="1">
      <c r="D60" s="1"/>
      <c r="E60" s="420"/>
      <c r="F60" s="424"/>
      <c r="G60" s="318" t="s">
        <v>168</v>
      </c>
      <c r="H60" s="321" t="s">
        <v>351</v>
      </c>
      <c r="I60" s="436" t="s">
        <v>82</v>
      </c>
      <c r="J60" s="436">
        <v>268.96</v>
      </c>
      <c r="K60" s="435">
        <v>12.28</v>
      </c>
      <c r="L60" s="416">
        <f>J60+K60</f>
        <v>281.23999999999995</v>
      </c>
      <c r="M60" s="245"/>
      <c r="N60" s="235"/>
      <c r="O60" s="153"/>
    </row>
    <row r="61" spans="4:15" ht="271.5" customHeight="1">
      <c r="D61" s="1"/>
      <c r="E61" s="420"/>
      <c r="F61" s="424"/>
      <c r="G61" s="424" t="s">
        <v>237</v>
      </c>
      <c r="H61" s="321" t="s">
        <v>351</v>
      </c>
      <c r="I61" s="436" t="s">
        <v>166</v>
      </c>
      <c r="J61" s="437">
        <v>81</v>
      </c>
      <c r="K61" s="435">
        <v>3.71</v>
      </c>
      <c r="L61" s="416">
        <f>J61+K61</f>
        <v>84.71</v>
      </c>
      <c r="M61" s="245"/>
      <c r="N61" s="235"/>
      <c r="O61" s="153"/>
    </row>
    <row r="62" spans="4:15" ht="125.25" customHeight="1">
      <c r="D62" s="1"/>
      <c r="E62" s="420"/>
      <c r="F62" s="427" t="s">
        <v>135</v>
      </c>
      <c r="G62" s="427" t="s">
        <v>135</v>
      </c>
      <c r="H62" s="420" t="s">
        <v>152</v>
      </c>
      <c r="I62" s="420"/>
      <c r="J62" s="422">
        <v>662.29</v>
      </c>
      <c r="K62" s="422">
        <f>K63+K66+K70+K68</f>
        <v>100</v>
      </c>
      <c r="L62" s="422">
        <f>L63+L66+L70+L68</f>
        <v>762.29</v>
      </c>
      <c r="M62" s="245"/>
      <c r="N62" s="235"/>
      <c r="O62" s="153"/>
    </row>
    <row r="63" spans="4:15" ht="165.75" customHeight="1">
      <c r="D63" s="1"/>
      <c r="E63" s="414"/>
      <c r="F63" s="440" t="s">
        <v>0</v>
      </c>
      <c r="G63" s="441" t="s">
        <v>0</v>
      </c>
      <c r="H63" s="420" t="s">
        <v>186</v>
      </c>
      <c r="I63" s="420" t="s">
        <v>58</v>
      </c>
      <c r="J63" s="422">
        <v>585.9</v>
      </c>
      <c r="K63" s="422">
        <f>K64++K65</f>
        <v>0</v>
      </c>
      <c r="L63" s="422">
        <f>L64++L65</f>
        <v>585.9</v>
      </c>
      <c r="M63" s="245"/>
      <c r="N63" s="235"/>
      <c r="O63" s="153"/>
    </row>
    <row r="64" spans="4:15" ht="174.75" customHeight="1">
      <c r="D64" s="1"/>
      <c r="E64" s="414"/>
      <c r="F64" s="318" t="s">
        <v>92</v>
      </c>
      <c r="G64" s="318" t="s">
        <v>168</v>
      </c>
      <c r="H64" s="321" t="s">
        <v>186</v>
      </c>
      <c r="I64" s="321" t="s">
        <v>82</v>
      </c>
      <c r="J64" s="416">
        <v>450</v>
      </c>
      <c r="K64" s="416">
        <v>0</v>
      </c>
      <c r="L64" s="416">
        <v>450</v>
      </c>
      <c r="M64" s="245"/>
      <c r="N64" s="235"/>
      <c r="O64" s="153"/>
    </row>
    <row r="65" spans="4:15" ht="203.25" customHeight="1">
      <c r="D65" s="1"/>
      <c r="E65" s="414"/>
      <c r="F65" s="318" t="s">
        <v>167</v>
      </c>
      <c r="G65" s="424" t="s">
        <v>237</v>
      </c>
      <c r="H65" s="321" t="s">
        <v>186</v>
      </c>
      <c r="I65" s="321" t="s">
        <v>166</v>
      </c>
      <c r="J65" s="416">
        <v>135.9</v>
      </c>
      <c r="K65" s="416">
        <v>0</v>
      </c>
      <c r="L65" s="416">
        <v>135.9</v>
      </c>
      <c r="M65" s="245"/>
      <c r="N65" s="235"/>
      <c r="O65" s="153"/>
    </row>
    <row r="66" spans="4:15" ht="151.5" customHeight="1">
      <c r="D66" s="1"/>
      <c r="E66" s="414"/>
      <c r="F66" s="442" t="s">
        <v>281</v>
      </c>
      <c r="G66" s="442" t="s">
        <v>2</v>
      </c>
      <c r="H66" s="420" t="s">
        <v>160</v>
      </c>
      <c r="I66" s="420"/>
      <c r="J66" s="422">
        <v>10</v>
      </c>
      <c r="K66" s="422">
        <f>K67</f>
        <v>0</v>
      </c>
      <c r="L66" s="422">
        <f>L67</f>
        <v>10</v>
      </c>
      <c r="M66" s="245"/>
      <c r="N66" s="235"/>
      <c r="O66" s="153"/>
    </row>
    <row r="67" spans="4:15" ht="111" customHeight="1">
      <c r="D67" s="1"/>
      <c r="E67" s="414"/>
      <c r="F67" s="318" t="s">
        <v>4</v>
      </c>
      <c r="G67" s="318" t="s">
        <v>301</v>
      </c>
      <c r="H67" s="321" t="s">
        <v>160</v>
      </c>
      <c r="I67" s="321" t="s">
        <v>5</v>
      </c>
      <c r="J67" s="416">
        <v>10</v>
      </c>
      <c r="K67" s="416">
        <v>0</v>
      </c>
      <c r="L67" s="416">
        <v>10</v>
      </c>
      <c r="M67" s="245"/>
      <c r="N67" s="235"/>
      <c r="O67" s="153"/>
    </row>
    <row r="68" spans="4:15" ht="234.75" customHeight="1">
      <c r="D68" s="1"/>
      <c r="E68" s="443"/>
      <c r="F68" s="444"/>
      <c r="G68" s="425" t="s">
        <v>409</v>
      </c>
      <c r="H68" s="433" t="s">
        <v>410</v>
      </c>
      <c r="I68" s="432"/>
      <c r="J68" s="433">
        <f>J69</f>
        <v>0</v>
      </c>
      <c r="K68" s="445">
        <f>K69</f>
        <v>100</v>
      </c>
      <c r="L68" s="433">
        <f>L69</f>
        <v>100</v>
      </c>
      <c r="M68" s="245"/>
      <c r="N68" s="235"/>
      <c r="O68" s="153"/>
    </row>
    <row r="69" spans="4:15" ht="111" customHeight="1">
      <c r="D69" s="1"/>
      <c r="E69" s="443"/>
      <c r="F69" s="444"/>
      <c r="G69" s="318" t="s">
        <v>411</v>
      </c>
      <c r="H69" s="437" t="s">
        <v>410</v>
      </c>
      <c r="I69" s="436" t="s">
        <v>5</v>
      </c>
      <c r="J69" s="437">
        <v>0</v>
      </c>
      <c r="K69" s="435">
        <v>100</v>
      </c>
      <c r="L69" s="437">
        <f>J69+K69</f>
        <v>100</v>
      </c>
      <c r="M69" s="245"/>
      <c r="N69" s="235"/>
      <c r="O69" s="153"/>
    </row>
    <row r="70" spans="4:15" ht="129.75" customHeight="1">
      <c r="D70" s="1"/>
      <c r="E70" s="443"/>
      <c r="F70" s="444"/>
      <c r="G70" s="317" t="s">
        <v>209</v>
      </c>
      <c r="H70" s="320" t="s">
        <v>152</v>
      </c>
      <c r="I70" s="436"/>
      <c r="J70" s="437">
        <v>66.39</v>
      </c>
      <c r="K70" s="437">
        <f>K71</f>
        <v>0</v>
      </c>
      <c r="L70" s="437">
        <f>L71</f>
        <v>66.39</v>
      </c>
      <c r="M70" s="245"/>
      <c r="N70" s="235"/>
      <c r="O70" s="153"/>
    </row>
    <row r="71" spans="4:15" ht="111" customHeight="1">
      <c r="D71" s="1"/>
      <c r="E71" s="443"/>
      <c r="F71" s="444"/>
      <c r="G71" s="318" t="s">
        <v>364</v>
      </c>
      <c r="H71" s="319" t="s">
        <v>365</v>
      </c>
      <c r="I71" s="436" t="s">
        <v>366</v>
      </c>
      <c r="J71" s="437">
        <v>66.39</v>
      </c>
      <c r="K71" s="437">
        <v>0</v>
      </c>
      <c r="L71" s="437">
        <v>66.39</v>
      </c>
      <c r="M71" s="245"/>
      <c r="N71" s="235"/>
      <c r="O71" s="153"/>
    </row>
    <row r="72" spans="4:15" ht="126" customHeight="1">
      <c r="D72" s="1"/>
      <c r="E72" s="446" t="s">
        <v>29</v>
      </c>
      <c r="F72" s="446"/>
      <c r="G72" s="446"/>
      <c r="H72" s="446"/>
      <c r="I72" s="433"/>
      <c r="J72" s="433">
        <v>4215.2</v>
      </c>
      <c r="K72" s="433">
        <f>K21+K62</f>
        <v>1896.7</v>
      </c>
      <c r="L72" s="433">
        <f>L21+L62</f>
        <v>6111.9</v>
      </c>
      <c r="M72" s="245"/>
      <c r="N72" s="234"/>
      <c r="O72" s="153"/>
    </row>
    <row r="73" spans="4:15" ht="70.5">
      <c r="D73" s="1"/>
      <c r="E73" s="245"/>
      <c r="F73" s="245"/>
      <c r="G73" s="245"/>
      <c r="H73" s="245"/>
      <c r="I73" s="245"/>
      <c r="J73" s="245"/>
      <c r="K73" s="245"/>
      <c r="L73" s="245"/>
      <c r="M73" s="234"/>
      <c r="N73" s="234"/>
      <c r="O73" s="153"/>
    </row>
    <row r="74" spans="4:15" ht="53.25">
      <c r="D74" s="1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4:15" ht="53.25">
      <c r="D75" s="1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4:15" ht="53.25">
      <c r="D76" s="1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4:15" ht="12.7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sheetProtection/>
  <mergeCells count="7">
    <mergeCell ref="I4:O6"/>
    <mergeCell ref="E9:L9"/>
    <mergeCell ref="I10:L10"/>
    <mergeCell ref="E72:H72"/>
    <mergeCell ref="L1:N1"/>
    <mergeCell ref="L2:N2"/>
    <mergeCell ref="L3:N3"/>
  </mergeCells>
  <printOptions/>
  <pageMargins left="0.25" right="0.25" top="0.75" bottom="0.75" header="0.3" footer="0.3"/>
  <pageSetup fitToHeight="0" fitToWidth="1" horizontalDpi="600" verticalDpi="600" orientation="portrait" paperSize="9" scale="1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74"/>
  <sheetViews>
    <sheetView view="pageBreakPreview" zoomScale="17" zoomScaleNormal="65" zoomScaleSheetLayoutView="17" zoomScalePageLayoutView="0" workbookViewId="0" topLeftCell="A1">
      <selection activeCell="I69" sqref="I69:J69"/>
    </sheetView>
  </sheetViews>
  <sheetFormatPr defaultColWidth="9.00390625" defaultRowHeight="12.75"/>
  <cols>
    <col min="1" max="1" width="42.25390625" style="0" customWidth="1"/>
    <col min="2" max="2" width="31.00390625" style="0" customWidth="1"/>
    <col min="3" max="3" width="255.25390625" style="0" customWidth="1"/>
    <col min="4" max="4" width="39.25390625" style="0" hidden="1" customWidth="1"/>
    <col min="5" max="5" width="19.125" style="0" hidden="1" customWidth="1"/>
    <col min="6" max="6" width="22.75390625" style="0" hidden="1" customWidth="1"/>
    <col min="7" max="7" width="100.375" style="0" customWidth="1"/>
    <col min="8" max="8" width="76.00390625" style="0" customWidth="1"/>
    <col min="9" max="9" width="89.25390625" style="0" customWidth="1"/>
    <col min="10" max="10" width="85.375" style="0" customWidth="1"/>
    <col min="11" max="11" width="78.875" style="0" customWidth="1"/>
  </cols>
  <sheetData>
    <row r="1" spans="1:14" ht="123.75" customHeight="1">
      <c r="A1" s="1"/>
      <c r="B1" s="153"/>
      <c r="C1" s="153"/>
      <c r="D1" s="153"/>
      <c r="E1" s="153"/>
      <c r="F1" s="153"/>
      <c r="G1" s="153"/>
      <c r="H1" s="153"/>
      <c r="I1" s="153"/>
      <c r="J1" s="388"/>
      <c r="K1" s="388"/>
      <c r="L1" s="153"/>
      <c r="M1" s="264"/>
      <c r="N1" s="264"/>
    </row>
    <row r="2" spans="1:14" ht="69" customHeight="1" hidden="1">
      <c r="A2" s="1"/>
      <c r="B2" s="153"/>
      <c r="C2" s="153"/>
      <c r="D2" s="153"/>
      <c r="E2" s="153"/>
      <c r="F2" s="153"/>
      <c r="G2" s="153"/>
      <c r="H2" s="153"/>
      <c r="I2" s="153"/>
      <c r="J2" s="263"/>
      <c r="K2" s="263"/>
      <c r="L2" s="153"/>
      <c r="M2" s="264"/>
      <c r="N2" s="264"/>
    </row>
    <row r="3" spans="1:14" ht="134.25" customHeight="1">
      <c r="A3" s="1"/>
      <c r="B3" s="153"/>
      <c r="C3" s="153"/>
      <c r="D3" s="153"/>
      <c r="E3" s="153"/>
      <c r="F3" s="153"/>
      <c r="G3" s="153"/>
      <c r="H3" s="153"/>
      <c r="I3" s="265"/>
      <c r="J3" s="388" t="s">
        <v>315</v>
      </c>
      <c r="K3" s="389"/>
      <c r="L3" s="153"/>
      <c r="M3" s="264"/>
      <c r="N3" s="264"/>
    </row>
    <row r="4" spans="1:14" ht="21.75" customHeight="1">
      <c r="A4" s="1"/>
      <c r="B4" s="153"/>
      <c r="C4" s="153"/>
      <c r="D4" s="153"/>
      <c r="E4" s="153"/>
      <c r="F4" s="153"/>
      <c r="G4" s="153"/>
      <c r="H4" s="393" t="s">
        <v>333</v>
      </c>
      <c r="I4" s="393"/>
      <c r="J4" s="393"/>
      <c r="K4" s="393"/>
      <c r="L4" s="393"/>
      <c r="M4" s="394"/>
      <c r="N4" s="394"/>
    </row>
    <row r="5" spans="1:14" ht="34.5" customHeight="1">
      <c r="A5" s="1"/>
      <c r="B5" s="153"/>
      <c r="C5" s="153"/>
      <c r="D5" s="153"/>
      <c r="E5" s="153"/>
      <c r="F5" s="153"/>
      <c r="G5" s="153"/>
      <c r="H5" s="393"/>
      <c r="I5" s="393"/>
      <c r="J5" s="393"/>
      <c r="K5" s="393"/>
      <c r="L5" s="393"/>
      <c r="M5" s="394"/>
      <c r="N5" s="394"/>
    </row>
    <row r="6" spans="1:14" ht="101.25" customHeight="1">
      <c r="A6" s="1"/>
      <c r="B6" s="153"/>
      <c r="C6" s="153"/>
      <c r="D6" s="153"/>
      <c r="E6" s="153"/>
      <c r="F6" s="153"/>
      <c r="G6" s="153"/>
      <c r="H6" s="393"/>
      <c r="I6" s="393"/>
      <c r="J6" s="393"/>
      <c r="K6" s="393"/>
      <c r="L6" s="393"/>
      <c r="M6" s="394"/>
      <c r="N6" s="394"/>
    </row>
    <row r="7" spans="1:14" ht="7.5" customHeight="1">
      <c r="A7" s="1"/>
      <c r="B7" s="153"/>
      <c r="C7" s="153"/>
      <c r="D7" s="153"/>
      <c r="E7" s="153"/>
      <c r="F7" s="153"/>
      <c r="G7" s="153"/>
      <c r="H7" s="394"/>
      <c r="I7" s="394"/>
      <c r="J7" s="394"/>
      <c r="K7" s="394"/>
      <c r="L7" s="394"/>
      <c r="M7" s="394"/>
      <c r="N7" s="394"/>
    </row>
    <row r="8" spans="1:14" ht="61.5" hidden="1">
      <c r="A8" s="1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264"/>
      <c r="N8" s="264"/>
    </row>
    <row r="9" spans="1:14" ht="276.75" customHeight="1">
      <c r="A9" s="1"/>
      <c r="B9" s="390" t="s">
        <v>335</v>
      </c>
      <c r="C9" s="390"/>
      <c r="D9" s="390"/>
      <c r="E9" s="390"/>
      <c r="F9" s="390"/>
      <c r="G9" s="390"/>
      <c r="H9" s="390"/>
      <c r="I9" s="390"/>
      <c r="J9" s="390"/>
      <c r="K9" s="153"/>
      <c r="L9" s="153"/>
      <c r="M9" s="264"/>
      <c r="N9" s="264"/>
    </row>
    <row r="10" spans="1:14" ht="41.25" customHeight="1">
      <c r="A10" s="1"/>
      <c r="B10" s="155"/>
      <c r="C10" s="155"/>
      <c r="D10" s="155"/>
      <c r="E10" s="155"/>
      <c r="F10" s="155"/>
      <c r="G10" s="156"/>
      <c r="H10" s="391"/>
      <c r="I10" s="391"/>
      <c r="J10" s="391"/>
      <c r="K10" s="153"/>
      <c r="L10" s="153"/>
      <c r="M10" s="264"/>
      <c r="N10" s="264"/>
    </row>
    <row r="11" spans="1:14" ht="303" customHeight="1">
      <c r="A11" s="1"/>
      <c r="B11" s="266" t="s">
        <v>33</v>
      </c>
      <c r="C11" s="266" t="s">
        <v>34</v>
      </c>
      <c r="D11" s="267" t="s">
        <v>52</v>
      </c>
      <c r="E11" s="267" t="s">
        <v>53</v>
      </c>
      <c r="F11" s="267" t="s">
        <v>54</v>
      </c>
      <c r="G11" s="267" t="s">
        <v>55</v>
      </c>
      <c r="H11" s="267" t="s">
        <v>56</v>
      </c>
      <c r="I11" s="268" t="s">
        <v>194</v>
      </c>
      <c r="J11" s="269" t="s">
        <v>325</v>
      </c>
      <c r="K11" s="269" t="s">
        <v>336</v>
      </c>
      <c r="L11" s="153"/>
      <c r="M11" s="264"/>
      <c r="N11" s="264"/>
    </row>
    <row r="12" spans="1:14" ht="61.5">
      <c r="A12" s="1"/>
      <c r="B12" s="270">
        <v>1</v>
      </c>
      <c r="C12" s="270">
        <v>2</v>
      </c>
      <c r="D12" s="271" t="s">
        <v>35</v>
      </c>
      <c r="E12" s="271" t="s">
        <v>36</v>
      </c>
      <c r="F12" s="271" t="s">
        <v>37</v>
      </c>
      <c r="G12" s="271" t="s">
        <v>38</v>
      </c>
      <c r="H12" s="271" t="s">
        <v>39</v>
      </c>
      <c r="I12" s="271" t="s">
        <v>178</v>
      </c>
      <c r="J12" s="270">
        <v>9</v>
      </c>
      <c r="K12" s="272"/>
      <c r="L12" s="153"/>
      <c r="M12" s="264"/>
      <c r="N12" s="264"/>
    </row>
    <row r="13" spans="1:14" ht="69.75" customHeight="1" hidden="1">
      <c r="A13" s="1"/>
      <c r="B13" s="273" t="e">
        <f>#REF!+1</f>
        <v>#REF!</v>
      </c>
      <c r="C13" s="274" t="s">
        <v>163</v>
      </c>
      <c r="D13" s="275" t="s">
        <v>57</v>
      </c>
      <c r="E13" s="275" t="s">
        <v>69</v>
      </c>
      <c r="F13" s="275" t="s">
        <v>71</v>
      </c>
      <c r="G13" s="275" t="s">
        <v>179</v>
      </c>
      <c r="H13" s="275"/>
      <c r="I13" s="276">
        <f>I14</f>
        <v>0</v>
      </c>
      <c r="J13" s="276">
        <f>J14</f>
        <v>0</v>
      </c>
      <c r="K13" s="272"/>
      <c r="L13" s="153"/>
      <c r="M13" s="264"/>
      <c r="N13" s="264"/>
    </row>
    <row r="14" spans="1:14" ht="71.25" customHeight="1" hidden="1">
      <c r="A14" s="1"/>
      <c r="B14" s="273" t="e">
        <f aca="true" t="shared" si="0" ref="B14:B20">B13+1</f>
        <v>#REF!</v>
      </c>
      <c r="C14" s="277" t="s">
        <v>161</v>
      </c>
      <c r="D14" s="275" t="s">
        <v>57</v>
      </c>
      <c r="E14" s="275" t="s">
        <v>69</v>
      </c>
      <c r="F14" s="275" t="s">
        <v>71</v>
      </c>
      <c r="G14" s="278" t="s">
        <v>180</v>
      </c>
      <c r="H14" s="275"/>
      <c r="I14" s="276">
        <f>I15+I16+I17+I18+I19+I20</f>
        <v>0</v>
      </c>
      <c r="J14" s="276">
        <f>J15+J16+J17+J18+J19+J20</f>
        <v>0</v>
      </c>
      <c r="K14" s="272"/>
      <c r="L14" s="153"/>
      <c r="M14" s="264"/>
      <c r="N14" s="264"/>
    </row>
    <row r="15" spans="1:14" ht="85.5" customHeight="1" hidden="1">
      <c r="A15" s="1"/>
      <c r="B15" s="273" t="e">
        <f t="shared" si="0"/>
        <v>#REF!</v>
      </c>
      <c r="C15" s="279" t="s">
        <v>92</v>
      </c>
      <c r="D15" s="275" t="s">
        <v>57</v>
      </c>
      <c r="E15" s="275" t="s">
        <v>69</v>
      </c>
      <c r="F15" s="275" t="s">
        <v>71</v>
      </c>
      <c r="G15" s="278" t="s">
        <v>180</v>
      </c>
      <c r="H15" s="275" t="s">
        <v>82</v>
      </c>
      <c r="I15" s="276"/>
      <c r="J15" s="276">
        <v>0</v>
      </c>
      <c r="K15" s="272"/>
      <c r="L15" s="153"/>
      <c r="M15" s="264"/>
      <c r="N15" s="264"/>
    </row>
    <row r="16" spans="1:14" ht="40.5" customHeight="1" hidden="1">
      <c r="A16" s="1"/>
      <c r="B16" s="273" t="e">
        <f t="shared" si="0"/>
        <v>#REF!</v>
      </c>
      <c r="C16" s="279" t="s">
        <v>83</v>
      </c>
      <c r="D16" s="275" t="s">
        <v>57</v>
      </c>
      <c r="E16" s="275" t="s">
        <v>69</v>
      </c>
      <c r="F16" s="275" t="s">
        <v>71</v>
      </c>
      <c r="G16" s="278" t="s">
        <v>180</v>
      </c>
      <c r="H16" s="275" t="s">
        <v>181</v>
      </c>
      <c r="I16" s="276"/>
      <c r="J16" s="276">
        <v>0</v>
      </c>
      <c r="K16" s="272"/>
      <c r="L16" s="153"/>
      <c r="M16" s="264"/>
      <c r="N16" s="264"/>
    </row>
    <row r="17" spans="1:14" ht="72.75" customHeight="1" hidden="1">
      <c r="A17" s="1"/>
      <c r="B17" s="273" t="e">
        <f t="shared" si="0"/>
        <v>#REF!</v>
      </c>
      <c r="C17" s="279" t="s">
        <v>84</v>
      </c>
      <c r="D17" s="275" t="s">
        <v>57</v>
      </c>
      <c r="E17" s="275" t="s">
        <v>69</v>
      </c>
      <c r="F17" s="275" t="s">
        <v>71</v>
      </c>
      <c r="G17" s="278" t="s">
        <v>180</v>
      </c>
      <c r="H17" s="275" t="s">
        <v>85</v>
      </c>
      <c r="I17" s="276"/>
      <c r="J17" s="276">
        <v>0</v>
      </c>
      <c r="K17" s="272"/>
      <c r="L17" s="153"/>
      <c r="M17" s="264"/>
      <c r="N17" s="264"/>
    </row>
    <row r="18" spans="1:14" ht="88.5" customHeight="1" hidden="1">
      <c r="A18" s="1"/>
      <c r="B18" s="273" t="e">
        <f t="shared" si="0"/>
        <v>#REF!</v>
      </c>
      <c r="C18" s="279" t="s">
        <v>1</v>
      </c>
      <c r="D18" s="275" t="s">
        <v>57</v>
      </c>
      <c r="E18" s="275" t="s">
        <v>69</v>
      </c>
      <c r="F18" s="275" t="s">
        <v>71</v>
      </c>
      <c r="G18" s="278" t="s">
        <v>180</v>
      </c>
      <c r="H18" s="275" t="s">
        <v>88</v>
      </c>
      <c r="I18" s="276"/>
      <c r="J18" s="276">
        <v>0</v>
      </c>
      <c r="K18" s="272"/>
      <c r="L18" s="153"/>
      <c r="M18" s="264"/>
      <c r="N18" s="264"/>
    </row>
    <row r="19" spans="1:14" ht="42" customHeight="1" hidden="1">
      <c r="A19" s="1"/>
      <c r="B19" s="273" t="e">
        <f t="shared" si="0"/>
        <v>#REF!</v>
      </c>
      <c r="C19" s="279" t="s">
        <v>86</v>
      </c>
      <c r="D19" s="275" t="s">
        <v>57</v>
      </c>
      <c r="E19" s="275" t="s">
        <v>69</v>
      </c>
      <c r="F19" s="275" t="s">
        <v>71</v>
      </c>
      <c r="G19" s="278" t="s">
        <v>180</v>
      </c>
      <c r="H19" s="275">
        <v>851</v>
      </c>
      <c r="I19" s="276"/>
      <c r="J19" s="276">
        <v>0</v>
      </c>
      <c r="K19" s="272"/>
      <c r="L19" s="153"/>
      <c r="M19" s="264"/>
      <c r="N19" s="264"/>
    </row>
    <row r="20" spans="1:14" ht="52.5" customHeight="1" hidden="1">
      <c r="A20" s="1"/>
      <c r="B20" s="273" t="e">
        <f t="shared" si="0"/>
        <v>#REF!</v>
      </c>
      <c r="C20" s="279" t="s">
        <v>87</v>
      </c>
      <c r="D20" s="275" t="s">
        <v>57</v>
      </c>
      <c r="E20" s="275" t="s">
        <v>69</v>
      </c>
      <c r="F20" s="275" t="s">
        <v>71</v>
      </c>
      <c r="G20" s="278" t="s">
        <v>180</v>
      </c>
      <c r="H20" s="275">
        <v>852</v>
      </c>
      <c r="I20" s="276"/>
      <c r="J20" s="276">
        <v>0</v>
      </c>
      <c r="K20" s="272"/>
      <c r="L20" s="153"/>
      <c r="M20" s="264"/>
      <c r="N20" s="264"/>
    </row>
    <row r="21" spans="1:14" ht="252.75" customHeight="1">
      <c r="A21" s="1"/>
      <c r="B21" s="280">
        <v>1</v>
      </c>
      <c r="C21" s="281" t="s">
        <v>225</v>
      </c>
      <c r="D21" s="280" t="s">
        <v>57</v>
      </c>
      <c r="E21" s="280" t="s">
        <v>69</v>
      </c>
      <c r="F21" s="280" t="s">
        <v>71</v>
      </c>
      <c r="G21" s="280" t="s">
        <v>148</v>
      </c>
      <c r="H21" s="280"/>
      <c r="I21" s="282">
        <f>I22+I33+I41+I43</f>
        <v>544.749</v>
      </c>
      <c r="J21" s="282">
        <f>J22+J33+J41+J43</f>
        <v>3015.089</v>
      </c>
      <c r="K21" s="282">
        <f>K22+K33+K41+K43</f>
        <v>2617.8100000000004</v>
      </c>
      <c r="L21" s="153"/>
      <c r="M21" s="264"/>
      <c r="N21" s="264"/>
    </row>
    <row r="22" spans="1:14" ht="152.25" customHeight="1">
      <c r="A22" s="1"/>
      <c r="B22" s="280" t="s">
        <v>208</v>
      </c>
      <c r="C22" s="281" t="s">
        <v>261</v>
      </c>
      <c r="D22" s="280" t="s">
        <v>57</v>
      </c>
      <c r="E22" s="280" t="s">
        <v>69</v>
      </c>
      <c r="F22" s="280" t="s">
        <v>71</v>
      </c>
      <c r="G22" s="283" t="s">
        <v>262</v>
      </c>
      <c r="H22" s="280" t="s">
        <v>58</v>
      </c>
      <c r="I22" s="282">
        <f>I23+I25+I26+I30+I31</f>
        <v>64.72</v>
      </c>
      <c r="J22" s="282">
        <f>J23+J25+J26+J30+J31</f>
        <v>1358.45</v>
      </c>
      <c r="K22" s="282">
        <f>K23+K25+K26+K30+K31</f>
        <v>1282.45</v>
      </c>
      <c r="L22" s="153"/>
      <c r="M22" s="264"/>
      <c r="N22" s="264"/>
    </row>
    <row r="23" spans="1:14" ht="235.5" customHeight="1">
      <c r="A23" s="1"/>
      <c r="B23" s="280"/>
      <c r="C23" s="279" t="s">
        <v>168</v>
      </c>
      <c r="D23" s="275" t="s">
        <v>57</v>
      </c>
      <c r="E23" s="275" t="s">
        <v>69</v>
      </c>
      <c r="F23" s="275" t="s">
        <v>71</v>
      </c>
      <c r="G23" s="278" t="s">
        <v>158</v>
      </c>
      <c r="H23" s="275" t="s">
        <v>82</v>
      </c>
      <c r="I23" s="276">
        <v>-92</v>
      </c>
      <c r="J23" s="276">
        <v>874</v>
      </c>
      <c r="K23" s="284">
        <v>874</v>
      </c>
      <c r="L23" s="153"/>
      <c r="M23" s="264"/>
      <c r="N23" s="264"/>
    </row>
    <row r="24" spans="1:14" ht="48" customHeight="1" hidden="1">
      <c r="A24" s="1"/>
      <c r="B24" s="280"/>
      <c r="C24" s="279" t="s">
        <v>83</v>
      </c>
      <c r="D24" s="275" t="s">
        <v>57</v>
      </c>
      <c r="E24" s="275" t="s">
        <v>69</v>
      </c>
      <c r="F24" s="275" t="s">
        <v>71</v>
      </c>
      <c r="G24" s="278" t="s">
        <v>159</v>
      </c>
      <c r="H24" s="275" t="s">
        <v>181</v>
      </c>
      <c r="I24" s="276"/>
      <c r="J24" s="276"/>
      <c r="K24" s="285"/>
      <c r="L24" s="153"/>
      <c r="M24" s="264"/>
      <c r="N24" s="264"/>
    </row>
    <row r="25" spans="1:14" ht="230.25" customHeight="1">
      <c r="A25" s="1"/>
      <c r="B25" s="280"/>
      <c r="C25" s="279" t="s">
        <v>237</v>
      </c>
      <c r="D25" s="275" t="s">
        <v>57</v>
      </c>
      <c r="E25" s="275" t="s">
        <v>69</v>
      </c>
      <c r="F25" s="275" t="s">
        <v>71</v>
      </c>
      <c r="G25" s="278" t="s">
        <v>158</v>
      </c>
      <c r="H25" s="275" t="s">
        <v>166</v>
      </c>
      <c r="I25" s="276">
        <v>-27.78</v>
      </c>
      <c r="J25" s="276">
        <v>263.95</v>
      </c>
      <c r="K25" s="285">
        <v>263.95</v>
      </c>
      <c r="L25" s="153"/>
      <c r="M25" s="264"/>
      <c r="N25" s="264"/>
    </row>
    <row r="26" spans="1:14" ht="144.75" customHeight="1">
      <c r="A26" s="1"/>
      <c r="B26" s="280"/>
      <c r="C26" s="279" t="s">
        <v>1</v>
      </c>
      <c r="D26" s="275" t="s">
        <v>57</v>
      </c>
      <c r="E26" s="275" t="s">
        <v>69</v>
      </c>
      <c r="F26" s="275" t="s">
        <v>71</v>
      </c>
      <c r="G26" s="278" t="s">
        <v>159</v>
      </c>
      <c r="H26" s="275" t="s">
        <v>88</v>
      </c>
      <c r="I26" s="276">
        <v>163</v>
      </c>
      <c r="J26" s="276">
        <v>193</v>
      </c>
      <c r="K26" s="284">
        <v>120</v>
      </c>
      <c r="L26" s="153"/>
      <c r="M26" s="264"/>
      <c r="N26" s="264"/>
    </row>
    <row r="27" spans="1:14" ht="114" customHeight="1" hidden="1">
      <c r="A27" s="1"/>
      <c r="B27" s="280"/>
      <c r="C27" s="279" t="s">
        <v>86</v>
      </c>
      <c r="D27" s="275" t="s">
        <v>57</v>
      </c>
      <c r="E27" s="275" t="s">
        <v>69</v>
      </c>
      <c r="F27" s="275" t="s">
        <v>71</v>
      </c>
      <c r="G27" s="278" t="s">
        <v>159</v>
      </c>
      <c r="H27" s="275">
        <v>851</v>
      </c>
      <c r="I27" s="276"/>
      <c r="J27" s="276"/>
      <c r="K27" s="284"/>
      <c r="L27" s="153"/>
      <c r="M27" s="264"/>
      <c r="N27" s="264"/>
    </row>
    <row r="28" spans="1:14" ht="99" customHeight="1" hidden="1">
      <c r="A28" s="1"/>
      <c r="B28" s="280"/>
      <c r="C28" s="279" t="s">
        <v>87</v>
      </c>
      <c r="D28" s="275" t="s">
        <v>57</v>
      </c>
      <c r="E28" s="275" t="s">
        <v>69</v>
      </c>
      <c r="F28" s="275" t="s">
        <v>71</v>
      </c>
      <c r="G28" s="278" t="s">
        <v>159</v>
      </c>
      <c r="H28" s="275">
        <v>852</v>
      </c>
      <c r="I28" s="276"/>
      <c r="J28" s="276"/>
      <c r="K28" s="284"/>
      <c r="L28" s="153"/>
      <c r="M28" s="264"/>
      <c r="N28" s="264"/>
    </row>
    <row r="29" spans="1:14" ht="99" customHeight="1" hidden="1">
      <c r="A29" s="1"/>
      <c r="B29" s="280"/>
      <c r="C29" s="279" t="s">
        <v>87</v>
      </c>
      <c r="D29" s="275"/>
      <c r="E29" s="275"/>
      <c r="F29" s="275"/>
      <c r="G29" s="278" t="s">
        <v>159</v>
      </c>
      <c r="H29" s="275" t="s">
        <v>9</v>
      </c>
      <c r="I29" s="276"/>
      <c r="J29" s="276"/>
      <c r="K29" s="284"/>
      <c r="L29" s="153"/>
      <c r="M29" s="264"/>
      <c r="N29" s="264"/>
    </row>
    <row r="30" spans="1:14" ht="180" customHeight="1">
      <c r="A30" s="1"/>
      <c r="B30" s="280"/>
      <c r="C30" s="279" t="s">
        <v>309</v>
      </c>
      <c r="D30" s="275"/>
      <c r="E30" s="275"/>
      <c r="F30" s="275"/>
      <c r="G30" s="278" t="s">
        <v>159</v>
      </c>
      <c r="H30" s="275" t="s">
        <v>310</v>
      </c>
      <c r="I30" s="276">
        <v>14</v>
      </c>
      <c r="J30" s="276">
        <v>20</v>
      </c>
      <c r="K30" s="284">
        <v>17</v>
      </c>
      <c r="L30" s="153"/>
      <c r="M30" s="264"/>
      <c r="N30" s="264"/>
    </row>
    <row r="31" spans="1:14" ht="331.5" customHeight="1">
      <c r="A31" s="1"/>
      <c r="B31" s="280"/>
      <c r="C31" s="242" t="s">
        <v>342</v>
      </c>
      <c r="D31" s="275"/>
      <c r="E31" s="275"/>
      <c r="F31" s="275"/>
      <c r="G31" s="321" t="s">
        <v>347</v>
      </c>
      <c r="H31" s="275"/>
      <c r="I31" s="276">
        <f>I32</f>
        <v>7.5</v>
      </c>
      <c r="J31" s="276">
        <f>J32</f>
        <v>7.5</v>
      </c>
      <c r="K31" s="284">
        <f>K32</f>
        <v>7.5</v>
      </c>
      <c r="L31" s="153"/>
      <c r="M31" s="264"/>
      <c r="N31" s="264"/>
    </row>
    <row r="32" spans="1:14" ht="137.25" customHeight="1">
      <c r="A32" s="1"/>
      <c r="B32" s="280"/>
      <c r="C32" s="318" t="s">
        <v>345</v>
      </c>
      <c r="D32" s="275"/>
      <c r="E32" s="275"/>
      <c r="F32" s="275"/>
      <c r="G32" s="321" t="s">
        <v>347</v>
      </c>
      <c r="H32" s="275"/>
      <c r="I32" s="276">
        <v>7.5</v>
      </c>
      <c r="J32" s="276">
        <v>7.5</v>
      </c>
      <c r="K32" s="284">
        <v>7.5</v>
      </c>
      <c r="L32" s="153"/>
      <c r="M32" s="264"/>
      <c r="N32" s="264"/>
    </row>
    <row r="33" spans="1:14" ht="241.5" customHeight="1">
      <c r="A33" s="1"/>
      <c r="B33" s="280" t="s">
        <v>188</v>
      </c>
      <c r="C33" s="286" t="s">
        <v>226</v>
      </c>
      <c r="D33" s="275"/>
      <c r="E33" s="275"/>
      <c r="F33" s="275"/>
      <c r="G33" s="283" t="s">
        <v>153</v>
      </c>
      <c r="H33" s="280"/>
      <c r="I33" s="282">
        <f>I34</f>
        <v>20.6</v>
      </c>
      <c r="J33" s="282">
        <f>J34</f>
        <v>129.5</v>
      </c>
      <c r="K33" s="287">
        <f>K34</f>
        <v>134.2</v>
      </c>
      <c r="L33" s="153"/>
      <c r="M33" s="264"/>
      <c r="N33" s="264"/>
    </row>
    <row r="34" spans="1:14" ht="240" customHeight="1">
      <c r="A34" s="1"/>
      <c r="B34" s="280"/>
      <c r="C34" s="279" t="s">
        <v>215</v>
      </c>
      <c r="D34" s="280" t="s">
        <v>57</v>
      </c>
      <c r="E34" s="280" t="s">
        <v>70</v>
      </c>
      <c r="F34" s="280" t="s">
        <v>72</v>
      </c>
      <c r="G34" s="275" t="s">
        <v>169</v>
      </c>
      <c r="H34" s="275" t="s">
        <v>58</v>
      </c>
      <c r="I34" s="276">
        <f>I35+I36+I37</f>
        <v>20.6</v>
      </c>
      <c r="J34" s="276">
        <f>J35+J36+J37</f>
        <v>129.5</v>
      </c>
      <c r="K34" s="284">
        <f>K35+K36+K37</f>
        <v>134.2</v>
      </c>
      <c r="L34" s="153"/>
      <c r="M34" s="264"/>
      <c r="N34" s="264"/>
    </row>
    <row r="35" spans="1:14" ht="180.75" customHeight="1">
      <c r="A35" s="1"/>
      <c r="B35" s="280"/>
      <c r="C35" s="279" t="s">
        <v>168</v>
      </c>
      <c r="D35" s="275" t="s">
        <v>57</v>
      </c>
      <c r="E35" s="275" t="s">
        <v>70</v>
      </c>
      <c r="F35" s="275" t="s">
        <v>72</v>
      </c>
      <c r="G35" s="275" t="s">
        <v>169</v>
      </c>
      <c r="H35" s="275" t="s">
        <v>82</v>
      </c>
      <c r="I35" s="276">
        <v>17.26</v>
      </c>
      <c r="J35" s="276">
        <v>99.46</v>
      </c>
      <c r="K35" s="284">
        <v>103.07</v>
      </c>
      <c r="L35" s="153"/>
      <c r="M35" s="264"/>
      <c r="N35" s="264"/>
    </row>
    <row r="36" spans="1:14" ht="229.5" customHeight="1">
      <c r="A36" s="1"/>
      <c r="B36" s="280"/>
      <c r="C36" s="279" t="s">
        <v>237</v>
      </c>
      <c r="D36" s="275" t="s">
        <v>57</v>
      </c>
      <c r="E36" s="275" t="s">
        <v>70</v>
      </c>
      <c r="F36" s="275" t="s">
        <v>72</v>
      </c>
      <c r="G36" s="275" t="s">
        <v>169</v>
      </c>
      <c r="H36" s="275" t="s">
        <v>166</v>
      </c>
      <c r="I36" s="276">
        <v>5.22</v>
      </c>
      <c r="J36" s="276">
        <v>30.04</v>
      </c>
      <c r="K36" s="284">
        <v>31.13</v>
      </c>
      <c r="L36" s="153"/>
      <c r="M36" s="264"/>
      <c r="N36" s="264"/>
    </row>
    <row r="37" spans="1:14" ht="174" customHeight="1">
      <c r="A37" s="1"/>
      <c r="B37" s="280"/>
      <c r="C37" s="279" t="s">
        <v>1</v>
      </c>
      <c r="D37" s="275" t="s">
        <v>57</v>
      </c>
      <c r="E37" s="275" t="s">
        <v>70</v>
      </c>
      <c r="F37" s="275" t="s">
        <v>72</v>
      </c>
      <c r="G37" s="275" t="s">
        <v>169</v>
      </c>
      <c r="H37" s="275" t="s">
        <v>88</v>
      </c>
      <c r="I37" s="276">
        <v>-1.88</v>
      </c>
      <c r="J37" s="276"/>
      <c r="K37" s="284"/>
      <c r="L37" s="153"/>
      <c r="M37" s="264"/>
      <c r="N37" s="264"/>
    </row>
    <row r="38" spans="1:14" ht="165" customHeight="1" hidden="1">
      <c r="A38" s="1"/>
      <c r="B38" s="280" t="s">
        <v>189</v>
      </c>
      <c r="C38" s="288" t="s">
        <v>193</v>
      </c>
      <c r="D38" s="280" t="s">
        <v>57</v>
      </c>
      <c r="E38" s="280" t="s">
        <v>71</v>
      </c>
      <c r="F38" s="280" t="s">
        <v>75</v>
      </c>
      <c r="G38" s="289" t="s">
        <v>153</v>
      </c>
      <c r="H38" s="280"/>
      <c r="I38" s="282" t="e">
        <f>I39</f>
        <v>#REF!</v>
      </c>
      <c r="J38" s="282" t="e">
        <f>J39</f>
        <v>#REF!</v>
      </c>
      <c r="K38" s="284"/>
      <c r="L38" s="153"/>
      <c r="M38" s="264"/>
      <c r="N38" s="264"/>
    </row>
    <row r="39" spans="1:14" ht="190.5" customHeight="1" hidden="1">
      <c r="A39" s="1"/>
      <c r="B39" s="280"/>
      <c r="C39" s="290" t="s">
        <v>162</v>
      </c>
      <c r="D39" s="275" t="s">
        <v>57</v>
      </c>
      <c r="E39" s="275" t="s">
        <v>71</v>
      </c>
      <c r="F39" s="275" t="s">
        <v>75</v>
      </c>
      <c r="G39" s="291" t="s">
        <v>154</v>
      </c>
      <c r="H39" s="275" t="s">
        <v>58</v>
      </c>
      <c r="I39" s="276" t="e">
        <f>I40+#REF!</f>
        <v>#REF!</v>
      </c>
      <c r="J39" s="276" t="e">
        <f>J40+#REF!</f>
        <v>#REF!</v>
      </c>
      <c r="K39" s="284"/>
      <c r="L39" s="153"/>
      <c r="M39" s="264"/>
      <c r="N39" s="264"/>
    </row>
    <row r="40" spans="1:14" ht="98.25" customHeight="1" hidden="1">
      <c r="A40" s="1"/>
      <c r="B40" s="280"/>
      <c r="C40" s="279" t="s">
        <v>168</v>
      </c>
      <c r="D40" s="275" t="s">
        <v>57</v>
      </c>
      <c r="E40" s="275" t="s">
        <v>71</v>
      </c>
      <c r="F40" s="275" t="s">
        <v>75</v>
      </c>
      <c r="G40" s="291" t="s">
        <v>154</v>
      </c>
      <c r="H40" s="275" t="s">
        <v>82</v>
      </c>
      <c r="I40" s="276"/>
      <c r="J40" s="276">
        <v>18.01</v>
      </c>
      <c r="K40" s="284"/>
      <c r="L40" s="153"/>
      <c r="M40" s="264"/>
      <c r="N40" s="264"/>
    </row>
    <row r="41" spans="1:14" ht="260.25" customHeight="1">
      <c r="A41" s="1"/>
      <c r="B41" s="280" t="s">
        <v>189</v>
      </c>
      <c r="C41" s="281" t="s">
        <v>227</v>
      </c>
      <c r="D41" s="280"/>
      <c r="E41" s="280"/>
      <c r="F41" s="280"/>
      <c r="G41" s="289" t="s">
        <v>200</v>
      </c>
      <c r="H41" s="280" t="s">
        <v>58</v>
      </c>
      <c r="I41" s="282">
        <f>I42</f>
        <v>0</v>
      </c>
      <c r="J41" s="282">
        <f>J42</f>
        <v>3</v>
      </c>
      <c r="K41" s="287">
        <f>K42</f>
        <v>7</v>
      </c>
      <c r="L41" s="153"/>
      <c r="M41" s="264"/>
      <c r="N41" s="264"/>
    </row>
    <row r="42" spans="1:14" ht="185.25" customHeight="1">
      <c r="A42" s="1"/>
      <c r="B42" s="280"/>
      <c r="C42" s="279" t="s">
        <v>1</v>
      </c>
      <c r="D42" s="275"/>
      <c r="E42" s="275"/>
      <c r="F42" s="275"/>
      <c r="G42" s="291" t="s">
        <v>379</v>
      </c>
      <c r="H42" s="275" t="s">
        <v>88</v>
      </c>
      <c r="I42" s="276"/>
      <c r="J42" s="276">
        <v>3</v>
      </c>
      <c r="K42" s="284">
        <v>7</v>
      </c>
      <c r="L42" s="153"/>
      <c r="M42" s="264"/>
      <c r="N42" s="264"/>
    </row>
    <row r="43" spans="1:14" ht="205.5" customHeight="1">
      <c r="A43" s="1"/>
      <c r="B43" s="280" t="s">
        <v>190</v>
      </c>
      <c r="C43" s="281" t="s">
        <v>228</v>
      </c>
      <c r="D43" s="280" t="s">
        <v>57</v>
      </c>
      <c r="E43" s="289" t="s">
        <v>7</v>
      </c>
      <c r="F43" s="289" t="s">
        <v>7</v>
      </c>
      <c r="G43" s="280" t="s">
        <v>149</v>
      </c>
      <c r="H43" s="289" t="s">
        <v>58</v>
      </c>
      <c r="I43" s="282">
        <f>I46+I44+I53</f>
        <v>459.42900000000003</v>
      </c>
      <c r="J43" s="282">
        <f>J44+J46+J53</f>
        <v>1524.1390000000001</v>
      </c>
      <c r="K43" s="282">
        <f>K44+K46+K53</f>
        <v>1194.16</v>
      </c>
      <c r="L43" s="153"/>
      <c r="M43" s="264"/>
      <c r="N43" s="264"/>
    </row>
    <row r="44" spans="1:14" ht="339.75" customHeight="1">
      <c r="A44" s="1"/>
      <c r="B44" s="280"/>
      <c r="C44" s="279" t="s">
        <v>229</v>
      </c>
      <c r="D44" s="275" t="s">
        <v>57</v>
      </c>
      <c r="E44" s="291" t="s">
        <v>7</v>
      </c>
      <c r="F44" s="291" t="s">
        <v>7</v>
      </c>
      <c r="G44" s="275" t="s">
        <v>150</v>
      </c>
      <c r="H44" s="291" t="s">
        <v>58</v>
      </c>
      <c r="I44" s="276">
        <f>I45</f>
        <v>-3</v>
      </c>
      <c r="J44" s="276">
        <f>J45</f>
        <v>2</v>
      </c>
      <c r="K44" s="276">
        <f>K45</f>
        <v>6</v>
      </c>
      <c r="L44" s="153"/>
      <c r="M44" s="264"/>
      <c r="N44" s="264"/>
    </row>
    <row r="45" spans="1:14" ht="216.75" customHeight="1">
      <c r="A45" s="1"/>
      <c r="B45" s="280"/>
      <c r="C45" s="292" t="s">
        <v>1</v>
      </c>
      <c r="D45" s="275" t="s">
        <v>57</v>
      </c>
      <c r="E45" s="291" t="s">
        <v>7</v>
      </c>
      <c r="F45" s="291" t="s">
        <v>7</v>
      </c>
      <c r="G45" s="275" t="s">
        <v>378</v>
      </c>
      <c r="H45" s="291" t="s">
        <v>88</v>
      </c>
      <c r="I45" s="276">
        <v>-3</v>
      </c>
      <c r="J45" s="276">
        <v>2</v>
      </c>
      <c r="K45" s="284">
        <v>6</v>
      </c>
      <c r="L45" s="153"/>
      <c r="M45" s="264"/>
      <c r="N45" s="264"/>
    </row>
    <row r="46" spans="1:14" ht="330.75" customHeight="1">
      <c r="A46" s="1"/>
      <c r="B46" s="280"/>
      <c r="C46" s="293" t="s">
        <v>230</v>
      </c>
      <c r="D46" s="280" t="s">
        <v>57</v>
      </c>
      <c r="E46" s="280" t="s">
        <v>77</v>
      </c>
      <c r="F46" s="280" t="s">
        <v>69</v>
      </c>
      <c r="G46" s="280" t="s">
        <v>151</v>
      </c>
      <c r="H46" s="280" t="s">
        <v>58</v>
      </c>
      <c r="I46" s="282">
        <f>I47+I48+I49+I50+I51+I52</f>
        <v>230.93</v>
      </c>
      <c r="J46" s="282">
        <f>J47+J48+J49+J50+J51+J52</f>
        <v>308.15</v>
      </c>
      <c r="K46" s="282">
        <f>K47+K48+K49+K50+K51+K52</f>
        <v>205.67000000000002</v>
      </c>
      <c r="L46" s="153"/>
      <c r="M46" s="264"/>
      <c r="N46" s="264"/>
    </row>
    <row r="47" spans="1:14" ht="168.75" customHeight="1">
      <c r="A47" s="1"/>
      <c r="B47" s="280"/>
      <c r="C47" s="279" t="s">
        <v>164</v>
      </c>
      <c r="D47" s="275" t="s">
        <v>57</v>
      </c>
      <c r="E47" s="275" t="s">
        <v>77</v>
      </c>
      <c r="F47" s="275" t="s">
        <v>69</v>
      </c>
      <c r="G47" s="275" t="s">
        <v>377</v>
      </c>
      <c r="H47" s="275" t="s">
        <v>88</v>
      </c>
      <c r="I47" s="276">
        <v>230.93</v>
      </c>
      <c r="J47" s="276">
        <v>237.15</v>
      </c>
      <c r="K47" s="284">
        <v>103.67</v>
      </c>
      <c r="L47" s="153"/>
      <c r="M47" s="264"/>
      <c r="N47" s="264"/>
    </row>
    <row r="48" spans="1:14" ht="168.75" customHeight="1">
      <c r="A48" s="1"/>
      <c r="B48" s="280"/>
      <c r="C48" s="279" t="s">
        <v>309</v>
      </c>
      <c r="D48" s="275"/>
      <c r="E48" s="275"/>
      <c r="F48" s="275"/>
      <c r="G48" s="275" t="s">
        <v>376</v>
      </c>
      <c r="H48" s="275" t="s">
        <v>310</v>
      </c>
      <c r="I48" s="276"/>
      <c r="J48" s="276">
        <v>25</v>
      </c>
      <c r="K48" s="284">
        <v>43</v>
      </c>
      <c r="L48" s="153"/>
      <c r="M48" s="264"/>
      <c r="N48" s="264"/>
    </row>
    <row r="49" spans="1:14" ht="96" customHeight="1">
      <c r="A49" s="1"/>
      <c r="B49" s="280"/>
      <c r="C49" s="279" t="s">
        <v>140</v>
      </c>
      <c r="D49" s="275" t="s">
        <v>57</v>
      </c>
      <c r="E49" s="275" t="s">
        <v>77</v>
      </c>
      <c r="F49" s="275" t="s">
        <v>69</v>
      </c>
      <c r="G49" s="275" t="s">
        <v>375</v>
      </c>
      <c r="H49" s="275" t="s">
        <v>165</v>
      </c>
      <c r="I49" s="276"/>
      <c r="J49" s="276">
        <v>10</v>
      </c>
      <c r="K49" s="284">
        <v>10</v>
      </c>
      <c r="L49" s="153"/>
      <c r="M49" s="264"/>
      <c r="N49" s="264"/>
    </row>
    <row r="50" spans="1:14" ht="135" customHeight="1">
      <c r="A50" s="1"/>
      <c r="B50" s="280"/>
      <c r="C50" s="279" t="s">
        <v>86</v>
      </c>
      <c r="D50" s="275" t="s">
        <v>57</v>
      </c>
      <c r="E50" s="275" t="s">
        <v>77</v>
      </c>
      <c r="F50" s="275" t="s">
        <v>69</v>
      </c>
      <c r="G50" s="275" t="s">
        <v>374</v>
      </c>
      <c r="H50" s="275" t="s">
        <v>89</v>
      </c>
      <c r="I50" s="276"/>
      <c r="J50" s="276">
        <v>23</v>
      </c>
      <c r="K50" s="284">
        <v>25</v>
      </c>
      <c r="L50" s="153"/>
      <c r="M50" s="264"/>
      <c r="N50" s="264"/>
    </row>
    <row r="51" spans="1:14" ht="116.25" customHeight="1">
      <c r="A51" s="1"/>
      <c r="B51" s="280"/>
      <c r="C51" s="279" t="s">
        <v>87</v>
      </c>
      <c r="D51" s="275" t="s">
        <v>57</v>
      </c>
      <c r="E51" s="275" t="s">
        <v>77</v>
      </c>
      <c r="F51" s="275" t="s">
        <v>69</v>
      </c>
      <c r="G51" s="275" t="s">
        <v>374</v>
      </c>
      <c r="H51" s="275" t="s">
        <v>9</v>
      </c>
      <c r="I51" s="276">
        <v>0</v>
      </c>
      <c r="J51" s="276">
        <v>12</v>
      </c>
      <c r="K51" s="284">
        <v>12</v>
      </c>
      <c r="L51" s="153"/>
      <c r="M51" s="264"/>
      <c r="N51" s="264"/>
    </row>
    <row r="52" spans="1:14" ht="106.5" customHeight="1">
      <c r="A52" s="1"/>
      <c r="B52" s="280"/>
      <c r="C52" s="279" t="s">
        <v>204</v>
      </c>
      <c r="D52" s="275"/>
      <c r="E52" s="275"/>
      <c r="F52" s="275"/>
      <c r="G52" s="275" t="s">
        <v>374</v>
      </c>
      <c r="H52" s="275" t="s">
        <v>203</v>
      </c>
      <c r="I52" s="276"/>
      <c r="J52" s="276">
        <v>1</v>
      </c>
      <c r="K52" s="284">
        <v>12</v>
      </c>
      <c r="L52" s="153"/>
      <c r="M52" s="264"/>
      <c r="N52" s="264"/>
    </row>
    <row r="53" spans="1:14" ht="361.5" customHeight="1">
      <c r="A53" s="1"/>
      <c r="B53" s="280"/>
      <c r="C53" s="293" t="s">
        <v>231</v>
      </c>
      <c r="D53" s="280" t="s">
        <v>57</v>
      </c>
      <c r="E53" s="280" t="s">
        <v>79</v>
      </c>
      <c r="F53" s="280" t="s">
        <v>76</v>
      </c>
      <c r="G53" s="280" t="s">
        <v>149</v>
      </c>
      <c r="H53" s="280" t="s">
        <v>58</v>
      </c>
      <c r="I53" s="332">
        <f>I54+I55+I56+I57+I58+I59+I60+I61</f>
        <v>231.49900000000002</v>
      </c>
      <c r="J53" s="332">
        <f>J54+J55+J56+J57+J58+J59+J60+J61</f>
        <v>1213.989</v>
      </c>
      <c r="K53" s="282">
        <f>K54+K55+K58+K59</f>
        <v>982.49</v>
      </c>
      <c r="L53" s="153"/>
      <c r="M53" s="264"/>
      <c r="N53" s="264"/>
    </row>
    <row r="54" spans="1:14" ht="116.25" customHeight="1">
      <c r="A54" s="1"/>
      <c r="B54" s="280"/>
      <c r="C54" s="279" t="s">
        <v>168</v>
      </c>
      <c r="D54" s="275" t="s">
        <v>57</v>
      </c>
      <c r="E54" s="275" t="s">
        <v>79</v>
      </c>
      <c r="F54" s="275" t="s">
        <v>76</v>
      </c>
      <c r="G54" s="275" t="s">
        <v>373</v>
      </c>
      <c r="H54" s="275" t="s">
        <v>82</v>
      </c>
      <c r="I54" s="276"/>
      <c r="J54" s="276">
        <v>190</v>
      </c>
      <c r="K54" s="285">
        <v>190</v>
      </c>
      <c r="L54" s="153"/>
      <c r="M54" s="264"/>
      <c r="N54" s="264"/>
    </row>
    <row r="55" spans="1:14" ht="262.5" customHeight="1">
      <c r="A55" s="1"/>
      <c r="B55" s="280"/>
      <c r="C55" s="279" t="s">
        <v>237</v>
      </c>
      <c r="D55" s="275" t="s">
        <v>57</v>
      </c>
      <c r="E55" s="275" t="s">
        <v>79</v>
      </c>
      <c r="F55" s="275" t="s">
        <v>76</v>
      </c>
      <c r="G55" s="275" t="s">
        <v>373</v>
      </c>
      <c r="H55" s="275" t="s">
        <v>166</v>
      </c>
      <c r="I55" s="276"/>
      <c r="J55" s="276">
        <v>57.38</v>
      </c>
      <c r="K55" s="285">
        <v>57.38</v>
      </c>
      <c r="L55" s="153"/>
      <c r="M55" s="264"/>
      <c r="N55" s="264"/>
    </row>
    <row r="56" spans="1:14" ht="262.5" customHeight="1">
      <c r="A56" s="1"/>
      <c r="B56" s="280"/>
      <c r="C56" s="242" t="s">
        <v>168</v>
      </c>
      <c r="D56" s="241" t="s">
        <v>351</v>
      </c>
      <c r="E56" s="244" t="s">
        <v>82</v>
      </c>
      <c r="F56" s="242" t="s">
        <v>168</v>
      </c>
      <c r="G56" s="241" t="s">
        <v>350</v>
      </c>
      <c r="H56" s="244" t="s">
        <v>82</v>
      </c>
      <c r="I56" s="276">
        <v>38</v>
      </c>
      <c r="J56" s="276">
        <v>38</v>
      </c>
      <c r="K56" s="285"/>
      <c r="L56" s="153"/>
      <c r="M56" s="264"/>
      <c r="N56" s="264"/>
    </row>
    <row r="57" spans="1:14" ht="262.5" customHeight="1">
      <c r="A57" s="1"/>
      <c r="B57" s="280"/>
      <c r="C57" s="243" t="s">
        <v>237</v>
      </c>
      <c r="D57" s="241" t="s">
        <v>351</v>
      </c>
      <c r="E57" s="244" t="s">
        <v>166</v>
      </c>
      <c r="F57" s="243" t="s">
        <v>237</v>
      </c>
      <c r="G57" s="241" t="s">
        <v>350</v>
      </c>
      <c r="H57" s="244" t="s">
        <v>166</v>
      </c>
      <c r="I57" s="276">
        <v>11.48</v>
      </c>
      <c r="J57" s="276">
        <v>11.48</v>
      </c>
      <c r="K57" s="285"/>
      <c r="L57" s="153"/>
      <c r="M57" s="264"/>
      <c r="N57" s="264"/>
    </row>
    <row r="58" spans="1:14" ht="110.25" customHeight="1">
      <c r="A58" s="1"/>
      <c r="B58" s="280"/>
      <c r="C58" s="279" t="s">
        <v>168</v>
      </c>
      <c r="D58" s="275"/>
      <c r="E58" s="275"/>
      <c r="F58" s="275"/>
      <c r="G58" s="275" t="s">
        <v>372</v>
      </c>
      <c r="H58" s="275" t="s">
        <v>82</v>
      </c>
      <c r="I58" s="276"/>
      <c r="J58" s="276">
        <v>564.6</v>
      </c>
      <c r="K58" s="285">
        <v>564.6</v>
      </c>
      <c r="L58" s="153"/>
      <c r="M58" s="264"/>
      <c r="N58" s="264"/>
    </row>
    <row r="59" spans="1:14" ht="265.5" customHeight="1">
      <c r="A59" s="1"/>
      <c r="B59" s="280"/>
      <c r="C59" s="279" t="s">
        <v>237</v>
      </c>
      <c r="D59" s="275"/>
      <c r="E59" s="275"/>
      <c r="F59" s="275"/>
      <c r="G59" s="275" t="s">
        <v>372</v>
      </c>
      <c r="H59" s="275" t="s">
        <v>166</v>
      </c>
      <c r="I59" s="276"/>
      <c r="J59" s="276">
        <v>170.51</v>
      </c>
      <c r="K59" s="285">
        <v>170.51</v>
      </c>
      <c r="L59" s="153"/>
      <c r="M59" s="264"/>
      <c r="N59" s="264"/>
    </row>
    <row r="60" spans="1:14" ht="216" customHeight="1">
      <c r="A60" s="1"/>
      <c r="B60" s="280"/>
      <c r="C60" s="242" t="s">
        <v>168</v>
      </c>
      <c r="D60" s="241" t="s">
        <v>351</v>
      </c>
      <c r="E60" s="244" t="s">
        <v>82</v>
      </c>
      <c r="F60" s="242" t="s">
        <v>168</v>
      </c>
      <c r="G60" s="241" t="s">
        <v>351</v>
      </c>
      <c r="H60" s="244" t="s">
        <v>82</v>
      </c>
      <c r="I60" s="276">
        <v>140</v>
      </c>
      <c r="J60" s="276">
        <v>140</v>
      </c>
      <c r="K60" s="285"/>
      <c r="L60" s="153"/>
      <c r="M60" s="264"/>
      <c r="N60" s="264"/>
    </row>
    <row r="61" spans="1:14" ht="265.5" customHeight="1">
      <c r="A61" s="1"/>
      <c r="B61" s="280"/>
      <c r="C61" s="243" t="s">
        <v>237</v>
      </c>
      <c r="D61" s="241" t="s">
        <v>351</v>
      </c>
      <c r="E61" s="244" t="s">
        <v>166</v>
      </c>
      <c r="F61" s="243" t="s">
        <v>237</v>
      </c>
      <c r="G61" s="241" t="s">
        <v>351</v>
      </c>
      <c r="H61" s="244" t="s">
        <v>166</v>
      </c>
      <c r="I61" s="331">
        <v>42.019</v>
      </c>
      <c r="J61" s="331">
        <v>42.019</v>
      </c>
      <c r="K61" s="285"/>
      <c r="L61" s="153"/>
      <c r="M61" s="264"/>
      <c r="N61" s="264"/>
    </row>
    <row r="62" spans="1:14" ht="84.75" customHeight="1">
      <c r="A62" s="1"/>
      <c r="B62" s="280"/>
      <c r="C62" s="293" t="s">
        <v>135</v>
      </c>
      <c r="D62" s="280" t="s">
        <v>57</v>
      </c>
      <c r="E62" s="280" t="s">
        <v>69</v>
      </c>
      <c r="F62" s="280" t="s">
        <v>70</v>
      </c>
      <c r="G62" s="280" t="s">
        <v>152</v>
      </c>
      <c r="H62" s="280"/>
      <c r="I62" s="282">
        <f>I63+I66</f>
        <v>80.64</v>
      </c>
      <c r="J62" s="282">
        <f>J63+J66</f>
        <v>596.9</v>
      </c>
      <c r="K62" s="282">
        <f>K63+K66</f>
        <v>597.9</v>
      </c>
      <c r="L62" s="153"/>
      <c r="M62" s="264"/>
      <c r="N62" s="264"/>
    </row>
    <row r="63" spans="1:14" ht="145.5" customHeight="1">
      <c r="A63" s="1"/>
      <c r="B63" s="273"/>
      <c r="C63" s="294" t="s">
        <v>0</v>
      </c>
      <c r="D63" s="275" t="s">
        <v>57</v>
      </c>
      <c r="E63" s="275" t="s">
        <v>69</v>
      </c>
      <c r="F63" s="275" t="s">
        <v>70</v>
      </c>
      <c r="G63" s="275" t="s">
        <v>186</v>
      </c>
      <c r="H63" s="275" t="s">
        <v>58</v>
      </c>
      <c r="I63" s="276">
        <f>I64+I65</f>
        <v>79.64</v>
      </c>
      <c r="J63" s="276">
        <f>J64+J65</f>
        <v>585.9</v>
      </c>
      <c r="K63" s="276">
        <f>K64+K65</f>
        <v>585.9</v>
      </c>
      <c r="L63" s="153"/>
      <c r="M63" s="264"/>
      <c r="N63" s="264"/>
    </row>
    <row r="64" spans="1:14" ht="120" customHeight="1">
      <c r="A64" s="1"/>
      <c r="B64" s="273"/>
      <c r="C64" s="279" t="s">
        <v>168</v>
      </c>
      <c r="D64" s="275" t="s">
        <v>57</v>
      </c>
      <c r="E64" s="275" t="s">
        <v>69</v>
      </c>
      <c r="F64" s="275" t="s">
        <v>70</v>
      </c>
      <c r="G64" s="275" t="s">
        <v>186</v>
      </c>
      <c r="H64" s="275" t="s">
        <v>82</v>
      </c>
      <c r="I64" s="276">
        <v>61.17</v>
      </c>
      <c r="J64" s="276">
        <v>450</v>
      </c>
      <c r="K64" s="284">
        <v>450</v>
      </c>
      <c r="L64" s="153"/>
      <c r="M64" s="264"/>
      <c r="N64" s="264"/>
    </row>
    <row r="65" spans="1:14" ht="255" customHeight="1">
      <c r="A65" s="1"/>
      <c r="B65" s="273"/>
      <c r="C65" s="279" t="s">
        <v>237</v>
      </c>
      <c r="D65" s="275" t="s">
        <v>57</v>
      </c>
      <c r="E65" s="275" t="s">
        <v>69</v>
      </c>
      <c r="F65" s="275" t="s">
        <v>70</v>
      </c>
      <c r="G65" s="275" t="s">
        <v>186</v>
      </c>
      <c r="H65" s="275" t="s">
        <v>166</v>
      </c>
      <c r="I65" s="276">
        <v>18.47</v>
      </c>
      <c r="J65" s="276">
        <v>135.9</v>
      </c>
      <c r="K65" s="284">
        <v>135.9</v>
      </c>
      <c r="L65" s="153"/>
      <c r="M65" s="264"/>
      <c r="N65" s="264"/>
    </row>
    <row r="66" spans="1:14" ht="107.25" customHeight="1">
      <c r="A66" s="1"/>
      <c r="B66" s="273"/>
      <c r="C66" s="295" t="s">
        <v>281</v>
      </c>
      <c r="D66" s="280" t="s">
        <v>57</v>
      </c>
      <c r="E66" s="280" t="s">
        <v>69</v>
      </c>
      <c r="F66" s="280" t="s">
        <v>79</v>
      </c>
      <c r="G66" s="280" t="s">
        <v>160</v>
      </c>
      <c r="H66" s="280"/>
      <c r="I66" s="282">
        <f>I67</f>
        <v>1</v>
      </c>
      <c r="J66" s="282">
        <f>J67</f>
        <v>11</v>
      </c>
      <c r="K66" s="287">
        <f>K67</f>
        <v>12</v>
      </c>
      <c r="L66" s="153"/>
      <c r="M66" s="264"/>
      <c r="N66" s="264"/>
    </row>
    <row r="67" spans="1:14" ht="81" customHeight="1">
      <c r="A67" s="1"/>
      <c r="B67" s="273"/>
      <c r="C67" s="279" t="s">
        <v>301</v>
      </c>
      <c r="D67" s="275" t="s">
        <v>57</v>
      </c>
      <c r="E67" s="275" t="s">
        <v>69</v>
      </c>
      <c r="F67" s="275" t="s">
        <v>79</v>
      </c>
      <c r="G67" s="275" t="s">
        <v>160</v>
      </c>
      <c r="H67" s="275" t="s">
        <v>5</v>
      </c>
      <c r="I67" s="276">
        <v>1</v>
      </c>
      <c r="J67" s="276">
        <v>11</v>
      </c>
      <c r="K67" s="284">
        <v>12</v>
      </c>
      <c r="L67" s="153"/>
      <c r="M67" s="264"/>
      <c r="N67" s="264"/>
    </row>
    <row r="68" spans="1:14" ht="81" customHeight="1">
      <c r="A68" s="1"/>
      <c r="B68" s="296"/>
      <c r="C68" s="297" t="s">
        <v>80</v>
      </c>
      <c r="D68" s="298" t="s">
        <v>57</v>
      </c>
      <c r="E68" s="298" t="s">
        <v>182</v>
      </c>
      <c r="F68" s="298" t="s">
        <v>182</v>
      </c>
      <c r="G68" s="298" t="s">
        <v>213</v>
      </c>
      <c r="H68" s="298" t="s">
        <v>183</v>
      </c>
      <c r="I68" s="299">
        <v>-62.17</v>
      </c>
      <c r="J68" s="299">
        <v>89.29</v>
      </c>
      <c r="K68" s="300">
        <v>162.19</v>
      </c>
      <c r="L68" s="153"/>
      <c r="M68" s="264"/>
      <c r="N68" s="264"/>
    </row>
    <row r="69" spans="1:14" ht="126" customHeight="1">
      <c r="A69" s="1"/>
      <c r="B69" s="392" t="s">
        <v>29</v>
      </c>
      <c r="C69" s="392"/>
      <c r="D69" s="392"/>
      <c r="E69" s="392"/>
      <c r="F69" s="392"/>
      <c r="G69" s="392"/>
      <c r="H69" s="299"/>
      <c r="I69" s="333">
        <f>I21+I62+I68</f>
        <v>563.219</v>
      </c>
      <c r="J69" s="333">
        <f>J21+J62+J68</f>
        <v>3701.279</v>
      </c>
      <c r="K69" s="299">
        <f>K21+K62+K68</f>
        <v>3377.9000000000005</v>
      </c>
      <c r="L69" s="153"/>
      <c r="M69" s="264"/>
      <c r="N69" s="264"/>
    </row>
    <row r="70" spans="1:14" ht="61.5">
      <c r="A70" s="1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264"/>
      <c r="N70" s="264"/>
    </row>
    <row r="71" spans="1:14" ht="61.5">
      <c r="A71" s="1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264"/>
      <c r="N71" s="264"/>
    </row>
    <row r="72" spans="1:12" ht="53.25">
      <c r="A72" s="1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1:12" ht="53.25">
      <c r="A73" s="1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</sheetData>
  <sheetProtection/>
  <mergeCells count="6">
    <mergeCell ref="J1:K1"/>
    <mergeCell ref="J3:K3"/>
    <mergeCell ref="B9:J9"/>
    <mergeCell ref="H10:J10"/>
    <mergeCell ref="B69:G69"/>
    <mergeCell ref="H4:N7"/>
  </mergeCells>
  <printOptions/>
  <pageMargins left="0.25" right="0.25" top="0.75" bottom="0.75" header="0.3" footer="0.3"/>
  <pageSetup fitToHeight="0" fitToWidth="1" horizontalDpi="600" verticalDpi="600" orientation="portrait" paperSize="9" scale="1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P103"/>
  <sheetViews>
    <sheetView view="pageBreakPreview" zoomScale="15" zoomScaleNormal="65" zoomScaleSheetLayoutView="15" zoomScalePageLayoutView="0" workbookViewId="0" topLeftCell="A1">
      <selection activeCell="I13" sqref="I13"/>
    </sheetView>
  </sheetViews>
  <sheetFormatPr defaultColWidth="9.00390625" defaultRowHeight="12.75"/>
  <cols>
    <col min="1" max="1" width="26.75390625" style="0" customWidth="1"/>
    <col min="2" max="2" width="53.25390625" style="0" customWidth="1"/>
    <col min="3" max="3" width="255.375" style="0" customWidth="1"/>
    <col min="4" max="4" width="77.375" style="0" customWidth="1"/>
    <col min="5" max="5" width="48.125" style="0" customWidth="1"/>
    <col min="6" max="6" width="67.375" style="0" customWidth="1"/>
    <col min="7" max="7" width="103.375" style="0" customWidth="1"/>
    <col min="8" max="8" width="57.625" style="0" customWidth="1"/>
    <col min="9" max="9" width="120.125" style="0" customWidth="1"/>
    <col min="10" max="10" width="86.375" style="0" customWidth="1"/>
    <col min="11" max="11" width="92.625" style="0" customWidth="1"/>
  </cols>
  <sheetData>
    <row r="1" spans="1:16" ht="129" customHeight="1">
      <c r="A1" s="65"/>
      <c r="B1" s="65"/>
      <c r="C1" s="65"/>
      <c r="D1" s="65"/>
      <c r="E1" s="65"/>
      <c r="F1" s="65"/>
      <c r="G1" s="65"/>
      <c r="H1" s="65"/>
      <c r="I1" s="65"/>
      <c r="J1" s="401"/>
      <c r="K1" s="402"/>
      <c r="L1" s="396"/>
      <c r="M1" s="396"/>
      <c r="N1" s="65"/>
      <c r="O1" s="64"/>
      <c r="P1" s="64"/>
    </row>
    <row r="2" spans="1:16" ht="60.75" customHeight="1">
      <c r="A2" s="65"/>
      <c r="B2" s="65"/>
      <c r="C2" s="65"/>
      <c r="D2" s="65"/>
      <c r="E2" s="65"/>
      <c r="F2" s="65"/>
      <c r="G2" s="65"/>
      <c r="H2" s="65"/>
      <c r="I2" s="65"/>
      <c r="J2" s="399" t="s">
        <v>296</v>
      </c>
      <c r="K2" s="400"/>
      <c r="L2" s="65"/>
      <c r="M2" s="65"/>
      <c r="N2" s="65"/>
      <c r="O2" s="64"/>
      <c r="P2" s="64"/>
    </row>
    <row r="3" spans="1:16" ht="37.5" customHeight="1" hidden="1">
      <c r="A3" s="65"/>
      <c r="B3" s="65"/>
      <c r="C3" s="65"/>
      <c r="D3" s="65"/>
      <c r="E3" s="65"/>
      <c r="F3" s="65"/>
      <c r="G3" s="397" t="s">
        <v>412</v>
      </c>
      <c r="H3" s="398"/>
      <c r="I3" s="398"/>
      <c r="J3" s="398"/>
      <c r="K3" s="398"/>
      <c r="L3" s="398"/>
      <c r="M3" s="398"/>
      <c r="N3" s="65"/>
      <c r="O3" s="64"/>
      <c r="P3" s="64"/>
    </row>
    <row r="4" spans="1:16" ht="15" customHeight="1" hidden="1">
      <c r="A4" s="65"/>
      <c r="B4" s="65"/>
      <c r="C4" s="65"/>
      <c r="D4" s="65"/>
      <c r="E4" s="65"/>
      <c r="F4" s="65"/>
      <c r="G4" s="398"/>
      <c r="H4" s="398"/>
      <c r="I4" s="398"/>
      <c r="J4" s="398"/>
      <c r="K4" s="398"/>
      <c r="L4" s="398"/>
      <c r="M4" s="398"/>
      <c r="N4" s="65"/>
      <c r="O4" s="64"/>
      <c r="P4" s="64"/>
    </row>
    <row r="5" spans="1:16" ht="24" customHeight="1">
      <c r="A5" s="65"/>
      <c r="B5" s="65"/>
      <c r="C5" s="65"/>
      <c r="D5" s="65"/>
      <c r="E5" s="65"/>
      <c r="F5" s="65"/>
      <c r="G5" s="398"/>
      <c r="H5" s="398"/>
      <c r="I5" s="398"/>
      <c r="J5" s="398"/>
      <c r="K5" s="398"/>
      <c r="L5" s="398"/>
      <c r="M5" s="398"/>
      <c r="N5" s="65"/>
      <c r="O5" s="64"/>
      <c r="P5" s="64"/>
    </row>
    <row r="6" spans="1:16" ht="213.75" customHeight="1">
      <c r="A6" s="65"/>
      <c r="B6" s="65"/>
      <c r="C6" s="65"/>
      <c r="D6" s="65"/>
      <c r="E6" s="65"/>
      <c r="F6" s="65"/>
      <c r="G6" s="398"/>
      <c r="H6" s="398"/>
      <c r="I6" s="398"/>
      <c r="J6" s="398"/>
      <c r="K6" s="398"/>
      <c r="L6" s="398"/>
      <c r="M6" s="398"/>
      <c r="N6" s="65"/>
      <c r="O6" s="64"/>
      <c r="P6" s="64"/>
    </row>
    <row r="7" spans="1:16" ht="7.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4"/>
      <c r="P7" s="64"/>
    </row>
    <row r="8" spans="1:16" ht="155.25" customHeight="1">
      <c r="A8" s="65"/>
      <c r="B8" s="395" t="s">
        <v>337</v>
      </c>
      <c r="C8" s="395"/>
      <c r="D8" s="395"/>
      <c r="E8" s="395"/>
      <c r="F8" s="395"/>
      <c r="G8" s="395"/>
      <c r="H8" s="395"/>
      <c r="I8" s="395"/>
      <c r="J8" s="395"/>
      <c r="K8" s="395"/>
      <c r="L8" s="65"/>
      <c r="M8" s="65"/>
      <c r="N8" s="66"/>
      <c r="O8" s="64"/>
      <c r="P8" s="64"/>
    </row>
    <row r="9" spans="1:16" ht="147" customHeight="1">
      <c r="A9" s="65"/>
      <c r="B9" s="447"/>
      <c r="C9" s="447"/>
      <c r="D9" s="447"/>
      <c r="E9" s="447"/>
      <c r="F9" s="447"/>
      <c r="G9" s="448"/>
      <c r="H9" s="449" t="s">
        <v>404</v>
      </c>
      <c r="I9" s="449"/>
      <c r="J9" s="449"/>
      <c r="K9" s="449"/>
      <c r="L9" s="65"/>
      <c r="M9" s="65"/>
      <c r="N9" s="66"/>
      <c r="O9" s="64"/>
      <c r="P9" s="64"/>
    </row>
    <row r="10" spans="1:16" ht="409.5" customHeight="1">
      <c r="A10" s="65"/>
      <c r="B10" s="450" t="s">
        <v>33</v>
      </c>
      <c r="C10" s="450" t="s">
        <v>34</v>
      </c>
      <c r="D10" s="451" t="s">
        <v>52</v>
      </c>
      <c r="E10" s="451" t="s">
        <v>53</v>
      </c>
      <c r="F10" s="451" t="s">
        <v>54</v>
      </c>
      <c r="G10" s="451" t="s">
        <v>55</v>
      </c>
      <c r="H10" s="451" t="s">
        <v>56</v>
      </c>
      <c r="I10" s="451" t="s">
        <v>413</v>
      </c>
      <c r="J10" s="239" t="s">
        <v>194</v>
      </c>
      <c r="K10" s="452" t="s">
        <v>414</v>
      </c>
      <c r="L10" s="65"/>
      <c r="M10" s="65"/>
      <c r="N10" s="66"/>
      <c r="O10" s="64"/>
      <c r="P10" s="64"/>
    </row>
    <row r="11" spans="1:16" ht="91.5" customHeight="1">
      <c r="A11" s="65"/>
      <c r="B11" s="453">
        <v>1</v>
      </c>
      <c r="C11" s="453">
        <v>2</v>
      </c>
      <c r="D11" s="454" t="s">
        <v>35</v>
      </c>
      <c r="E11" s="454" t="s">
        <v>36</v>
      </c>
      <c r="F11" s="454" t="s">
        <v>37</v>
      </c>
      <c r="G11" s="454" t="s">
        <v>38</v>
      </c>
      <c r="H11" s="454" t="s">
        <v>39</v>
      </c>
      <c r="I11" s="454"/>
      <c r="J11" s="454" t="s">
        <v>178</v>
      </c>
      <c r="K11" s="453">
        <v>9</v>
      </c>
      <c r="L11" s="65"/>
      <c r="M11" s="65"/>
      <c r="N11" s="66"/>
      <c r="O11" s="64"/>
      <c r="P11" s="64"/>
    </row>
    <row r="12" spans="1:16" ht="105.75" customHeight="1">
      <c r="A12" s="65"/>
      <c r="B12" s="455">
        <v>1</v>
      </c>
      <c r="C12" s="426" t="s">
        <v>68</v>
      </c>
      <c r="D12" s="313" t="s">
        <v>57</v>
      </c>
      <c r="E12" s="313" t="s">
        <v>69</v>
      </c>
      <c r="F12" s="313"/>
      <c r="G12" s="313"/>
      <c r="H12" s="313"/>
      <c r="I12" s="456">
        <v>1865.94</v>
      </c>
      <c r="J12" s="456">
        <f>J13+J18+J30+J32+J38</f>
        <v>400</v>
      </c>
      <c r="K12" s="456">
        <f>I12+J12</f>
        <v>2265.94</v>
      </c>
      <c r="L12" s="65"/>
      <c r="M12" s="65"/>
      <c r="N12" s="66"/>
      <c r="O12" s="64"/>
      <c r="P12" s="64"/>
    </row>
    <row r="13" spans="1:16" ht="267.75" customHeight="1">
      <c r="A13" s="65"/>
      <c r="B13" s="455">
        <f>B12+1</f>
        <v>2</v>
      </c>
      <c r="C13" s="426" t="s">
        <v>136</v>
      </c>
      <c r="D13" s="313" t="s">
        <v>57</v>
      </c>
      <c r="E13" s="313" t="s">
        <v>69</v>
      </c>
      <c r="F13" s="313" t="s">
        <v>70</v>
      </c>
      <c r="G13" s="313"/>
      <c r="H13" s="313"/>
      <c r="I13" s="456">
        <v>585.9</v>
      </c>
      <c r="J13" s="456">
        <f>J14</f>
        <v>0</v>
      </c>
      <c r="K13" s="456">
        <f>K14</f>
        <v>585.9</v>
      </c>
      <c r="L13" s="65"/>
      <c r="M13" s="65"/>
      <c r="N13" s="66"/>
      <c r="O13" s="64"/>
      <c r="P13" s="64"/>
    </row>
    <row r="14" spans="1:16" ht="116.25" customHeight="1">
      <c r="A14" s="65"/>
      <c r="B14" s="455">
        <v>3</v>
      </c>
      <c r="C14" s="429" t="s">
        <v>135</v>
      </c>
      <c r="D14" s="303" t="s">
        <v>57</v>
      </c>
      <c r="E14" s="303" t="s">
        <v>69</v>
      </c>
      <c r="F14" s="303" t="s">
        <v>70</v>
      </c>
      <c r="G14" s="303" t="s">
        <v>152</v>
      </c>
      <c r="H14" s="313"/>
      <c r="I14" s="457">
        <v>585.9</v>
      </c>
      <c r="J14" s="457">
        <f>J15</f>
        <v>0</v>
      </c>
      <c r="K14" s="457">
        <f>K15</f>
        <v>585.9</v>
      </c>
      <c r="L14" s="164"/>
      <c r="M14" s="65"/>
      <c r="N14" s="66"/>
      <c r="O14" s="64"/>
      <c r="P14" s="64"/>
    </row>
    <row r="15" spans="1:16" ht="203.25" customHeight="1">
      <c r="A15" s="65"/>
      <c r="B15" s="455">
        <f>B14+1</f>
        <v>4</v>
      </c>
      <c r="C15" s="458" t="s">
        <v>0</v>
      </c>
      <c r="D15" s="303" t="s">
        <v>57</v>
      </c>
      <c r="E15" s="303" t="s">
        <v>69</v>
      </c>
      <c r="F15" s="303" t="s">
        <v>70</v>
      </c>
      <c r="G15" s="303" t="s">
        <v>186</v>
      </c>
      <c r="H15" s="303" t="s">
        <v>58</v>
      </c>
      <c r="I15" s="457">
        <v>585.9</v>
      </c>
      <c r="J15" s="457">
        <f>J16+J17</f>
        <v>0</v>
      </c>
      <c r="K15" s="457">
        <f>K16+K17</f>
        <v>585.9</v>
      </c>
      <c r="L15" s="164"/>
      <c r="M15" s="65"/>
      <c r="N15" s="66"/>
      <c r="O15" s="64"/>
      <c r="P15" s="64"/>
    </row>
    <row r="16" spans="1:16" ht="201" customHeight="1">
      <c r="A16" s="65"/>
      <c r="B16" s="455">
        <v>5</v>
      </c>
      <c r="C16" s="302" t="s">
        <v>168</v>
      </c>
      <c r="D16" s="303" t="s">
        <v>57</v>
      </c>
      <c r="E16" s="303" t="s">
        <v>69</v>
      </c>
      <c r="F16" s="303" t="s">
        <v>70</v>
      </c>
      <c r="G16" s="303" t="s">
        <v>186</v>
      </c>
      <c r="H16" s="303" t="s">
        <v>82</v>
      </c>
      <c r="I16" s="303">
        <v>450</v>
      </c>
      <c r="J16" s="457">
        <v>0</v>
      </c>
      <c r="K16" s="457">
        <f>I16+J16</f>
        <v>450</v>
      </c>
      <c r="L16" s="164"/>
      <c r="M16" s="65"/>
      <c r="N16" s="66"/>
      <c r="O16" s="64"/>
      <c r="P16" s="64"/>
    </row>
    <row r="17" spans="1:16" ht="365.25" customHeight="1">
      <c r="A17" s="65"/>
      <c r="B17" s="455">
        <f>B16+1</f>
        <v>6</v>
      </c>
      <c r="C17" s="302" t="s">
        <v>237</v>
      </c>
      <c r="D17" s="303" t="s">
        <v>57</v>
      </c>
      <c r="E17" s="303" t="s">
        <v>69</v>
      </c>
      <c r="F17" s="303" t="s">
        <v>70</v>
      </c>
      <c r="G17" s="303" t="s">
        <v>186</v>
      </c>
      <c r="H17" s="303" t="s">
        <v>166</v>
      </c>
      <c r="I17" s="303">
        <v>135.9</v>
      </c>
      <c r="J17" s="457">
        <v>0</v>
      </c>
      <c r="K17" s="457">
        <f>I17+J17</f>
        <v>135.9</v>
      </c>
      <c r="L17" s="164"/>
      <c r="M17" s="65"/>
      <c r="N17" s="66"/>
      <c r="O17" s="64"/>
      <c r="P17" s="64"/>
    </row>
    <row r="18" spans="1:16" ht="409.5" customHeight="1">
      <c r="A18" s="65"/>
      <c r="B18" s="455">
        <f aca="true" t="shared" si="0" ref="B18:B79">B17+1</f>
        <v>7</v>
      </c>
      <c r="C18" s="302" t="s">
        <v>31</v>
      </c>
      <c r="D18" s="313" t="s">
        <v>57</v>
      </c>
      <c r="E18" s="313" t="s">
        <v>69</v>
      </c>
      <c r="F18" s="313" t="s">
        <v>71</v>
      </c>
      <c r="G18" s="313"/>
      <c r="H18" s="313"/>
      <c r="I18" s="456">
        <v>1196.15</v>
      </c>
      <c r="J18" s="456">
        <f>J19</f>
        <v>300</v>
      </c>
      <c r="K18" s="456">
        <f>K19</f>
        <v>1496.15</v>
      </c>
      <c r="L18" s="164"/>
      <c r="M18" s="65"/>
      <c r="N18" s="66"/>
      <c r="O18" s="64"/>
      <c r="P18" s="64"/>
    </row>
    <row r="19" spans="1:16" ht="274.5" customHeight="1">
      <c r="A19" s="65"/>
      <c r="B19" s="455">
        <f t="shared" si="0"/>
        <v>8</v>
      </c>
      <c r="C19" s="459" t="s">
        <v>225</v>
      </c>
      <c r="D19" s="303" t="s">
        <v>57</v>
      </c>
      <c r="E19" s="303" t="s">
        <v>69</v>
      </c>
      <c r="F19" s="303" t="s">
        <v>71</v>
      </c>
      <c r="G19" s="303" t="s">
        <v>148</v>
      </c>
      <c r="H19" s="303"/>
      <c r="I19" s="457">
        <v>1196.15</v>
      </c>
      <c r="J19" s="457">
        <f>J20</f>
        <v>300</v>
      </c>
      <c r="K19" s="457">
        <f>I19+J19</f>
        <v>1496.15</v>
      </c>
      <c r="L19" s="164"/>
      <c r="M19" s="65"/>
      <c r="N19" s="66"/>
      <c r="O19" s="64"/>
      <c r="P19" s="64"/>
    </row>
    <row r="20" spans="1:16" ht="224.25" customHeight="1">
      <c r="A20" s="65"/>
      <c r="B20" s="455">
        <v>9</v>
      </c>
      <c r="C20" s="460" t="s">
        <v>356</v>
      </c>
      <c r="D20" s="303" t="s">
        <v>57</v>
      </c>
      <c r="E20" s="303" t="s">
        <v>69</v>
      </c>
      <c r="F20" s="303" t="s">
        <v>71</v>
      </c>
      <c r="G20" s="316" t="s">
        <v>262</v>
      </c>
      <c r="H20" s="303" t="s">
        <v>58</v>
      </c>
      <c r="I20" s="457">
        <v>1196.15</v>
      </c>
      <c r="J20" s="457">
        <f>J21+J24+J26+J27</f>
        <v>300</v>
      </c>
      <c r="K20" s="457">
        <f>I20+J20</f>
        <v>1496.15</v>
      </c>
      <c r="L20" s="164"/>
      <c r="M20" s="65"/>
      <c r="N20" s="66"/>
      <c r="O20" s="64"/>
      <c r="P20" s="64"/>
    </row>
    <row r="21" spans="1:16" ht="231.75" customHeight="1">
      <c r="A21" s="65"/>
      <c r="B21" s="455">
        <f>B20+1</f>
        <v>10</v>
      </c>
      <c r="C21" s="304" t="s">
        <v>353</v>
      </c>
      <c r="D21" s="303" t="s">
        <v>57</v>
      </c>
      <c r="E21" s="303" t="s">
        <v>69</v>
      </c>
      <c r="F21" s="303" t="s">
        <v>71</v>
      </c>
      <c r="G21" s="316" t="s">
        <v>158</v>
      </c>
      <c r="H21" s="303" t="s">
        <v>355</v>
      </c>
      <c r="I21" s="457">
        <v>551.85</v>
      </c>
      <c r="J21" s="457">
        <f>J22+J23</f>
        <v>0</v>
      </c>
      <c r="K21" s="457">
        <f>I21+J21</f>
        <v>551.85</v>
      </c>
      <c r="L21" s="164"/>
      <c r="M21" s="65"/>
      <c r="N21" s="66"/>
      <c r="O21" s="64"/>
      <c r="P21" s="64"/>
    </row>
    <row r="22" spans="1:16" ht="174.75" customHeight="1">
      <c r="A22" s="65"/>
      <c r="B22" s="455">
        <f t="shared" si="0"/>
        <v>11</v>
      </c>
      <c r="C22" s="302" t="s">
        <v>168</v>
      </c>
      <c r="D22" s="303" t="s">
        <v>57</v>
      </c>
      <c r="E22" s="303" t="s">
        <v>69</v>
      </c>
      <c r="F22" s="303" t="s">
        <v>71</v>
      </c>
      <c r="G22" s="316" t="s">
        <v>158</v>
      </c>
      <c r="H22" s="303" t="s">
        <v>82</v>
      </c>
      <c r="I22" s="303">
        <v>423.85</v>
      </c>
      <c r="J22" s="457">
        <v>0</v>
      </c>
      <c r="K22" s="457">
        <f>I22++J22</f>
        <v>423.85</v>
      </c>
      <c r="L22" s="164"/>
      <c r="M22" s="65"/>
      <c r="N22" s="66"/>
      <c r="O22" s="64"/>
      <c r="P22" s="64"/>
    </row>
    <row r="23" spans="1:16" ht="337.5" customHeight="1">
      <c r="A23" s="65"/>
      <c r="B23" s="455">
        <f t="shared" si="0"/>
        <v>12</v>
      </c>
      <c r="C23" s="302" t="s">
        <v>237</v>
      </c>
      <c r="D23" s="303" t="s">
        <v>57</v>
      </c>
      <c r="E23" s="303" t="s">
        <v>69</v>
      </c>
      <c r="F23" s="303" t="s">
        <v>71</v>
      </c>
      <c r="G23" s="316" t="s">
        <v>158</v>
      </c>
      <c r="H23" s="303" t="s">
        <v>166</v>
      </c>
      <c r="I23" s="303">
        <v>128.00000000000003</v>
      </c>
      <c r="J23" s="457">
        <v>0</v>
      </c>
      <c r="K23" s="457">
        <f>I23++J23</f>
        <v>128.00000000000003</v>
      </c>
      <c r="L23" s="164"/>
      <c r="M23" s="65"/>
      <c r="N23" s="66"/>
      <c r="O23" s="64"/>
      <c r="P23" s="64"/>
    </row>
    <row r="24" spans="1:16" ht="255" customHeight="1">
      <c r="A24" s="65"/>
      <c r="B24" s="455">
        <v>13</v>
      </c>
      <c r="C24" s="302" t="s">
        <v>1</v>
      </c>
      <c r="D24" s="303" t="s">
        <v>57</v>
      </c>
      <c r="E24" s="303" t="s">
        <v>69</v>
      </c>
      <c r="F24" s="303" t="s">
        <v>71</v>
      </c>
      <c r="G24" s="316" t="s">
        <v>159</v>
      </c>
      <c r="H24" s="303" t="s">
        <v>88</v>
      </c>
      <c r="I24" s="303">
        <v>460</v>
      </c>
      <c r="J24" s="457">
        <v>300</v>
      </c>
      <c r="K24" s="457">
        <f>I24++J24</f>
        <v>760</v>
      </c>
      <c r="L24" s="164"/>
      <c r="M24" s="65"/>
      <c r="N24" s="66"/>
      <c r="O24" s="64"/>
      <c r="P24" s="64"/>
    </row>
    <row r="25" spans="1:16" ht="169.5" customHeight="1" hidden="1">
      <c r="A25" s="65"/>
      <c r="B25" s="455">
        <f>B24+1</f>
        <v>14</v>
      </c>
      <c r="C25" s="302" t="s">
        <v>202</v>
      </c>
      <c r="D25" s="303" t="s">
        <v>57</v>
      </c>
      <c r="E25" s="303" t="s">
        <v>69</v>
      </c>
      <c r="F25" s="303" t="s">
        <v>71</v>
      </c>
      <c r="G25" s="316" t="s">
        <v>159</v>
      </c>
      <c r="H25" s="303" t="s">
        <v>203</v>
      </c>
      <c r="I25" s="303">
        <v>0</v>
      </c>
      <c r="J25" s="457"/>
      <c r="K25" s="457">
        <f>I25++J25</f>
        <v>0</v>
      </c>
      <c r="L25" s="164"/>
      <c r="M25" s="65"/>
      <c r="N25" s="66"/>
      <c r="O25" s="64"/>
      <c r="P25" s="64"/>
    </row>
    <row r="26" spans="1:16" ht="169.5" customHeight="1">
      <c r="A26" s="65"/>
      <c r="B26" s="455">
        <v>14</v>
      </c>
      <c r="C26" s="302" t="s">
        <v>309</v>
      </c>
      <c r="D26" s="303" t="s">
        <v>57</v>
      </c>
      <c r="E26" s="303" t="s">
        <v>69</v>
      </c>
      <c r="F26" s="303" t="s">
        <v>71</v>
      </c>
      <c r="G26" s="316" t="s">
        <v>159</v>
      </c>
      <c r="H26" s="303" t="s">
        <v>310</v>
      </c>
      <c r="I26" s="303">
        <v>15</v>
      </c>
      <c r="J26" s="457">
        <v>0</v>
      </c>
      <c r="K26" s="457">
        <f>I26++J26</f>
        <v>15</v>
      </c>
      <c r="L26" s="164"/>
      <c r="M26" s="65"/>
      <c r="N26" s="66"/>
      <c r="O26" s="64"/>
      <c r="P26" s="64"/>
    </row>
    <row r="27" spans="1:16" ht="169.5" customHeight="1">
      <c r="A27" s="65"/>
      <c r="B27" s="455">
        <f t="shared" si="0"/>
        <v>15</v>
      </c>
      <c r="C27" s="304" t="s">
        <v>353</v>
      </c>
      <c r="D27" s="303" t="s">
        <v>57</v>
      </c>
      <c r="E27" s="303" t="s">
        <v>69</v>
      </c>
      <c r="F27" s="303" t="s">
        <v>71</v>
      </c>
      <c r="G27" s="316" t="s">
        <v>354</v>
      </c>
      <c r="H27" s="303" t="s">
        <v>355</v>
      </c>
      <c r="I27" s="303">
        <v>169.3</v>
      </c>
      <c r="J27" s="457">
        <f>J28+J29</f>
        <v>0</v>
      </c>
      <c r="K27" s="457">
        <f>I27+J27</f>
        <v>169.3</v>
      </c>
      <c r="L27" s="164"/>
      <c r="M27" s="65"/>
      <c r="N27" s="66"/>
      <c r="O27" s="64"/>
      <c r="P27" s="64"/>
    </row>
    <row r="28" spans="1:16" ht="228.75" customHeight="1">
      <c r="A28" s="65"/>
      <c r="B28" s="455">
        <v>16</v>
      </c>
      <c r="C28" s="302" t="s">
        <v>168</v>
      </c>
      <c r="D28" s="303" t="s">
        <v>57</v>
      </c>
      <c r="E28" s="303" t="s">
        <v>69</v>
      </c>
      <c r="F28" s="303" t="s">
        <v>71</v>
      </c>
      <c r="G28" s="316" t="s">
        <v>354</v>
      </c>
      <c r="H28" s="303" t="s">
        <v>82</v>
      </c>
      <c r="I28" s="303">
        <v>130</v>
      </c>
      <c r="J28" s="457">
        <v>0</v>
      </c>
      <c r="K28" s="457">
        <v>130</v>
      </c>
      <c r="L28" s="164"/>
      <c r="M28" s="65"/>
      <c r="N28" s="66"/>
      <c r="O28" s="64"/>
      <c r="P28" s="64"/>
    </row>
    <row r="29" spans="1:16" ht="169.5" customHeight="1">
      <c r="A29" s="65"/>
      <c r="B29" s="455">
        <f>B28+1</f>
        <v>17</v>
      </c>
      <c r="C29" s="302" t="s">
        <v>237</v>
      </c>
      <c r="D29" s="303" t="s">
        <v>57</v>
      </c>
      <c r="E29" s="303" t="s">
        <v>69</v>
      </c>
      <c r="F29" s="303" t="s">
        <v>71</v>
      </c>
      <c r="G29" s="316" t="s">
        <v>354</v>
      </c>
      <c r="H29" s="303" t="s">
        <v>166</v>
      </c>
      <c r="I29" s="303">
        <v>39.3</v>
      </c>
      <c r="J29" s="457">
        <v>0</v>
      </c>
      <c r="K29" s="457">
        <f>I29+J29</f>
        <v>39.3</v>
      </c>
      <c r="L29" s="164"/>
      <c r="M29" s="65"/>
      <c r="N29" s="66"/>
      <c r="O29" s="64"/>
      <c r="P29" s="64"/>
    </row>
    <row r="30" spans="1:16" ht="169.5" customHeight="1">
      <c r="A30" s="65"/>
      <c r="B30" s="455">
        <f t="shared" si="0"/>
        <v>18</v>
      </c>
      <c r="C30" s="314" t="s">
        <v>209</v>
      </c>
      <c r="D30" s="313" t="s">
        <v>57</v>
      </c>
      <c r="E30" s="313" t="s">
        <v>69</v>
      </c>
      <c r="F30" s="313" t="s">
        <v>7</v>
      </c>
      <c r="G30" s="315" t="s">
        <v>152</v>
      </c>
      <c r="H30" s="313"/>
      <c r="I30" s="313">
        <v>66.39</v>
      </c>
      <c r="J30" s="456">
        <f>J31</f>
        <v>0</v>
      </c>
      <c r="K30" s="456">
        <f>I30+J30</f>
        <v>66.39</v>
      </c>
      <c r="L30" s="164"/>
      <c r="M30" s="65"/>
      <c r="N30" s="66"/>
      <c r="O30" s="64"/>
      <c r="P30" s="64"/>
    </row>
    <row r="31" spans="1:16" ht="144.75" customHeight="1">
      <c r="A31" s="65"/>
      <c r="B31" s="455">
        <f t="shared" si="0"/>
        <v>19</v>
      </c>
      <c r="C31" s="302" t="s">
        <v>364</v>
      </c>
      <c r="D31" s="303" t="s">
        <v>57</v>
      </c>
      <c r="E31" s="303" t="s">
        <v>69</v>
      </c>
      <c r="F31" s="303" t="s">
        <v>7</v>
      </c>
      <c r="G31" s="316" t="s">
        <v>365</v>
      </c>
      <c r="H31" s="303" t="s">
        <v>366</v>
      </c>
      <c r="I31" s="303">
        <v>66.39</v>
      </c>
      <c r="J31" s="457">
        <v>0</v>
      </c>
      <c r="K31" s="457">
        <f>I31+J31</f>
        <v>66.39</v>
      </c>
      <c r="L31" s="164"/>
      <c r="M31" s="65"/>
      <c r="N31" s="66"/>
      <c r="O31" s="64"/>
      <c r="P31" s="64"/>
    </row>
    <row r="32" spans="1:16" ht="145.5" customHeight="1">
      <c r="A32" s="65"/>
      <c r="B32" s="455">
        <v>20</v>
      </c>
      <c r="C32" s="461" t="s">
        <v>281</v>
      </c>
      <c r="D32" s="313" t="s">
        <v>57</v>
      </c>
      <c r="E32" s="313" t="s">
        <v>69</v>
      </c>
      <c r="F32" s="313" t="s">
        <v>79</v>
      </c>
      <c r="G32" s="313"/>
      <c r="H32" s="313"/>
      <c r="I32" s="456">
        <v>10</v>
      </c>
      <c r="J32" s="456">
        <f>J33</f>
        <v>100</v>
      </c>
      <c r="K32" s="456">
        <f>I32+J32</f>
        <v>110</v>
      </c>
      <c r="L32" s="164"/>
      <c r="M32" s="65"/>
      <c r="N32" s="66"/>
      <c r="O32" s="64"/>
      <c r="P32" s="64"/>
    </row>
    <row r="33" spans="1:16" ht="123" customHeight="1">
      <c r="A33" s="65"/>
      <c r="B33" s="455">
        <f>B32+1</f>
        <v>21</v>
      </c>
      <c r="C33" s="429" t="s">
        <v>135</v>
      </c>
      <c r="D33" s="303" t="s">
        <v>57</v>
      </c>
      <c r="E33" s="303" t="s">
        <v>69</v>
      </c>
      <c r="F33" s="303" t="s">
        <v>79</v>
      </c>
      <c r="G33" s="303" t="s">
        <v>152</v>
      </c>
      <c r="H33" s="303"/>
      <c r="I33" s="457">
        <v>10</v>
      </c>
      <c r="J33" s="457">
        <f>J34+J36</f>
        <v>100</v>
      </c>
      <c r="K33" s="457">
        <f>K34+K36</f>
        <v>110</v>
      </c>
      <c r="L33" s="164"/>
      <c r="M33" s="65"/>
      <c r="N33" s="66"/>
      <c r="O33" s="64"/>
      <c r="P33" s="64"/>
    </row>
    <row r="34" spans="1:16" ht="175.5" customHeight="1">
      <c r="A34" s="65"/>
      <c r="B34" s="455">
        <f t="shared" si="0"/>
        <v>22</v>
      </c>
      <c r="C34" s="462" t="s">
        <v>415</v>
      </c>
      <c r="D34" s="303" t="s">
        <v>57</v>
      </c>
      <c r="E34" s="303" t="s">
        <v>69</v>
      </c>
      <c r="F34" s="303" t="s">
        <v>79</v>
      </c>
      <c r="G34" s="303" t="s">
        <v>160</v>
      </c>
      <c r="H34" s="303" t="s">
        <v>58</v>
      </c>
      <c r="I34" s="457">
        <v>10</v>
      </c>
      <c r="J34" s="457">
        <f>J35</f>
        <v>0</v>
      </c>
      <c r="K34" s="457">
        <f>K35</f>
        <v>10</v>
      </c>
      <c r="L34" s="164"/>
      <c r="M34" s="65"/>
      <c r="N34" s="66"/>
      <c r="O34" s="64"/>
      <c r="P34" s="64"/>
    </row>
    <row r="35" spans="1:16" ht="132" customHeight="1">
      <c r="A35" s="65"/>
      <c r="B35" s="455">
        <f t="shared" si="0"/>
        <v>23</v>
      </c>
      <c r="C35" s="302" t="s">
        <v>4</v>
      </c>
      <c r="D35" s="303" t="s">
        <v>57</v>
      </c>
      <c r="E35" s="303" t="s">
        <v>69</v>
      </c>
      <c r="F35" s="303" t="s">
        <v>79</v>
      </c>
      <c r="G35" s="303" t="s">
        <v>160</v>
      </c>
      <c r="H35" s="303" t="s">
        <v>5</v>
      </c>
      <c r="I35" s="457">
        <v>10</v>
      </c>
      <c r="J35" s="457">
        <v>0</v>
      </c>
      <c r="K35" s="457">
        <f aca="true" t="shared" si="1" ref="K35:K42">I35+J35</f>
        <v>10</v>
      </c>
      <c r="L35" s="164"/>
      <c r="M35" s="65"/>
      <c r="N35" s="66"/>
      <c r="O35" s="64"/>
      <c r="P35" s="64"/>
    </row>
    <row r="36" spans="1:16" ht="372" customHeight="1">
      <c r="A36" s="65"/>
      <c r="B36" s="455">
        <v>24</v>
      </c>
      <c r="C36" s="302" t="s">
        <v>409</v>
      </c>
      <c r="D36" s="303" t="s">
        <v>57</v>
      </c>
      <c r="E36" s="303" t="s">
        <v>69</v>
      </c>
      <c r="F36" s="303" t="s">
        <v>79</v>
      </c>
      <c r="G36" s="303" t="s">
        <v>410</v>
      </c>
      <c r="H36" s="303"/>
      <c r="I36" s="457">
        <f>I37</f>
        <v>0</v>
      </c>
      <c r="J36" s="457">
        <f>J37</f>
        <v>100</v>
      </c>
      <c r="K36" s="457">
        <f>K37</f>
        <v>100</v>
      </c>
      <c r="L36" s="164"/>
      <c r="M36" s="65"/>
      <c r="N36" s="66"/>
      <c r="O36" s="64"/>
      <c r="P36" s="64"/>
    </row>
    <row r="37" spans="1:16" ht="132" customHeight="1">
      <c r="A37" s="65"/>
      <c r="B37" s="455">
        <f>B36+1</f>
        <v>25</v>
      </c>
      <c r="C37" s="302" t="s">
        <v>411</v>
      </c>
      <c r="D37" s="303" t="s">
        <v>57</v>
      </c>
      <c r="E37" s="303" t="s">
        <v>69</v>
      </c>
      <c r="F37" s="303" t="s">
        <v>79</v>
      </c>
      <c r="G37" s="303" t="s">
        <v>410</v>
      </c>
      <c r="H37" s="303" t="s">
        <v>5</v>
      </c>
      <c r="I37" s="457">
        <v>0</v>
      </c>
      <c r="J37" s="457">
        <v>100</v>
      </c>
      <c r="K37" s="457">
        <f>I37+J37</f>
        <v>100</v>
      </c>
      <c r="L37" s="164"/>
      <c r="M37" s="65"/>
      <c r="N37" s="66"/>
      <c r="O37" s="64"/>
      <c r="P37" s="64"/>
    </row>
    <row r="38" spans="1:16" ht="132" customHeight="1">
      <c r="A38" s="65"/>
      <c r="B38" s="455">
        <f t="shared" si="0"/>
        <v>26</v>
      </c>
      <c r="C38" s="312" t="s">
        <v>358</v>
      </c>
      <c r="D38" s="313" t="s">
        <v>57</v>
      </c>
      <c r="E38" s="313" t="s">
        <v>69</v>
      </c>
      <c r="F38" s="313" t="s">
        <v>346</v>
      </c>
      <c r="G38" s="313"/>
      <c r="H38" s="313"/>
      <c r="I38" s="456">
        <v>7.5</v>
      </c>
      <c r="J38" s="456">
        <f>J39</f>
        <v>0</v>
      </c>
      <c r="K38" s="456">
        <f t="shared" si="1"/>
        <v>7.5</v>
      </c>
      <c r="L38" s="164"/>
      <c r="M38" s="65"/>
      <c r="N38" s="66"/>
      <c r="O38" s="64"/>
      <c r="P38" s="64"/>
    </row>
    <row r="39" spans="1:16" ht="163.5" customHeight="1">
      <c r="A39" s="65"/>
      <c r="B39" s="455">
        <f t="shared" si="0"/>
        <v>27</v>
      </c>
      <c r="C39" s="302" t="s">
        <v>342</v>
      </c>
      <c r="D39" s="303" t="s">
        <v>57</v>
      </c>
      <c r="E39" s="303" t="s">
        <v>69</v>
      </c>
      <c r="F39" s="303" t="s">
        <v>346</v>
      </c>
      <c r="G39" s="303" t="s">
        <v>347</v>
      </c>
      <c r="H39" s="303" t="s">
        <v>58</v>
      </c>
      <c r="I39" s="457">
        <v>7.5</v>
      </c>
      <c r="J39" s="457">
        <f>J40</f>
        <v>0</v>
      </c>
      <c r="K39" s="457">
        <f t="shared" si="1"/>
        <v>7.5</v>
      </c>
      <c r="L39" s="164"/>
      <c r="M39" s="65"/>
      <c r="N39" s="66"/>
      <c r="O39" s="64"/>
      <c r="P39" s="64"/>
    </row>
    <row r="40" spans="1:16" ht="163.5" customHeight="1">
      <c r="A40" s="65"/>
      <c r="B40" s="455">
        <v>28</v>
      </c>
      <c r="C40" s="302" t="s">
        <v>343</v>
      </c>
      <c r="D40" s="303" t="s">
        <v>57</v>
      </c>
      <c r="E40" s="303" t="s">
        <v>69</v>
      </c>
      <c r="F40" s="303" t="s">
        <v>346</v>
      </c>
      <c r="G40" s="303" t="s">
        <v>347</v>
      </c>
      <c r="H40" s="303" t="s">
        <v>349</v>
      </c>
      <c r="I40" s="457">
        <v>7.5</v>
      </c>
      <c r="J40" s="457">
        <f>J41</f>
        <v>0</v>
      </c>
      <c r="K40" s="457">
        <f t="shared" si="1"/>
        <v>7.5</v>
      </c>
      <c r="L40" s="164"/>
      <c r="M40" s="65"/>
      <c r="N40" s="66"/>
      <c r="O40" s="64"/>
      <c r="P40" s="64"/>
    </row>
    <row r="41" spans="1:16" ht="243.75" customHeight="1">
      <c r="A41" s="65"/>
      <c r="B41" s="455">
        <f>B40+1</f>
        <v>29</v>
      </c>
      <c r="C41" s="302" t="s">
        <v>344</v>
      </c>
      <c r="D41" s="303" t="s">
        <v>57</v>
      </c>
      <c r="E41" s="303" t="s">
        <v>69</v>
      </c>
      <c r="F41" s="303" t="s">
        <v>346</v>
      </c>
      <c r="G41" s="303" t="s">
        <v>347</v>
      </c>
      <c r="H41" s="303" t="s">
        <v>348</v>
      </c>
      <c r="I41" s="457">
        <v>7.5</v>
      </c>
      <c r="J41" s="457">
        <f>J42</f>
        <v>0</v>
      </c>
      <c r="K41" s="457">
        <f t="shared" si="1"/>
        <v>7.5</v>
      </c>
      <c r="L41" s="164"/>
      <c r="M41" s="65"/>
      <c r="N41" s="66"/>
      <c r="O41" s="64"/>
      <c r="P41" s="64"/>
    </row>
    <row r="42" spans="1:16" ht="159.75" customHeight="1">
      <c r="A42" s="65"/>
      <c r="B42" s="455">
        <f t="shared" si="0"/>
        <v>30</v>
      </c>
      <c r="C42" s="302" t="s">
        <v>345</v>
      </c>
      <c r="D42" s="303" t="s">
        <v>57</v>
      </c>
      <c r="E42" s="303" t="s">
        <v>69</v>
      </c>
      <c r="F42" s="303" t="s">
        <v>346</v>
      </c>
      <c r="G42" s="303" t="s">
        <v>347</v>
      </c>
      <c r="H42" s="303" t="s">
        <v>88</v>
      </c>
      <c r="I42" s="457">
        <v>7.5</v>
      </c>
      <c r="J42" s="457">
        <v>0</v>
      </c>
      <c r="K42" s="457">
        <f t="shared" si="1"/>
        <v>7.5</v>
      </c>
      <c r="L42" s="164"/>
      <c r="M42" s="65"/>
      <c r="N42" s="66"/>
      <c r="O42" s="64"/>
      <c r="P42" s="64"/>
    </row>
    <row r="43" spans="1:16" ht="158.25" customHeight="1">
      <c r="A43" s="65"/>
      <c r="B43" s="455">
        <f t="shared" si="0"/>
        <v>31</v>
      </c>
      <c r="C43" s="461" t="s">
        <v>283</v>
      </c>
      <c r="D43" s="313" t="s">
        <v>57</v>
      </c>
      <c r="E43" s="313" t="s">
        <v>70</v>
      </c>
      <c r="F43" s="313"/>
      <c r="G43" s="313"/>
      <c r="H43" s="313"/>
      <c r="I43" s="456">
        <v>123.60000000000001</v>
      </c>
      <c r="J43" s="456">
        <f aca="true" t="shared" si="2" ref="J43:K46">J44</f>
        <v>0</v>
      </c>
      <c r="K43" s="456">
        <f t="shared" si="2"/>
        <v>123.60000000000001</v>
      </c>
      <c r="L43" s="164"/>
      <c r="M43" s="65"/>
      <c r="N43" s="66"/>
      <c r="O43" s="64"/>
      <c r="P43" s="64"/>
    </row>
    <row r="44" spans="1:16" ht="156" customHeight="1">
      <c r="A44" s="65"/>
      <c r="B44" s="455">
        <v>32</v>
      </c>
      <c r="C44" s="429" t="s">
        <v>171</v>
      </c>
      <c r="D44" s="303" t="s">
        <v>57</v>
      </c>
      <c r="E44" s="303" t="s">
        <v>70</v>
      </c>
      <c r="F44" s="303" t="s">
        <v>72</v>
      </c>
      <c r="G44" s="303"/>
      <c r="H44" s="303"/>
      <c r="I44" s="457">
        <v>123.60000000000001</v>
      </c>
      <c r="J44" s="457">
        <f t="shared" si="2"/>
        <v>0</v>
      </c>
      <c r="K44" s="457">
        <f t="shared" si="2"/>
        <v>123.60000000000001</v>
      </c>
      <c r="L44" s="164"/>
      <c r="M44" s="65"/>
      <c r="N44" s="66"/>
      <c r="O44" s="64"/>
      <c r="P44" s="64"/>
    </row>
    <row r="45" spans="1:16" ht="282" customHeight="1">
      <c r="A45" s="65"/>
      <c r="B45" s="455">
        <f>B44+1</f>
        <v>33</v>
      </c>
      <c r="C45" s="459" t="s">
        <v>232</v>
      </c>
      <c r="D45" s="303" t="s">
        <v>57</v>
      </c>
      <c r="E45" s="303" t="s">
        <v>70</v>
      </c>
      <c r="F45" s="303" t="s">
        <v>72</v>
      </c>
      <c r="G45" s="303" t="s">
        <v>148</v>
      </c>
      <c r="H45" s="303"/>
      <c r="I45" s="457">
        <v>123.60000000000001</v>
      </c>
      <c r="J45" s="457">
        <f t="shared" si="2"/>
        <v>0</v>
      </c>
      <c r="K45" s="457">
        <f t="shared" si="2"/>
        <v>123.60000000000001</v>
      </c>
      <c r="L45" s="164"/>
      <c r="M45" s="65"/>
      <c r="N45" s="66"/>
      <c r="O45" s="64"/>
      <c r="P45" s="64"/>
    </row>
    <row r="46" spans="1:16" ht="297" customHeight="1">
      <c r="A46" s="65"/>
      <c r="B46" s="455">
        <f t="shared" si="0"/>
        <v>34</v>
      </c>
      <c r="C46" s="302" t="s">
        <v>226</v>
      </c>
      <c r="D46" s="303" t="s">
        <v>57</v>
      </c>
      <c r="E46" s="303" t="s">
        <v>70</v>
      </c>
      <c r="F46" s="303" t="s">
        <v>72</v>
      </c>
      <c r="G46" s="303" t="s">
        <v>154</v>
      </c>
      <c r="H46" s="303" t="s">
        <v>58</v>
      </c>
      <c r="I46" s="457">
        <v>123.60000000000001</v>
      </c>
      <c r="J46" s="457">
        <f t="shared" si="2"/>
        <v>0</v>
      </c>
      <c r="K46" s="457">
        <f t="shared" si="2"/>
        <v>123.60000000000001</v>
      </c>
      <c r="L46" s="164"/>
      <c r="M46" s="65"/>
      <c r="N46" s="66"/>
      <c r="O46" s="64"/>
      <c r="P46" s="64"/>
    </row>
    <row r="47" spans="1:16" ht="290.25" customHeight="1">
      <c r="A47" s="65"/>
      <c r="B47" s="455">
        <f t="shared" si="0"/>
        <v>35</v>
      </c>
      <c r="C47" s="302" t="s">
        <v>215</v>
      </c>
      <c r="D47" s="303" t="s">
        <v>57</v>
      </c>
      <c r="E47" s="303" t="s">
        <v>70</v>
      </c>
      <c r="F47" s="303" t="s">
        <v>72</v>
      </c>
      <c r="G47" s="303" t="s">
        <v>169</v>
      </c>
      <c r="H47" s="303" t="s">
        <v>58</v>
      </c>
      <c r="I47" s="457">
        <v>123.60000000000001</v>
      </c>
      <c r="J47" s="457">
        <f>J48+J49+J50</f>
        <v>0</v>
      </c>
      <c r="K47" s="457">
        <f>K48+K49+K50</f>
        <v>123.60000000000001</v>
      </c>
      <c r="L47" s="164"/>
      <c r="M47" s="65"/>
      <c r="N47" s="66"/>
      <c r="O47" s="64"/>
      <c r="P47" s="64"/>
    </row>
    <row r="48" spans="1:16" ht="190.5" customHeight="1">
      <c r="A48" s="65"/>
      <c r="B48" s="455">
        <v>36</v>
      </c>
      <c r="C48" s="302" t="s">
        <v>168</v>
      </c>
      <c r="D48" s="303" t="s">
        <v>57</v>
      </c>
      <c r="E48" s="303" t="s">
        <v>70</v>
      </c>
      <c r="F48" s="303" t="s">
        <v>72</v>
      </c>
      <c r="G48" s="303" t="s">
        <v>169</v>
      </c>
      <c r="H48" s="303" t="s">
        <v>82</v>
      </c>
      <c r="I48" s="303">
        <v>94.9</v>
      </c>
      <c r="J48" s="457">
        <v>0</v>
      </c>
      <c r="K48" s="457">
        <f>I48+J48</f>
        <v>94.9</v>
      </c>
      <c r="L48" s="164"/>
      <c r="M48" s="65"/>
      <c r="N48" s="66"/>
      <c r="O48" s="64"/>
      <c r="P48" s="64"/>
    </row>
    <row r="49" spans="1:16" ht="354" customHeight="1">
      <c r="A49" s="65"/>
      <c r="B49" s="455">
        <f>B48+1</f>
        <v>37</v>
      </c>
      <c r="C49" s="302" t="s">
        <v>237</v>
      </c>
      <c r="D49" s="303" t="s">
        <v>57</v>
      </c>
      <c r="E49" s="303" t="s">
        <v>70</v>
      </c>
      <c r="F49" s="303" t="s">
        <v>72</v>
      </c>
      <c r="G49" s="303" t="s">
        <v>169</v>
      </c>
      <c r="H49" s="303" t="s">
        <v>166</v>
      </c>
      <c r="I49" s="303">
        <v>28.700000000000003</v>
      </c>
      <c r="J49" s="457">
        <v>0</v>
      </c>
      <c r="K49" s="457">
        <f>I49+J49</f>
        <v>28.700000000000003</v>
      </c>
      <c r="L49" s="164"/>
      <c r="M49" s="65"/>
      <c r="N49" s="66"/>
      <c r="O49" s="64"/>
      <c r="P49" s="64"/>
    </row>
    <row r="50" spans="1:16" ht="275.25" customHeight="1">
      <c r="A50" s="65"/>
      <c r="B50" s="455">
        <f t="shared" si="0"/>
        <v>38</v>
      </c>
      <c r="C50" s="302" t="s">
        <v>1</v>
      </c>
      <c r="D50" s="303" t="s">
        <v>57</v>
      </c>
      <c r="E50" s="303" t="s">
        <v>70</v>
      </c>
      <c r="F50" s="303" t="s">
        <v>72</v>
      </c>
      <c r="G50" s="303" t="s">
        <v>169</v>
      </c>
      <c r="H50" s="303" t="s">
        <v>88</v>
      </c>
      <c r="I50" s="303">
        <v>0</v>
      </c>
      <c r="J50" s="457">
        <v>0</v>
      </c>
      <c r="K50" s="457">
        <f>I50+J50</f>
        <v>0</v>
      </c>
      <c r="L50" s="164"/>
      <c r="M50" s="65"/>
      <c r="N50" s="66"/>
      <c r="O50" s="64"/>
      <c r="P50" s="64"/>
    </row>
    <row r="51" spans="1:16" s="466" customFormat="1" ht="145.5" customHeight="1">
      <c r="A51" s="463"/>
      <c r="B51" s="455">
        <f t="shared" si="0"/>
        <v>39</v>
      </c>
      <c r="C51" s="461" t="s">
        <v>74</v>
      </c>
      <c r="D51" s="313" t="s">
        <v>57</v>
      </c>
      <c r="E51" s="313" t="s">
        <v>71</v>
      </c>
      <c r="F51" s="313"/>
      <c r="G51" s="313"/>
      <c r="H51" s="313"/>
      <c r="I51" s="456">
        <f aca="true" t="shared" si="3" ref="I51:K53">I52</f>
        <v>0</v>
      </c>
      <c r="J51" s="456">
        <f t="shared" si="3"/>
        <v>1</v>
      </c>
      <c r="K51" s="456">
        <f t="shared" si="3"/>
        <v>1</v>
      </c>
      <c r="L51" s="312"/>
      <c r="M51" s="463"/>
      <c r="N51" s="464"/>
      <c r="O51" s="465"/>
      <c r="P51" s="465"/>
    </row>
    <row r="52" spans="1:16" ht="275.25" customHeight="1">
      <c r="A52" s="65"/>
      <c r="B52" s="455">
        <v>40</v>
      </c>
      <c r="C52" s="302" t="s">
        <v>147</v>
      </c>
      <c r="D52" s="303" t="s">
        <v>57</v>
      </c>
      <c r="E52" s="303" t="s">
        <v>71</v>
      </c>
      <c r="F52" s="303" t="s">
        <v>75</v>
      </c>
      <c r="G52" s="303"/>
      <c r="H52" s="303"/>
      <c r="I52" s="457">
        <f t="shared" si="3"/>
        <v>0</v>
      </c>
      <c r="J52" s="457">
        <f t="shared" si="3"/>
        <v>1</v>
      </c>
      <c r="K52" s="457">
        <f t="shared" si="3"/>
        <v>1</v>
      </c>
      <c r="L52" s="164"/>
      <c r="M52" s="65"/>
      <c r="N52" s="66"/>
      <c r="O52" s="64"/>
      <c r="P52" s="64"/>
    </row>
    <row r="53" spans="1:16" ht="275.25" customHeight="1">
      <c r="A53" s="65"/>
      <c r="B53" s="455">
        <f>B52+1</f>
        <v>41</v>
      </c>
      <c r="C53" s="302" t="s">
        <v>226</v>
      </c>
      <c r="D53" s="303" t="s">
        <v>57</v>
      </c>
      <c r="E53" s="303" t="s">
        <v>71</v>
      </c>
      <c r="F53" s="303" t="s">
        <v>75</v>
      </c>
      <c r="G53" s="303" t="s">
        <v>407</v>
      </c>
      <c r="H53" s="303" t="s">
        <v>58</v>
      </c>
      <c r="I53" s="457">
        <f t="shared" si="3"/>
        <v>0</v>
      </c>
      <c r="J53" s="457">
        <f t="shared" si="3"/>
        <v>1</v>
      </c>
      <c r="K53" s="457">
        <f t="shared" si="3"/>
        <v>1</v>
      </c>
      <c r="L53" s="164"/>
      <c r="M53" s="65"/>
      <c r="N53" s="66"/>
      <c r="O53" s="64"/>
      <c r="P53" s="64"/>
    </row>
    <row r="54" spans="1:16" ht="409.5" customHeight="1">
      <c r="A54" s="65"/>
      <c r="B54" s="455">
        <f t="shared" si="0"/>
        <v>42</v>
      </c>
      <c r="C54" s="467" t="s">
        <v>416</v>
      </c>
      <c r="D54" s="303" t="s">
        <v>57</v>
      </c>
      <c r="E54" s="303" t="s">
        <v>71</v>
      </c>
      <c r="F54" s="303" t="s">
        <v>75</v>
      </c>
      <c r="G54" s="303" t="s">
        <v>407</v>
      </c>
      <c r="H54" s="303" t="s">
        <v>58</v>
      </c>
      <c r="I54" s="457">
        <f>I55</f>
        <v>0</v>
      </c>
      <c r="J54" s="457">
        <f>J55</f>
        <v>1</v>
      </c>
      <c r="K54" s="457">
        <f>K55</f>
        <v>1</v>
      </c>
      <c r="L54" s="164"/>
      <c r="M54" s="65"/>
      <c r="N54" s="66"/>
      <c r="O54" s="64"/>
      <c r="P54" s="64"/>
    </row>
    <row r="55" spans="1:16" ht="275.25" customHeight="1">
      <c r="A55" s="65"/>
      <c r="B55" s="455">
        <f t="shared" si="0"/>
        <v>43</v>
      </c>
      <c r="C55" s="302" t="s">
        <v>140</v>
      </c>
      <c r="D55" s="303" t="s">
        <v>57</v>
      </c>
      <c r="E55" s="303" t="s">
        <v>71</v>
      </c>
      <c r="F55" s="303" t="s">
        <v>75</v>
      </c>
      <c r="G55" s="303" t="s">
        <v>407</v>
      </c>
      <c r="H55" s="303" t="s">
        <v>165</v>
      </c>
      <c r="I55" s="468">
        <v>0</v>
      </c>
      <c r="J55" s="468">
        <v>1</v>
      </c>
      <c r="K55" s="468">
        <f>I55+J55</f>
        <v>1</v>
      </c>
      <c r="L55" s="164"/>
      <c r="M55" s="65"/>
      <c r="N55" s="66"/>
      <c r="O55" s="64"/>
      <c r="P55" s="64"/>
    </row>
    <row r="56" spans="1:16" ht="116.25" customHeight="1">
      <c r="A56" s="65"/>
      <c r="B56" s="455">
        <v>44</v>
      </c>
      <c r="C56" s="426" t="s">
        <v>198</v>
      </c>
      <c r="D56" s="313" t="s">
        <v>57</v>
      </c>
      <c r="E56" s="313" t="s">
        <v>76</v>
      </c>
      <c r="F56" s="303"/>
      <c r="G56" s="469"/>
      <c r="H56" s="303"/>
      <c r="I56" s="456">
        <v>206</v>
      </c>
      <c r="J56" s="456">
        <f>J57</f>
        <v>1081.76</v>
      </c>
      <c r="K56" s="456">
        <f aca="true" t="shared" si="4" ref="K56:K61">I56+J56</f>
        <v>1287.76</v>
      </c>
      <c r="L56" s="164"/>
      <c r="M56" s="65"/>
      <c r="N56" s="66"/>
      <c r="O56" s="64"/>
      <c r="P56" s="64"/>
    </row>
    <row r="57" spans="1:16" ht="141.75" customHeight="1">
      <c r="A57" s="65"/>
      <c r="B57" s="455">
        <f>B56+1</f>
        <v>45</v>
      </c>
      <c r="C57" s="429" t="s">
        <v>199</v>
      </c>
      <c r="D57" s="303" t="s">
        <v>57</v>
      </c>
      <c r="E57" s="303" t="s">
        <v>76</v>
      </c>
      <c r="F57" s="303" t="s">
        <v>72</v>
      </c>
      <c r="G57" s="303"/>
      <c r="H57" s="303"/>
      <c r="I57" s="457">
        <v>206</v>
      </c>
      <c r="J57" s="457">
        <f>J58</f>
        <v>1081.76</v>
      </c>
      <c r="K57" s="457">
        <f t="shared" si="4"/>
        <v>1287.76</v>
      </c>
      <c r="L57" s="164"/>
      <c r="M57" s="65"/>
      <c r="N57" s="66"/>
      <c r="O57" s="64"/>
      <c r="P57" s="64"/>
    </row>
    <row r="58" spans="1:16" ht="271.5" customHeight="1">
      <c r="A58" s="65"/>
      <c r="B58" s="455">
        <f t="shared" si="0"/>
        <v>46</v>
      </c>
      <c r="C58" s="459" t="s">
        <v>225</v>
      </c>
      <c r="D58" s="303" t="s">
        <v>57</v>
      </c>
      <c r="E58" s="303" t="s">
        <v>76</v>
      </c>
      <c r="F58" s="303" t="s">
        <v>72</v>
      </c>
      <c r="G58" s="303" t="s">
        <v>148</v>
      </c>
      <c r="H58" s="303"/>
      <c r="I58" s="457">
        <v>206</v>
      </c>
      <c r="J58" s="457">
        <f>J59</f>
        <v>1081.76</v>
      </c>
      <c r="K58" s="457">
        <f t="shared" si="4"/>
        <v>1287.76</v>
      </c>
      <c r="L58" s="164"/>
      <c r="M58" s="65"/>
      <c r="N58" s="66"/>
      <c r="O58" s="64"/>
      <c r="P58" s="64"/>
    </row>
    <row r="59" spans="1:16" ht="251.25" customHeight="1">
      <c r="A59" s="65"/>
      <c r="B59" s="455">
        <f t="shared" si="0"/>
        <v>47</v>
      </c>
      <c r="C59" s="459" t="s">
        <v>227</v>
      </c>
      <c r="D59" s="303" t="s">
        <v>57</v>
      </c>
      <c r="E59" s="303" t="s">
        <v>76</v>
      </c>
      <c r="F59" s="303" t="s">
        <v>72</v>
      </c>
      <c r="G59" s="303" t="s">
        <v>200</v>
      </c>
      <c r="H59" s="303" t="s">
        <v>58</v>
      </c>
      <c r="I59" s="457">
        <v>206</v>
      </c>
      <c r="J59" s="457">
        <f>J60</f>
        <v>1081.76</v>
      </c>
      <c r="K59" s="457">
        <f t="shared" si="4"/>
        <v>1287.76</v>
      </c>
      <c r="L59" s="164"/>
      <c r="M59" s="65"/>
      <c r="N59" s="66"/>
      <c r="O59" s="64"/>
      <c r="P59" s="64"/>
    </row>
    <row r="60" spans="1:16" ht="408.75" customHeight="1">
      <c r="A60" s="65"/>
      <c r="B60" s="455">
        <v>48</v>
      </c>
      <c r="C60" s="429" t="s">
        <v>268</v>
      </c>
      <c r="D60" s="303" t="s">
        <v>57</v>
      </c>
      <c r="E60" s="303" t="s">
        <v>76</v>
      </c>
      <c r="F60" s="303" t="s">
        <v>72</v>
      </c>
      <c r="G60" s="303" t="s">
        <v>201</v>
      </c>
      <c r="H60" s="303" t="s">
        <v>58</v>
      </c>
      <c r="I60" s="457">
        <v>206</v>
      </c>
      <c r="J60" s="457">
        <f>J61</f>
        <v>1081.76</v>
      </c>
      <c r="K60" s="457">
        <f t="shared" si="4"/>
        <v>1287.76</v>
      </c>
      <c r="L60" s="164"/>
      <c r="M60" s="65"/>
      <c r="N60" s="66"/>
      <c r="O60" s="64"/>
      <c r="P60" s="64"/>
    </row>
    <row r="61" spans="1:16" ht="276" customHeight="1">
      <c r="A61" s="65"/>
      <c r="B61" s="455">
        <f>B60+1</f>
        <v>49</v>
      </c>
      <c r="C61" s="470" t="s">
        <v>1</v>
      </c>
      <c r="D61" s="303" t="s">
        <v>57</v>
      </c>
      <c r="E61" s="303" t="s">
        <v>76</v>
      </c>
      <c r="F61" s="303" t="s">
        <v>72</v>
      </c>
      <c r="G61" s="303" t="s">
        <v>379</v>
      </c>
      <c r="H61" s="303" t="s">
        <v>88</v>
      </c>
      <c r="I61" s="457">
        <v>206</v>
      </c>
      <c r="J61" s="457">
        <f>200+200+100+30+181.76+470-40-60</f>
        <v>1081.76</v>
      </c>
      <c r="K61" s="457">
        <f t="shared" si="4"/>
        <v>1287.76</v>
      </c>
      <c r="L61" s="164"/>
      <c r="M61" s="65"/>
      <c r="N61" s="66"/>
      <c r="O61" s="64"/>
      <c r="P61" s="64"/>
    </row>
    <row r="62" spans="1:16" ht="127.5" customHeight="1">
      <c r="A62" s="65"/>
      <c r="B62" s="455">
        <f t="shared" si="0"/>
        <v>50</v>
      </c>
      <c r="C62" s="461" t="s">
        <v>6</v>
      </c>
      <c r="D62" s="313" t="s">
        <v>57</v>
      </c>
      <c r="E62" s="471" t="s">
        <v>7</v>
      </c>
      <c r="F62" s="471"/>
      <c r="G62" s="471"/>
      <c r="H62" s="471"/>
      <c r="I62" s="472">
        <v>3</v>
      </c>
      <c r="J62" s="472">
        <f aca="true" t="shared" si="5" ref="J62:K65">J63</f>
        <v>0</v>
      </c>
      <c r="K62" s="472">
        <f t="shared" si="5"/>
        <v>3</v>
      </c>
      <c r="L62" s="164"/>
      <c r="M62" s="65"/>
      <c r="N62" s="66"/>
      <c r="O62" s="64"/>
      <c r="P62" s="64"/>
    </row>
    <row r="63" spans="1:16" ht="111" customHeight="1">
      <c r="A63" s="65"/>
      <c r="B63" s="455">
        <f t="shared" si="0"/>
        <v>51</v>
      </c>
      <c r="C63" s="302" t="s">
        <v>274</v>
      </c>
      <c r="D63" s="303" t="s">
        <v>57</v>
      </c>
      <c r="E63" s="469" t="s">
        <v>7</v>
      </c>
      <c r="F63" s="469" t="s">
        <v>7</v>
      </c>
      <c r="G63" s="469"/>
      <c r="H63" s="469"/>
      <c r="I63" s="473">
        <v>3</v>
      </c>
      <c r="J63" s="473">
        <f t="shared" si="5"/>
        <v>0</v>
      </c>
      <c r="K63" s="473">
        <f t="shared" si="5"/>
        <v>3</v>
      </c>
      <c r="L63" s="164"/>
      <c r="M63" s="65"/>
      <c r="N63" s="66"/>
      <c r="O63" s="64"/>
      <c r="P63" s="64"/>
    </row>
    <row r="64" spans="1:16" ht="265.5" customHeight="1">
      <c r="A64" s="65"/>
      <c r="B64" s="455">
        <v>52</v>
      </c>
      <c r="C64" s="459" t="s">
        <v>225</v>
      </c>
      <c r="D64" s="303" t="s">
        <v>57</v>
      </c>
      <c r="E64" s="303" t="s">
        <v>7</v>
      </c>
      <c r="F64" s="303" t="s">
        <v>7</v>
      </c>
      <c r="G64" s="303" t="s">
        <v>148</v>
      </c>
      <c r="H64" s="469"/>
      <c r="I64" s="457">
        <v>3</v>
      </c>
      <c r="J64" s="457">
        <f t="shared" si="5"/>
        <v>0</v>
      </c>
      <c r="K64" s="473">
        <f t="shared" si="5"/>
        <v>3</v>
      </c>
      <c r="L64" s="164"/>
      <c r="M64" s="65"/>
      <c r="N64" s="66"/>
      <c r="O64" s="64"/>
      <c r="P64" s="64"/>
    </row>
    <row r="65" spans="1:16" ht="289.5" customHeight="1">
      <c r="A65" s="65"/>
      <c r="B65" s="455">
        <f>B64+1</f>
        <v>53</v>
      </c>
      <c r="C65" s="459" t="s">
        <v>228</v>
      </c>
      <c r="D65" s="303" t="s">
        <v>57</v>
      </c>
      <c r="E65" s="469" t="s">
        <v>7</v>
      </c>
      <c r="F65" s="469" t="s">
        <v>7</v>
      </c>
      <c r="G65" s="303" t="s">
        <v>149</v>
      </c>
      <c r="H65" s="469" t="s">
        <v>58</v>
      </c>
      <c r="I65" s="457">
        <v>3</v>
      </c>
      <c r="J65" s="457">
        <f t="shared" si="5"/>
        <v>0</v>
      </c>
      <c r="K65" s="473">
        <f t="shared" si="5"/>
        <v>3</v>
      </c>
      <c r="L65" s="164"/>
      <c r="M65" s="65"/>
      <c r="N65" s="66"/>
      <c r="O65" s="64"/>
      <c r="P65" s="64"/>
    </row>
    <row r="66" spans="1:16" ht="409.5" customHeight="1">
      <c r="A66" s="65"/>
      <c r="B66" s="455">
        <f t="shared" si="0"/>
        <v>54</v>
      </c>
      <c r="C66" s="302" t="s">
        <v>269</v>
      </c>
      <c r="D66" s="303" t="s">
        <v>57</v>
      </c>
      <c r="E66" s="469" t="s">
        <v>7</v>
      </c>
      <c r="F66" s="469" t="s">
        <v>7</v>
      </c>
      <c r="G66" s="303" t="s">
        <v>150</v>
      </c>
      <c r="H66" s="469" t="s">
        <v>58</v>
      </c>
      <c r="I66" s="457">
        <v>3</v>
      </c>
      <c r="J66" s="457">
        <f>J67</f>
        <v>0</v>
      </c>
      <c r="K66" s="473">
        <f>I66++J66</f>
        <v>3</v>
      </c>
      <c r="L66" s="164"/>
      <c r="M66" s="65"/>
      <c r="N66" s="66"/>
      <c r="O66" s="64"/>
      <c r="P66" s="64"/>
    </row>
    <row r="67" spans="1:16" ht="244.5" customHeight="1">
      <c r="A67" s="65"/>
      <c r="B67" s="455">
        <f t="shared" si="0"/>
        <v>55</v>
      </c>
      <c r="C67" s="470" t="s">
        <v>298</v>
      </c>
      <c r="D67" s="303" t="s">
        <v>57</v>
      </c>
      <c r="E67" s="303" t="s">
        <v>7</v>
      </c>
      <c r="F67" s="303" t="s">
        <v>7</v>
      </c>
      <c r="G67" s="303" t="s">
        <v>378</v>
      </c>
      <c r="H67" s="303" t="s">
        <v>88</v>
      </c>
      <c r="I67" s="303">
        <v>3</v>
      </c>
      <c r="J67" s="457">
        <v>0</v>
      </c>
      <c r="K67" s="457">
        <f>I67+J67</f>
        <v>3</v>
      </c>
      <c r="L67" s="164"/>
      <c r="M67" s="65"/>
      <c r="N67" s="66"/>
      <c r="O67" s="64"/>
      <c r="P67" s="64"/>
    </row>
    <row r="68" spans="1:16" ht="136.5" customHeight="1">
      <c r="A68" s="65"/>
      <c r="B68" s="455">
        <v>56</v>
      </c>
      <c r="C68" s="426" t="s">
        <v>90</v>
      </c>
      <c r="D68" s="313" t="s">
        <v>57</v>
      </c>
      <c r="E68" s="313" t="s">
        <v>77</v>
      </c>
      <c r="F68" s="313"/>
      <c r="G68" s="313"/>
      <c r="H68" s="313"/>
      <c r="I68" s="456">
        <v>820.0500000000001</v>
      </c>
      <c r="J68" s="474">
        <f>J69</f>
        <v>397.95</v>
      </c>
      <c r="K68" s="456">
        <f>I68++J68</f>
        <v>1218</v>
      </c>
      <c r="L68" s="164"/>
      <c r="M68" s="65"/>
      <c r="N68" s="66"/>
      <c r="O68" s="64"/>
      <c r="P68" s="64"/>
    </row>
    <row r="69" spans="1:16" ht="117.75" customHeight="1">
      <c r="A69" s="65"/>
      <c r="B69" s="455">
        <f>B68+1</f>
        <v>57</v>
      </c>
      <c r="C69" s="429" t="s">
        <v>30</v>
      </c>
      <c r="D69" s="303" t="s">
        <v>57</v>
      </c>
      <c r="E69" s="303" t="s">
        <v>77</v>
      </c>
      <c r="F69" s="303" t="s">
        <v>69</v>
      </c>
      <c r="G69" s="303"/>
      <c r="H69" s="303"/>
      <c r="I69" s="457">
        <v>820.0500000000001</v>
      </c>
      <c r="J69" s="475">
        <f>J70</f>
        <v>397.95</v>
      </c>
      <c r="K69" s="457">
        <f>I69++J69</f>
        <v>1218</v>
      </c>
      <c r="L69" s="164"/>
      <c r="M69" s="65"/>
      <c r="N69" s="66"/>
      <c r="O69" s="64"/>
      <c r="P69" s="64"/>
    </row>
    <row r="70" spans="1:16" ht="263.25" customHeight="1">
      <c r="A70" s="65"/>
      <c r="B70" s="455">
        <f t="shared" si="0"/>
        <v>58</v>
      </c>
      <c r="C70" s="459" t="s">
        <v>225</v>
      </c>
      <c r="D70" s="303" t="s">
        <v>57</v>
      </c>
      <c r="E70" s="303" t="s">
        <v>77</v>
      </c>
      <c r="F70" s="303" t="s">
        <v>69</v>
      </c>
      <c r="G70" s="303" t="s">
        <v>148</v>
      </c>
      <c r="H70" s="303"/>
      <c r="I70" s="457">
        <v>820.0500000000001</v>
      </c>
      <c r="J70" s="475">
        <f>J71</f>
        <v>397.95</v>
      </c>
      <c r="K70" s="457">
        <f>I70++J70</f>
        <v>1218</v>
      </c>
      <c r="L70" s="164"/>
      <c r="M70" s="65"/>
      <c r="N70" s="66"/>
      <c r="O70" s="64"/>
      <c r="P70" s="64"/>
    </row>
    <row r="71" spans="1:16" ht="282.75" customHeight="1">
      <c r="A71" s="65"/>
      <c r="B71" s="455">
        <f t="shared" si="0"/>
        <v>59</v>
      </c>
      <c r="C71" s="459" t="s">
        <v>228</v>
      </c>
      <c r="D71" s="303" t="s">
        <v>57</v>
      </c>
      <c r="E71" s="303" t="s">
        <v>77</v>
      </c>
      <c r="F71" s="303" t="s">
        <v>69</v>
      </c>
      <c r="G71" s="303" t="s">
        <v>149</v>
      </c>
      <c r="H71" s="303"/>
      <c r="I71" s="457">
        <v>820.0500000000001</v>
      </c>
      <c r="J71" s="475">
        <f>J72</f>
        <v>397.95</v>
      </c>
      <c r="K71" s="457">
        <f>I71++J71</f>
        <v>1218</v>
      </c>
      <c r="L71" s="164"/>
      <c r="M71" s="65"/>
      <c r="N71" s="66"/>
      <c r="O71" s="64"/>
      <c r="P71" s="64"/>
    </row>
    <row r="72" spans="1:16" ht="292.5" customHeight="1">
      <c r="A72" s="65"/>
      <c r="B72" s="455">
        <v>60</v>
      </c>
      <c r="C72" s="429" t="s">
        <v>299</v>
      </c>
      <c r="D72" s="303" t="s">
        <v>57</v>
      </c>
      <c r="E72" s="303" t="s">
        <v>77</v>
      </c>
      <c r="F72" s="303" t="s">
        <v>69</v>
      </c>
      <c r="G72" s="303" t="s">
        <v>151</v>
      </c>
      <c r="H72" s="303" t="s">
        <v>58</v>
      </c>
      <c r="I72" s="457">
        <v>820.0500000000001</v>
      </c>
      <c r="J72" s="457">
        <f>J73+J74+J75+J76+J77+J78</f>
        <v>397.95</v>
      </c>
      <c r="K72" s="457">
        <f>I72++J72</f>
        <v>1218</v>
      </c>
      <c r="L72" s="164"/>
      <c r="M72" s="65"/>
      <c r="N72" s="66"/>
      <c r="O72" s="64"/>
      <c r="P72" s="64"/>
    </row>
    <row r="73" spans="1:16" ht="261" customHeight="1">
      <c r="A73" s="65"/>
      <c r="B73" s="455">
        <f>B72+1</f>
        <v>61</v>
      </c>
      <c r="C73" s="302" t="s">
        <v>164</v>
      </c>
      <c r="D73" s="303" t="s">
        <v>57</v>
      </c>
      <c r="E73" s="303" t="s">
        <v>77</v>
      </c>
      <c r="F73" s="303" t="s">
        <v>69</v>
      </c>
      <c r="G73" s="303" t="s">
        <v>377</v>
      </c>
      <c r="H73" s="303" t="s">
        <v>88</v>
      </c>
      <c r="I73" s="457">
        <v>713.0500000000001</v>
      </c>
      <c r="J73" s="475">
        <f>47.5+150+100+100</f>
        <v>397.5</v>
      </c>
      <c r="K73" s="475">
        <f aca="true" t="shared" si="6" ref="K73:K85">I73+J73</f>
        <v>1110.5500000000002</v>
      </c>
      <c r="L73" s="164"/>
      <c r="M73" s="65"/>
      <c r="N73" s="66"/>
      <c r="O73" s="64"/>
      <c r="P73" s="64"/>
    </row>
    <row r="74" spans="1:16" ht="165" customHeight="1">
      <c r="A74" s="65"/>
      <c r="B74" s="455">
        <f t="shared" si="0"/>
        <v>62</v>
      </c>
      <c r="C74" s="302" t="s">
        <v>309</v>
      </c>
      <c r="D74" s="303" t="s">
        <v>57</v>
      </c>
      <c r="E74" s="303" t="s">
        <v>77</v>
      </c>
      <c r="F74" s="303" t="s">
        <v>69</v>
      </c>
      <c r="G74" s="303" t="s">
        <v>376</v>
      </c>
      <c r="H74" s="303" t="s">
        <v>310</v>
      </c>
      <c r="I74" s="457">
        <v>45</v>
      </c>
      <c r="J74" s="457">
        <v>0.45</v>
      </c>
      <c r="K74" s="457">
        <f t="shared" si="6"/>
        <v>45.45</v>
      </c>
      <c r="L74" s="164"/>
      <c r="M74" s="65"/>
      <c r="N74" s="66"/>
      <c r="O74" s="64"/>
      <c r="P74" s="64"/>
    </row>
    <row r="75" spans="1:16" ht="99.75" customHeight="1">
      <c r="A75" s="65"/>
      <c r="B75" s="455">
        <f t="shared" si="0"/>
        <v>63</v>
      </c>
      <c r="C75" s="302" t="s">
        <v>140</v>
      </c>
      <c r="D75" s="303" t="s">
        <v>57</v>
      </c>
      <c r="E75" s="303" t="s">
        <v>77</v>
      </c>
      <c r="F75" s="303" t="s">
        <v>69</v>
      </c>
      <c r="G75" s="303" t="s">
        <v>375</v>
      </c>
      <c r="H75" s="303" t="s">
        <v>165</v>
      </c>
      <c r="I75" s="457">
        <v>10</v>
      </c>
      <c r="J75" s="457">
        <v>0</v>
      </c>
      <c r="K75" s="457">
        <f t="shared" si="6"/>
        <v>10</v>
      </c>
      <c r="L75" s="164"/>
      <c r="M75" s="65"/>
      <c r="N75" s="66"/>
      <c r="O75" s="64"/>
      <c r="P75" s="64"/>
    </row>
    <row r="76" spans="1:16" ht="209.25" customHeight="1">
      <c r="A76" s="65"/>
      <c r="B76" s="455">
        <v>64</v>
      </c>
      <c r="C76" s="302" t="s">
        <v>86</v>
      </c>
      <c r="D76" s="303" t="s">
        <v>57</v>
      </c>
      <c r="E76" s="303" t="s">
        <v>77</v>
      </c>
      <c r="F76" s="303" t="s">
        <v>69</v>
      </c>
      <c r="G76" s="303" t="s">
        <v>374</v>
      </c>
      <c r="H76" s="303" t="s">
        <v>89</v>
      </c>
      <c r="I76" s="457">
        <v>35</v>
      </c>
      <c r="J76" s="457"/>
      <c r="K76" s="457">
        <f t="shared" si="6"/>
        <v>35</v>
      </c>
      <c r="L76" s="164"/>
      <c r="M76" s="65"/>
      <c r="N76" s="66"/>
      <c r="O76" s="64"/>
      <c r="P76" s="64"/>
    </row>
    <row r="77" spans="1:16" ht="185.25" customHeight="1">
      <c r="A77" s="65"/>
      <c r="B77" s="455">
        <f>B76+1</f>
        <v>65</v>
      </c>
      <c r="C77" s="302" t="s">
        <v>87</v>
      </c>
      <c r="D77" s="303" t="s">
        <v>57</v>
      </c>
      <c r="E77" s="303" t="s">
        <v>77</v>
      </c>
      <c r="F77" s="303" t="s">
        <v>69</v>
      </c>
      <c r="G77" s="303" t="s">
        <v>374</v>
      </c>
      <c r="H77" s="303" t="s">
        <v>9</v>
      </c>
      <c r="I77" s="457">
        <v>12</v>
      </c>
      <c r="J77" s="457">
        <v>0</v>
      </c>
      <c r="K77" s="457">
        <f t="shared" si="6"/>
        <v>12</v>
      </c>
      <c r="L77" s="164"/>
      <c r="M77" s="65"/>
      <c r="N77" s="66"/>
      <c r="O77" s="64"/>
      <c r="P77" s="64"/>
    </row>
    <row r="78" spans="1:16" ht="121.5" customHeight="1">
      <c r="A78" s="65"/>
      <c r="B78" s="455">
        <f t="shared" si="0"/>
        <v>66</v>
      </c>
      <c r="C78" s="302" t="s">
        <v>204</v>
      </c>
      <c r="D78" s="303" t="s">
        <v>57</v>
      </c>
      <c r="E78" s="303" t="s">
        <v>77</v>
      </c>
      <c r="F78" s="303" t="s">
        <v>69</v>
      </c>
      <c r="G78" s="303" t="s">
        <v>374</v>
      </c>
      <c r="H78" s="303" t="s">
        <v>203</v>
      </c>
      <c r="I78" s="457">
        <v>5</v>
      </c>
      <c r="J78" s="457">
        <v>0</v>
      </c>
      <c r="K78" s="457">
        <f t="shared" si="6"/>
        <v>5</v>
      </c>
      <c r="L78" s="164"/>
      <c r="M78" s="65"/>
      <c r="N78" s="66"/>
      <c r="O78" s="64"/>
      <c r="P78" s="64"/>
    </row>
    <row r="79" spans="1:16" ht="127.5" customHeight="1">
      <c r="A79" s="65"/>
      <c r="B79" s="455">
        <f t="shared" si="0"/>
        <v>67</v>
      </c>
      <c r="C79" s="461" t="s">
        <v>137</v>
      </c>
      <c r="D79" s="313" t="s">
        <v>57</v>
      </c>
      <c r="E79" s="471" t="s">
        <v>79</v>
      </c>
      <c r="F79" s="471"/>
      <c r="G79" s="471"/>
      <c r="H79" s="471"/>
      <c r="I79" s="456">
        <v>1196.61</v>
      </c>
      <c r="J79" s="474">
        <f>J80</f>
        <v>15.991999999999999</v>
      </c>
      <c r="K79" s="474">
        <f t="shared" si="6"/>
        <v>1212.6019999999999</v>
      </c>
      <c r="L79" s="164"/>
      <c r="M79" s="65"/>
      <c r="N79" s="66"/>
      <c r="O79" s="64"/>
      <c r="P79" s="64"/>
    </row>
    <row r="80" spans="1:16" ht="185.25" customHeight="1">
      <c r="A80" s="65"/>
      <c r="B80" s="455">
        <v>68</v>
      </c>
      <c r="C80" s="476" t="s">
        <v>48</v>
      </c>
      <c r="D80" s="303" t="s">
        <v>57</v>
      </c>
      <c r="E80" s="303" t="s">
        <v>79</v>
      </c>
      <c r="F80" s="303" t="s">
        <v>76</v>
      </c>
      <c r="G80" s="303"/>
      <c r="H80" s="303"/>
      <c r="I80" s="457">
        <v>1196.61</v>
      </c>
      <c r="J80" s="457">
        <f>J81</f>
        <v>15.991999999999999</v>
      </c>
      <c r="K80" s="457">
        <f t="shared" si="6"/>
        <v>1212.6019999999999</v>
      </c>
      <c r="L80" s="164"/>
      <c r="M80" s="65"/>
      <c r="N80" s="66"/>
      <c r="O80" s="64"/>
      <c r="P80" s="64"/>
    </row>
    <row r="81" spans="1:16" ht="320.25" customHeight="1">
      <c r="A81" s="65"/>
      <c r="B81" s="455">
        <f>B80+1</f>
        <v>69</v>
      </c>
      <c r="C81" s="459" t="s">
        <v>225</v>
      </c>
      <c r="D81" s="303" t="s">
        <v>57</v>
      </c>
      <c r="E81" s="303" t="s">
        <v>79</v>
      </c>
      <c r="F81" s="303" t="s">
        <v>76</v>
      </c>
      <c r="G81" s="303" t="s">
        <v>148</v>
      </c>
      <c r="H81" s="303"/>
      <c r="I81" s="457">
        <v>1196.61</v>
      </c>
      <c r="J81" s="457">
        <f>J82</f>
        <v>15.991999999999999</v>
      </c>
      <c r="K81" s="457">
        <f t="shared" si="6"/>
        <v>1212.6019999999999</v>
      </c>
      <c r="L81" s="164"/>
      <c r="M81" s="65"/>
      <c r="N81" s="66"/>
      <c r="O81" s="64"/>
      <c r="P81" s="64"/>
    </row>
    <row r="82" spans="1:16" ht="252" customHeight="1">
      <c r="A82" s="65"/>
      <c r="B82" s="455">
        <f>B81+1</f>
        <v>70</v>
      </c>
      <c r="C82" s="459" t="s">
        <v>228</v>
      </c>
      <c r="D82" s="303" t="s">
        <v>57</v>
      </c>
      <c r="E82" s="303" t="s">
        <v>79</v>
      </c>
      <c r="F82" s="303" t="s">
        <v>76</v>
      </c>
      <c r="G82" s="303" t="s">
        <v>149</v>
      </c>
      <c r="H82" s="303"/>
      <c r="I82" s="457">
        <v>1196.61</v>
      </c>
      <c r="J82" s="457">
        <f>J83</f>
        <v>15.991999999999999</v>
      </c>
      <c r="K82" s="457">
        <f t="shared" si="6"/>
        <v>1212.6019999999999</v>
      </c>
      <c r="L82" s="164"/>
      <c r="M82" s="65"/>
      <c r="N82" s="66"/>
      <c r="O82" s="64"/>
      <c r="P82" s="64"/>
    </row>
    <row r="83" spans="1:16" ht="402" customHeight="1">
      <c r="A83" s="65"/>
      <c r="B83" s="455">
        <f>B82+1</f>
        <v>71</v>
      </c>
      <c r="C83" s="429" t="s">
        <v>270</v>
      </c>
      <c r="D83" s="303" t="s">
        <v>57</v>
      </c>
      <c r="E83" s="303" t="s">
        <v>79</v>
      </c>
      <c r="F83" s="303" t="s">
        <v>76</v>
      </c>
      <c r="G83" s="303" t="s">
        <v>149</v>
      </c>
      <c r="H83" s="303" t="s">
        <v>58</v>
      </c>
      <c r="I83" s="303">
        <v>1196.61</v>
      </c>
      <c r="J83" s="457">
        <f>J84+J85+J86+J89+J90+J91</f>
        <v>15.991999999999999</v>
      </c>
      <c r="K83" s="457">
        <f t="shared" si="6"/>
        <v>1212.6019999999999</v>
      </c>
      <c r="L83" s="164"/>
      <c r="M83" s="65"/>
      <c r="N83" s="66"/>
      <c r="O83" s="64"/>
      <c r="P83" s="64"/>
    </row>
    <row r="84" spans="1:16" ht="127.5" customHeight="1">
      <c r="A84" s="65"/>
      <c r="B84" s="455">
        <v>72</v>
      </c>
      <c r="C84" s="302" t="s">
        <v>275</v>
      </c>
      <c r="D84" s="303" t="s">
        <v>57</v>
      </c>
      <c r="E84" s="303" t="s">
        <v>79</v>
      </c>
      <c r="F84" s="303" t="s">
        <v>76</v>
      </c>
      <c r="G84" s="303" t="s">
        <v>373</v>
      </c>
      <c r="H84" s="303" t="s">
        <v>82</v>
      </c>
      <c r="I84" s="303">
        <v>93.6</v>
      </c>
      <c r="J84" s="457">
        <v>0</v>
      </c>
      <c r="K84" s="457">
        <f t="shared" si="6"/>
        <v>93.6</v>
      </c>
      <c r="L84" s="164"/>
      <c r="M84" s="65"/>
      <c r="N84" s="66"/>
      <c r="O84" s="64"/>
      <c r="P84" s="64"/>
    </row>
    <row r="85" spans="1:16" ht="302.25" customHeight="1">
      <c r="A85" s="65"/>
      <c r="B85" s="455">
        <f aca="true" t="shared" si="7" ref="B85:B91">B84+1</f>
        <v>73</v>
      </c>
      <c r="C85" s="477" t="s">
        <v>276</v>
      </c>
      <c r="D85" s="303" t="s">
        <v>57</v>
      </c>
      <c r="E85" s="303" t="s">
        <v>79</v>
      </c>
      <c r="F85" s="303" t="s">
        <v>76</v>
      </c>
      <c r="G85" s="303" t="s">
        <v>373</v>
      </c>
      <c r="H85" s="303" t="s">
        <v>166</v>
      </c>
      <c r="I85" s="303">
        <v>28.270000000000003</v>
      </c>
      <c r="J85" s="457">
        <v>0</v>
      </c>
      <c r="K85" s="457">
        <f t="shared" si="6"/>
        <v>28.270000000000003</v>
      </c>
      <c r="L85" s="164"/>
      <c r="M85" s="65"/>
      <c r="N85" s="66"/>
      <c r="O85" s="64"/>
      <c r="P85" s="64"/>
    </row>
    <row r="86" spans="1:16" ht="234" customHeight="1">
      <c r="A86" s="65"/>
      <c r="B86" s="455">
        <f t="shared" si="7"/>
        <v>74</v>
      </c>
      <c r="C86" s="478" t="s">
        <v>353</v>
      </c>
      <c r="D86" s="303" t="s">
        <v>57</v>
      </c>
      <c r="E86" s="303" t="s">
        <v>79</v>
      </c>
      <c r="F86" s="303" t="s">
        <v>76</v>
      </c>
      <c r="G86" s="303" t="s">
        <v>350</v>
      </c>
      <c r="H86" s="479" t="s">
        <v>355</v>
      </c>
      <c r="I86" s="479">
        <v>123</v>
      </c>
      <c r="J86" s="480">
        <v>0</v>
      </c>
      <c r="K86" s="480">
        <f>K87+K88</f>
        <v>123</v>
      </c>
      <c r="L86" s="164"/>
      <c r="M86" s="65"/>
      <c r="N86" s="66"/>
      <c r="O86" s="64"/>
      <c r="P86" s="64"/>
    </row>
    <row r="87" spans="1:16" ht="234" customHeight="1">
      <c r="A87" s="65"/>
      <c r="B87" s="455">
        <f t="shared" si="7"/>
        <v>75</v>
      </c>
      <c r="C87" s="304" t="s">
        <v>260</v>
      </c>
      <c r="D87" s="303" t="s">
        <v>57</v>
      </c>
      <c r="E87" s="303" t="s">
        <v>79</v>
      </c>
      <c r="F87" s="303" t="s">
        <v>76</v>
      </c>
      <c r="G87" s="303" t="s">
        <v>350</v>
      </c>
      <c r="H87" s="479" t="s">
        <v>82</v>
      </c>
      <c r="I87" s="480">
        <v>95</v>
      </c>
      <c r="J87" s="480">
        <v>0</v>
      </c>
      <c r="K87" s="480">
        <f>I87+J87</f>
        <v>95</v>
      </c>
      <c r="L87" s="164"/>
      <c r="M87" s="65"/>
      <c r="N87" s="66"/>
      <c r="O87" s="64"/>
      <c r="P87" s="64"/>
    </row>
    <row r="88" spans="1:16" ht="405" customHeight="1">
      <c r="A88" s="65"/>
      <c r="B88" s="455">
        <v>76</v>
      </c>
      <c r="C88" s="304" t="s">
        <v>237</v>
      </c>
      <c r="D88" s="303" t="s">
        <v>57</v>
      </c>
      <c r="E88" s="303" t="s">
        <v>79</v>
      </c>
      <c r="F88" s="303" t="s">
        <v>76</v>
      </c>
      <c r="G88" s="303" t="s">
        <v>350</v>
      </c>
      <c r="H88" s="479" t="s">
        <v>166</v>
      </c>
      <c r="I88" s="480">
        <v>28</v>
      </c>
      <c r="J88" s="480">
        <v>0</v>
      </c>
      <c r="K88" s="480">
        <v>28</v>
      </c>
      <c r="L88" s="164"/>
      <c r="M88" s="65"/>
      <c r="N88" s="66"/>
      <c r="O88" s="64"/>
      <c r="P88" s="64"/>
    </row>
    <row r="89" spans="1:16" ht="171" customHeight="1">
      <c r="A89" s="65"/>
      <c r="B89" s="455">
        <f>B88+1</f>
        <v>77</v>
      </c>
      <c r="C89" s="302" t="s">
        <v>275</v>
      </c>
      <c r="D89" s="303" t="s">
        <v>57</v>
      </c>
      <c r="E89" s="303" t="s">
        <v>79</v>
      </c>
      <c r="F89" s="303" t="s">
        <v>76</v>
      </c>
      <c r="G89" s="303" t="s">
        <v>372</v>
      </c>
      <c r="H89" s="479" t="s">
        <v>82</v>
      </c>
      <c r="I89" s="481">
        <v>462.20000000000005</v>
      </c>
      <c r="J89" s="481">
        <v>0</v>
      </c>
      <c r="K89" s="481">
        <f>I89+J89</f>
        <v>462.20000000000005</v>
      </c>
      <c r="L89" s="164"/>
      <c r="M89" s="65"/>
      <c r="N89" s="66"/>
      <c r="O89" s="64"/>
      <c r="P89" s="64"/>
    </row>
    <row r="90" spans="1:16" ht="279.75" customHeight="1">
      <c r="A90" s="65"/>
      <c r="B90" s="455">
        <f t="shared" si="7"/>
        <v>78</v>
      </c>
      <c r="C90" s="477" t="s">
        <v>276</v>
      </c>
      <c r="D90" s="303" t="s">
        <v>57</v>
      </c>
      <c r="E90" s="303" t="s">
        <v>79</v>
      </c>
      <c r="F90" s="303" t="s">
        <v>76</v>
      </c>
      <c r="G90" s="303" t="s">
        <v>372</v>
      </c>
      <c r="H90" s="479" t="s">
        <v>166</v>
      </c>
      <c r="I90" s="481">
        <v>139.57999999999998</v>
      </c>
      <c r="J90" s="481">
        <v>0</v>
      </c>
      <c r="K90" s="481">
        <f>I90+J90</f>
        <v>139.57999999999998</v>
      </c>
      <c r="L90" s="164"/>
      <c r="M90" s="65"/>
      <c r="N90" s="66"/>
      <c r="O90" s="64"/>
      <c r="P90" s="64"/>
    </row>
    <row r="91" spans="1:16" ht="234.75" customHeight="1">
      <c r="A91" s="65"/>
      <c r="B91" s="455">
        <f t="shared" si="7"/>
        <v>79</v>
      </c>
      <c r="C91" s="478" t="s">
        <v>353</v>
      </c>
      <c r="D91" s="303" t="s">
        <v>57</v>
      </c>
      <c r="E91" s="303" t="s">
        <v>79</v>
      </c>
      <c r="F91" s="303" t="s">
        <v>76</v>
      </c>
      <c r="G91" s="303" t="s">
        <v>351</v>
      </c>
      <c r="H91" s="479" t="s">
        <v>355</v>
      </c>
      <c r="I91" s="481">
        <v>349.96</v>
      </c>
      <c r="J91" s="481">
        <f>J92+J93</f>
        <v>15.991999999999999</v>
      </c>
      <c r="K91" s="481">
        <f>K92+K93</f>
        <v>362.243</v>
      </c>
      <c r="L91" s="164"/>
      <c r="M91" s="65"/>
      <c r="N91" s="66"/>
      <c r="O91" s="64"/>
      <c r="P91" s="64"/>
    </row>
    <row r="92" spans="1:16" ht="211.5" customHeight="1">
      <c r="A92" s="65"/>
      <c r="B92" s="455">
        <v>80</v>
      </c>
      <c r="C92" s="304" t="s">
        <v>260</v>
      </c>
      <c r="D92" s="303" t="s">
        <v>57</v>
      </c>
      <c r="E92" s="303" t="s">
        <v>79</v>
      </c>
      <c r="F92" s="303" t="s">
        <v>76</v>
      </c>
      <c r="G92" s="303" t="s">
        <v>351</v>
      </c>
      <c r="H92" s="479" t="s">
        <v>82</v>
      </c>
      <c r="I92" s="481">
        <v>268.96</v>
      </c>
      <c r="J92" s="481">
        <v>12.283</v>
      </c>
      <c r="K92" s="481">
        <f>I92+J92</f>
        <v>281.243</v>
      </c>
      <c r="L92" s="164"/>
      <c r="M92" s="65"/>
      <c r="N92" s="66"/>
      <c r="O92" s="64"/>
      <c r="P92" s="64"/>
    </row>
    <row r="93" spans="1:16" ht="369.75" customHeight="1">
      <c r="A93" s="65"/>
      <c r="B93" s="455">
        <f>B92+1</f>
        <v>81</v>
      </c>
      <c r="C93" s="304" t="s">
        <v>237</v>
      </c>
      <c r="D93" s="303" t="s">
        <v>57</v>
      </c>
      <c r="E93" s="303" t="s">
        <v>79</v>
      </c>
      <c r="F93" s="303" t="s">
        <v>76</v>
      </c>
      <c r="G93" s="303" t="s">
        <v>351</v>
      </c>
      <c r="H93" s="479" t="s">
        <v>166</v>
      </c>
      <c r="I93" s="481">
        <v>81</v>
      </c>
      <c r="J93" s="481">
        <v>3.709</v>
      </c>
      <c r="K93" s="481">
        <v>81</v>
      </c>
      <c r="L93" s="164"/>
      <c r="M93" s="65"/>
      <c r="N93" s="66"/>
      <c r="O93" s="64"/>
      <c r="P93" s="64"/>
    </row>
    <row r="94" spans="1:16" ht="143.25" customHeight="1">
      <c r="A94" s="65"/>
      <c r="B94" s="455"/>
      <c r="C94" s="482" t="s">
        <v>29</v>
      </c>
      <c r="D94" s="482"/>
      <c r="E94" s="482"/>
      <c r="F94" s="482"/>
      <c r="G94" s="482"/>
      <c r="H94" s="483"/>
      <c r="I94" s="483">
        <v>4215.200000000001</v>
      </c>
      <c r="J94" s="483">
        <f>J12+J43+J56++J62+J68+J79+J51</f>
        <v>1896.702</v>
      </c>
      <c r="K94" s="484">
        <f>K12+K43+K56++K62+K68+K79+K51</f>
        <v>6111.902</v>
      </c>
      <c r="L94" s="164"/>
      <c r="M94" s="65"/>
      <c r="N94" s="66"/>
      <c r="O94" s="64"/>
      <c r="P94" s="64"/>
    </row>
    <row r="95" spans="1:16" ht="91.5">
      <c r="A95" s="65"/>
      <c r="B95" s="164"/>
      <c r="C95" s="63"/>
      <c r="D95" s="63"/>
      <c r="E95" s="63"/>
      <c r="F95" s="63"/>
      <c r="G95" s="63"/>
      <c r="H95" s="63"/>
      <c r="I95" s="63"/>
      <c r="J95" s="485"/>
      <c r="K95" s="63"/>
      <c r="L95" s="164"/>
      <c r="M95" s="65"/>
      <c r="N95" s="66"/>
      <c r="O95" s="64"/>
      <c r="P95" s="64"/>
    </row>
    <row r="96" spans="1:14" ht="91.5">
      <c r="A96" s="65"/>
      <c r="B96" s="65"/>
      <c r="C96" s="63"/>
      <c r="D96" s="63"/>
      <c r="E96" s="63"/>
      <c r="F96" s="63"/>
      <c r="G96" s="63"/>
      <c r="H96" s="63"/>
      <c r="I96" s="63"/>
      <c r="J96" s="63"/>
      <c r="K96" s="486"/>
      <c r="L96" s="65"/>
      <c r="M96" s="65"/>
      <c r="N96" s="66"/>
    </row>
    <row r="97" spans="1:13" ht="91.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 ht="91.5">
      <c r="A98" s="63"/>
      <c r="B98" s="63"/>
      <c r="L98" s="63"/>
      <c r="M98" s="63"/>
    </row>
    <row r="99" spans="1:13" ht="91.5">
      <c r="A99" s="63"/>
      <c r="B99" s="63"/>
      <c r="L99" s="63"/>
      <c r="M99" s="63"/>
    </row>
    <row r="100" spans="1:13" ht="91.5">
      <c r="A100" s="63"/>
      <c r="B100" s="63"/>
      <c r="L100" s="63"/>
      <c r="M100" s="63"/>
    </row>
    <row r="101" spans="1:13" ht="91.5">
      <c r="A101" s="63"/>
      <c r="B101" s="63"/>
      <c r="L101" s="63"/>
      <c r="M101" s="63"/>
    </row>
    <row r="102" spans="1:13" ht="91.5">
      <c r="A102" s="63"/>
      <c r="B102" s="63"/>
      <c r="L102" s="63"/>
      <c r="M102" s="63"/>
    </row>
    <row r="103" spans="1:13" ht="91.5">
      <c r="A103" s="63"/>
      <c r="B103" s="63"/>
      <c r="L103" s="63"/>
      <c r="M103" s="63"/>
    </row>
  </sheetData>
  <sheetProtection/>
  <mergeCells count="6">
    <mergeCell ref="B8:K8"/>
    <mergeCell ref="H9:K9"/>
    <mergeCell ref="L1:M1"/>
    <mergeCell ref="G3:M6"/>
    <mergeCell ref="J2:K2"/>
    <mergeCell ref="J1:K1"/>
  </mergeCells>
  <printOptions/>
  <pageMargins left="0.25" right="0.25" top="0.75" bottom="0.75" header="0.3" footer="0.3"/>
  <pageSetup fitToHeight="0" horizontalDpi="600" verticalDpi="600" orientation="portrait" paperSize="9" scale="10" r:id="rId1"/>
  <headerFooter>
    <oddHeader>&amp;C&amp;Я</oddHeader>
    <oddFooter>&amp;C&amp;Я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2022-12-19T04:38:08Z</cp:lastPrinted>
  <dcterms:created xsi:type="dcterms:W3CDTF">2007-09-12T09:25:25Z</dcterms:created>
  <dcterms:modified xsi:type="dcterms:W3CDTF">2023-05-31T11:07:10Z</dcterms:modified>
  <cp:category/>
  <cp:version/>
  <cp:contentType/>
  <cp:contentStatus/>
</cp:coreProperties>
</file>