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F14DDCF-BF30-4DDF-9FC7-7331EDECD58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1 " sheetId="4" r:id="rId1"/>
    <sheet name="Приложение 2" sheetId="6" r:id="rId2"/>
    <sheet name="Приложение 3" sheetId="2" r:id="rId3"/>
    <sheet name="Приложение 4" sheetId="7" r:id="rId4"/>
  </sheets>
  <definedNames>
    <definedName name="_xlnm.Print_Area" localSheetId="0">'Приложение 1 '!$A$1:$H$45</definedName>
    <definedName name="_xlnm.Print_Area" localSheetId="1">'Приложение 2'!$A$1:$H$28</definedName>
    <definedName name="_xlnm.Print_Area" localSheetId="2">'Приложение 3'!$A$1:$O$122</definedName>
    <definedName name="_xlnm.Print_Area" localSheetId="3">'Приложение 4'!$A$1:$H$25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4" i="4"/>
  <c r="M110" i="2"/>
  <c r="G14" i="7" l="1"/>
  <c r="L110" i="2" l="1"/>
  <c r="K110" i="2"/>
  <c r="M89" i="2"/>
  <c r="M90" i="2"/>
  <c r="M91" i="2"/>
  <c r="K90" i="2"/>
  <c r="K89" i="2" s="1"/>
  <c r="L90" i="2"/>
  <c r="L89" i="2" s="1"/>
  <c r="L22" i="2"/>
  <c r="L21" i="2" s="1"/>
  <c r="L14" i="2" s="1"/>
  <c r="K22" i="2"/>
  <c r="L23" i="2"/>
  <c r="K23" i="2"/>
  <c r="M57" i="2"/>
  <c r="M58" i="2"/>
  <c r="M59" i="2"/>
  <c r="M60" i="2"/>
  <c r="M51" i="2"/>
  <c r="M52" i="2"/>
  <c r="M53" i="2"/>
  <c r="M54" i="2"/>
  <c r="M55" i="2"/>
  <c r="L51" i="2"/>
  <c r="L52" i="2"/>
  <c r="K51" i="2"/>
  <c r="K52" i="2"/>
  <c r="M32" i="2"/>
  <c r="M33" i="2"/>
  <c r="M34" i="2"/>
  <c r="M35" i="2"/>
  <c r="M36" i="2"/>
  <c r="M37" i="2"/>
  <c r="L36" i="2"/>
  <c r="K36" i="2"/>
  <c r="M76" i="2"/>
  <c r="L75" i="2"/>
  <c r="L74" i="2" s="1"/>
  <c r="L73" i="2" s="1"/>
  <c r="K75" i="2"/>
  <c r="K74" i="2" s="1"/>
  <c r="K73" i="2" s="1"/>
  <c r="K72" i="2" s="1"/>
  <c r="L81" i="2"/>
  <c r="L80" i="2"/>
  <c r="L53" i="2"/>
  <c r="K53" i="2"/>
  <c r="L59" i="2"/>
  <c r="K59" i="2"/>
  <c r="L57" i="2"/>
  <c r="K57" i="2"/>
  <c r="M41" i="2"/>
  <c r="L40" i="2"/>
  <c r="L38" i="2" s="1"/>
  <c r="K40" i="2"/>
  <c r="K38" i="2" s="1"/>
  <c r="L72" i="2" l="1"/>
  <c r="M72" i="2" s="1"/>
  <c r="M73" i="2"/>
  <c r="M75" i="2"/>
  <c r="M74" i="2"/>
  <c r="M40" i="2"/>
  <c r="F19" i="4" l="1"/>
  <c r="E44" i="4"/>
  <c r="E10" i="4"/>
  <c r="E19" i="4"/>
  <c r="F25" i="4"/>
  <c r="E25" i="4"/>
  <c r="F34" i="4"/>
  <c r="E34" i="4"/>
  <c r="G34" i="4" s="1"/>
  <c r="G33" i="4"/>
  <c r="G35" i="4"/>
  <c r="F32" i="4"/>
  <c r="G32" i="4" s="1"/>
  <c r="E32" i="4"/>
  <c r="F38" i="4"/>
  <c r="E38" i="4"/>
  <c r="G40" i="4"/>
  <c r="G22" i="4"/>
  <c r="F14" i="6" l="1"/>
  <c r="F23" i="7" l="1"/>
  <c r="F22" i="7" s="1"/>
  <c r="F21" i="7" s="1"/>
  <c r="E23" i="7"/>
  <c r="E22" i="7" s="1"/>
  <c r="E21" i="7" s="1"/>
  <c r="F19" i="7"/>
  <c r="E19" i="7"/>
  <c r="E18" i="7" s="1"/>
  <c r="E17" i="7" s="1"/>
  <c r="F18" i="7"/>
  <c r="F17" i="7" s="1"/>
  <c r="F16" i="7" l="1"/>
  <c r="F15" i="7" s="1"/>
  <c r="F14" i="7" s="1"/>
  <c r="E15" i="7"/>
  <c r="F8" i="6" l="1"/>
  <c r="F9" i="6"/>
  <c r="F10" i="6"/>
  <c r="F11" i="6"/>
  <c r="F12" i="6"/>
  <c r="F13" i="6"/>
  <c r="F15" i="6"/>
  <c r="F16" i="6"/>
  <c r="F17" i="6"/>
  <c r="F18" i="6"/>
  <c r="F19" i="6"/>
  <c r="F20" i="6"/>
  <c r="F21" i="6"/>
  <c r="F22" i="6"/>
  <c r="F23" i="6"/>
  <c r="F24" i="6"/>
  <c r="F25" i="6"/>
  <c r="F7" i="6"/>
  <c r="E7" i="6"/>
  <c r="D7" i="6" l="1"/>
  <c r="D10" i="6"/>
  <c r="E10" i="6"/>
  <c r="E23" i="6"/>
  <c r="D23" i="6"/>
  <c r="E21" i="6"/>
  <c r="D21" i="6"/>
  <c r="D19" i="6"/>
  <c r="D17" i="6"/>
  <c r="D15" i="6"/>
  <c r="E13" i="6"/>
  <c r="D13" i="6"/>
  <c r="E25" i="6" l="1"/>
  <c r="D25" i="6"/>
  <c r="E23" i="4"/>
  <c r="K29" i="2"/>
  <c r="L29" i="2"/>
  <c r="K107" i="2"/>
  <c r="L107" i="2"/>
  <c r="K97" i="2"/>
  <c r="K100" i="2"/>
  <c r="L100" i="2"/>
  <c r="K70" i="2"/>
  <c r="K69" i="2" s="1"/>
  <c r="K68" i="2" s="1"/>
  <c r="K67" i="2" s="1"/>
  <c r="K66" i="2" s="1"/>
  <c r="L64" i="2"/>
  <c r="M39" i="2"/>
  <c r="M38" i="2" l="1"/>
  <c r="G12" i="4" l="1"/>
  <c r="G15" i="4"/>
  <c r="G18" i="4"/>
  <c r="G20" i="4"/>
  <c r="G21" i="4"/>
  <c r="G24" i="4"/>
  <c r="G31" i="4"/>
  <c r="G37" i="4"/>
  <c r="G39" i="4"/>
  <c r="G41" i="4"/>
  <c r="F36" i="4"/>
  <c r="F30" i="4"/>
  <c r="F29" i="4" s="1"/>
  <c r="F28" i="4" s="1"/>
  <c r="F27" i="4" s="1"/>
  <c r="F11" i="4"/>
  <c r="F14" i="4"/>
  <c r="F13" i="4" s="1"/>
  <c r="F17" i="4"/>
  <c r="F23" i="4"/>
  <c r="G23" i="4" s="1"/>
  <c r="E11" i="4"/>
  <c r="E14" i="4"/>
  <c r="E13" i="4" s="1"/>
  <c r="E17" i="4"/>
  <c r="E30" i="4"/>
  <c r="E29" i="4" s="1"/>
  <c r="E28" i="4" s="1"/>
  <c r="E36" i="4"/>
  <c r="G29" i="4" l="1"/>
  <c r="G36" i="4"/>
  <c r="G11" i="4"/>
  <c r="F16" i="4"/>
  <c r="G17" i="4"/>
  <c r="G13" i="4"/>
  <c r="G38" i="4"/>
  <c r="G30" i="4"/>
  <c r="G19" i="4"/>
  <c r="G14" i="4"/>
  <c r="E16" i="4"/>
  <c r="E9" i="4" s="1"/>
  <c r="L47" i="2"/>
  <c r="L18" i="2"/>
  <c r="L17" i="2" s="1"/>
  <c r="L24" i="2"/>
  <c r="L97" i="2"/>
  <c r="L104" i="2"/>
  <c r="L103" i="2" s="1"/>
  <c r="L70" i="2"/>
  <c r="L69" i="2" s="1"/>
  <c r="L68" i="2" s="1"/>
  <c r="L63" i="2"/>
  <c r="L62" i="2" s="1"/>
  <c r="L61" i="2" s="1"/>
  <c r="L56" i="2" s="1"/>
  <c r="M109" i="2"/>
  <c r="M108" i="2"/>
  <c r="J107" i="2"/>
  <c r="J104" i="2" s="1"/>
  <c r="I107" i="2"/>
  <c r="I104" i="2" s="1"/>
  <c r="M106" i="2"/>
  <c r="M105" i="2"/>
  <c r="M102" i="2"/>
  <c r="M101" i="2"/>
  <c r="J100" i="2"/>
  <c r="J96" i="2" s="1"/>
  <c r="I100" i="2"/>
  <c r="I96" i="2" s="1"/>
  <c r="M99" i="2"/>
  <c r="M98" i="2"/>
  <c r="M88" i="2"/>
  <c r="M87" i="2"/>
  <c r="M86" i="2"/>
  <c r="M85" i="2"/>
  <c r="K84" i="2"/>
  <c r="K81" i="2" s="1"/>
  <c r="K80" i="2" s="1"/>
  <c r="M82" i="2"/>
  <c r="J81" i="2"/>
  <c r="I81" i="2"/>
  <c r="I80" i="2" s="1"/>
  <c r="I79" i="2" s="1"/>
  <c r="I78" i="2" s="1"/>
  <c r="I77" i="2" s="1"/>
  <c r="M71" i="2"/>
  <c r="J70" i="2"/>
  <c r="I70" i="2"/>
  <c r="I69" i="2" s="1"/>
  <c r="I68" i="2" s="1"/>
  <c r="I67" i="2" s="1"/>
  <c r="I66" i="2" s="1"/>
  <c r="K65" i="2"/>
  <c r="J64" i="2"/>
  <c r="J63" i="2" s="1"/>
  <c r="J62" i="2" s="1"/>
  <c r="J61" i="2" s="1"/>
  <c r="I64" i="2"/>
  <c r="M50" i="2"/>
  <c r="M49" i="2"/>
  <c r="J46" i="2"/>
  <c r="J45" i="2" s="1"/>
  <c r="J44" i="2" s="1"/>
  <c r="J43" i="2" s="1"/>
  <c r="J42" i="2" s="1"/>
  <c r="I46" i="2"/>
  <c r="I45" i="2" s="1"/>
  <c r="I44" i="2" s="1"/>
  <c r="I43" i="2" s="1"/>
  <c r="I42" i="2" s="1"/>
  <c r="J34" i="2"/>
  <c r="J33" i="2" s="1"/>
  <c r="J32" i="2" s="1"/>
  <c r="I34" i="2"/>
  <c r="I33" i="2" s="1"/>
  <c r="I32" i="2" s="1"/>
  <c r="M31" i="2"/>
  <c r="M30" i="2"/>
  <c r="J29" i="2"/>
  <c r="I29" i="2"/>
  <c r="M28" i="2"/>
  <c r="M25" i="2"/>
  <c r="J23" i="2"/>
  <c r="I23" i="2"/>
  <c r="M20" i="2"/>
  <c r="J17" i="2"/>
  <c r="J16" i="2" s="1"/>
  <c r="J15" i="2" s="1"/>
  <c r="I17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3" i="2" s="1"/>
  <c r="B54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F9" i="4" l="1"/>
  <c r="F42" i="4" s="1"/>
  <c r="F44" i="4" s="1"/>
  <c r="F10" i="4"/>
  <c r="G16" i="4"/>
  <c r="M84" i="2"/>
  <c r="K79" i="2"/>
  <c r="K78" i="2" s="1"/>
  <c r="K77" i="2" s="1"/>
  <c r="L96" i="2"/>
  <c r="L95" i="2" s="1"/>
  <c r="M65" i="2"/>
  <c r="K64" i="2"/>
  <c r="K63" i="2" s="1"/>
  <c r="K62" i="2" s="1"/>
  <c r="K61" i="2" s="1"/>
  <c r="K56" i="2" s="1"/>
  <c r="M56" i="2" s="1"/>
  <c r="J95" i="2"/>
  <c r="J94" i="2" s="1"/>
  <c r="J93" i="2" s="1"/>
  <c r="J92" i="2" s="1"/>
  <c r="M29" i="2"/>
  <c r="K47" i="2"/>
  <c r="K46" i="2" s="1"/>
  <c r="K45" i="2" s="1"/>
  <c r="K44" i="2" s="1"/>
  <c r="K43" i="2" s="1"/>
  <c r="K42" i="2" s="1"/>
  <c r="I95" i="2"/>
  <c r="I94" i="2" s="1"/>
  <c r="I93" i="2" s="1"/>
  <c r="I92" i="2" s="1"/>
  <c r="K24" i="2"/>
  <c r="L67" i="2"/>
  <c r="L79" i="2"/>
  <c r="M48" i="2"/>
  <c r="K18" i="2"/>
  <c r="K17" i="2" s="1"/>
  <c r="K16" i="2" s="1"/>
  <c r="K15" i="2" s="1"/>
  <c r="M97" i="2"/>
  <c r="L46" i="2"/>
  <c r="L16" i="2"/>
  <c r="L15" i="2" s="1"/>
  <c r="E27" i="4"/>
  <c r="G27" i="4" s="1"/>
  <c r="G28" i="4"/>
  <c r="M19" i="2"/>
  <c r="M26" i="2"/>
  <c r="K104" i="2"/>
  <c r="M70" i="2"/>
  <c r="J22" i="2"/>
  <c r="J21" i="2" s="1"/>
  <c r="J14" i="2" s="1"/>
  <c r="I63" i="2"/>
  <c r="I16" i="2"/>
  <c r="J69" i="2"/>
  <c r="J80" i="2"/>
  <c r="J79" i="2" s="1"/>
  <c r="J78" i="2" s="1"/>
  <c r="J77" i="2" s="1"/>
  <c r="I22" i="2"/>
  <c r="M104" i="2" l="1"/>
  <c r="K103" i="2"/>
  <c r="K96" i="2" s="1"/>
  <c r="K95" i="2" s="1"/>
  <c r="M24" i="2"/>
  <c r="M64" i="2"/>
  <c r="M80" i="2"/>
  <c r="L94" i="2"/>
  <c r="L93" i="2" s="1"/>
  <c r="L92" i="2" s="1"/>
  <c r="M81" i="2"/>
  <c r="M18" i="2"/>
  <c r="M47" i="2"/>
  <c r="M79" i="2"/>
  <c r="L78" i="2"/>
  <c r="M78" i="2" s="1"/>
  <c r="L45" i="2"/>
  <c r="M46" i="2"/>
  <c r="L66" i="2"/>
  <c r="M17" i="2"/>
  <c r="G9" i="4"/>
  <c r="G10" i="4"/>
  <c r="E42" i="4"/>
  <c r="M103" i="2"/>
  <c r="M107" i="2"/>
  <c r="M96" i="2"/>
  <c r="M100" i="2"/>
  <c r="M63" i="2"/>
  <c r="I62" i="2"/>
  <c r="M16" i="2"/>
  <c r="I15" i="2"/>
  <c r="I21" i="2"/>
  <c r="J68" i="2"/>
  <c r="M69" i="2"/>
  <c r="M22" i="2" l="1"/>
  <c r="K21" i="2"/>
  <c r="K14" i="2" s="1"/>
  <c r="L77" i="2"/>
  <c r="M23" i="2"/>
  <c r="L44" i="2"/>
  <c r="M45" i="2"/>
  <c r="M62" i="2"/>
  <c r="I61" i="2"/>
  <c r="M68" i="2"/>
  <c r="J67" i="2"/>
  <c r="I14" i="2"/>
  <c r="M77" i="2" l="1"/>
  <c r="M21" i="2"/>
  <c r="M15" i="2"/>
  <c r="L43" i="2"/>
  <c r="M44" i="2"/>
  <c r="K94" i="2"/>
  <c r="M95" i="2"/>
  <c r="M61" i="2"/>
  <c r="I110" i="2"/>
  <c r="M67" i="2"/>
  <c r="J66" i="2"/>
  <c r="M66" i="2" s="1"/>
  <c r="M14" i="2" l="1"/>
  <c r="L42" i="2"/>
  <c r="M43" i="2"/>
  <c r="K93" i="2"/>
  <c r="M94" i="2"/>
  <c r="J110" i="2"/>
  <c r="M42" i="2" l="1"/>
  <c r="K92" i="2"/>
  <c r="M93" i="2"/>
  <c r="M92" i="2" l="1"/>
</calcChain>
</file>

<file path=xl/sharedStrings.xml><?xml version="1.0" encoding="utf-8"?>
<sst xmlns="http://schemas.openxmlformats.org/spreadsheetml/2006/main" count="738" uniqueCount="284">
  <si>
    <t xml:space="preserve"> </t>
  </si>
  <si>
    <t>Код дохода</t>
  </si>
  <si>
    <t>Наименование</t>
  </si>
  <si>
    <t>Исполнение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</si>
  <si>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</si>
  <si>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</si>
  <si>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</si>
  <si>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</si>
  <si>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</si>
  <si>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</si>
  <si>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</si>
  <si>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</si>
  <si>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</si>
  <si>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182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</si>
  <si>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</si>
  <si>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</si>
  <si>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</si>
  <si>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</si>
  <si>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</si>
  <si>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</si>
  <si>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</si>
  <si>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</si>
  <si>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</si>
  <si>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</si>
  <si>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</si>
  <si>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</si>
  <si>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801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</si>
  <si>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</si>
  <si>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</si>
  <si>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</si>
  <si>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</si>
  <si>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</si>
  <si>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Иные межбюджетные трансферты   </t>
  </si>
  <si>
    <t>Всего доходов</t>
  </si>
  <si>
    <t>Остаток на начало года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</si>
  <si>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</si>
  <si>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</si>
  <si>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</si>
  <si>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</si>
  <si>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</si>
  <si>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</si>
  <si>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</si>
  <si>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2019г</t>
  </si>
  <si>
    <t>Изменения  (+/-)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</si>
  <si>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</si>
  <si>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</si>
  <si>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</si>
  <si>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</si>
  <si>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</si>
  <si>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</si>
  <si>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</si>
  <si>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</si>
  <si>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</si>
  <si>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</si>
  <si>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Непрограммные направления деятельности</t>
  </si>
  <si>
    <t>9900000000</t>
  </si>
  <si>
    <t>Высшее должностное лицо сельского поселения и его заместители</t>
  </si>
  <si>
    <t>990А018000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</si>
  <si>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</si>
  <si>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</si>
  <si>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</si>
  <si>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</si>
  <si>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</si>
  <si>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</si>
  <si>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"Комплексное развитие территории Хабаровского сельского поселения"</t>
  </si>
  <si>
    <t>0100000000</t>
  </si>
  <si>
    <t>Обеспечивающая подпрограмма" Обеспечение деятельности Администрации МО Хабаровское сельское поселение"</t>
  </si>
  <si>
    <t>010А101110</t>
  </si>
  <si>
    <t>592610</t>
  </si>
  <si>
    <t>178960</t>
  </si>
  <si>
    <t>Прочая закупка товаров, работ и услуг для обеспечения государственных (муниципальных) нужд</t>
  </si>
  <si>
    <t>010А101190</t>
  </si>
  <si>
    <t>244</t>
  </si>
  <si>
    <t>Штрафы, пени</t>
  </si>
  <si>
    <t>853</t>
  </si>
  <si>
    <t>1000</t>
  </si>
  <si>
    <t>010А1S8500</t>
  </si>
  <si>
    <t>202170</t>
  </si>
  <si>
    <t>61050</t>
  </si>
  <si>
    <t>РЕЗЕРВНЫЕ ФОНДЫ</t>
  </si>
  <si>
    <t>11</t>
  </si>
  <si>
    <t>Резервные фонды органов местного самоуправления</t>
  </si>
  <si>
    <t>990000Ш600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</si>
  <si>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</si>
  <si>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</si>
  <si>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</si>
  <si>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</si>
  <si>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03</t>
  </si>
  <si>
    <t>Муниципальная программа "Комплексное развитие территории Хабаровское сельского поселения"</t>
  </si>
  <si>
    <t>Подпрограмма "Развитие  экономического и налогового потенциала Хабаровского сельского поселения"</t>
  </si>
  <si>
    <t>0110300000</t>
  </si>
  <si>
    <t>Субвенция на осуществление первичного воинского учета на территориях, где отсутствуют военные комиссариаты</t>
  </si>
  <si>
    <t>0110351180</t>
  </si>
  <si>
    <t>69720</t>
  </si>
  <si>
    <t>21050</t>
  </si>
  <si>
    <t>1230</t>
  </si>
  <si>
    <t>00</t>
  </si>
  <si>
    <t>01000000000</t>
  </si>
  <si>
    <t>990000Ш500</t>
  </si>
  <si>
    <t>Национальная экономика</t>
  </si>
  <si>
    <t>Другие вопросы в области национальной экономики</t>
  </si>
  <si>
    <t>12</t>
  </si>
  <si>
    <t>0110400000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</si>
  <si>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</si>
  <si>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Иные межбюджетные трансферты</t>
  </si>
  <si>
    <t>540</t>
  </si>
  <si>
    <t>Жилищно-коммунальное хозяйство</t>
  </si>
  <si>
    <t>05</t>
  </si>
  <si>
    <t>Благоустройство</t>
  </si>
  <si>
    <t>Подпрограмма "Устойчивое развитие систем жизнеобеспечения  Хабаровского сельского поселения"</t>
  </si>
  <si>
    <t>0120000000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</si>
  <si>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</si>
  <si>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0120100000</t>
  </si>
  <si>
    <t>07</t>
  </si>
  <si>
    <t>0130000000</t>
  </si>
  <si>
    <t xml:space="preserve">Культура, кинематография </t>
  </si>
  <si>
    <t>08</t>
  </si>
  <si>
    <t>Культура</t>
  </si>
  <si>
    <t>Подпрограмма "Развитие социально-культурной сферы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</si>
  <si>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</si>
  <si>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0130200000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</si>
  <si>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</si>
  <si>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</si>
  <si>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</si>
  <si>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</si>
  <si>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</si>
  <si>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Физическая культура и спорт</t>
  </si>
  <si>
    <t>Другие вопросы в области физической культуры и спорта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</si>
  <si>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</si>
  <si>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0130300000</t>
  </si>
  <si>
    <t>392540</t>
  </si>
  <si>
    <t>118540</t>
  </si>
  <si>
    <t>Фонд оплаты труда государственных (муниципальных) органов и взносы по обязательному социальному страхованию</t>
  </si>
  <si>
    <t>Развитие молодежной политики в рамках подпрограммы "Развитие социально-культурной сферы"</t>
  </si>
  <si>
    <t>106140</t>
  </si>
  <si>
    <t>32050</t>
  </si>
  <si>
    <t>01301S8500</t>
  </si>
  <si>
    <t>Фонд оплаты труда государственных (муниципальных) органов</t>
  </si>
  <si>
    <t>83360</t>
  </si>
  <si>
    <t>25170</t>
  </si>
  <si>
    <t>ВСЕГО РАСХОДОВ</t>
  </si>
  <si>
    <t>% выполнение</t>
  </si>
  <si>
    <t>Расходы  персоналу государственных(муниципальных) органов</t>
  </si>
  <si>
    <t>120</t>
  </si>
  <si>
    <t>010А101000</t>
  </si>
  <si>
    <t>990А000000</t>
  </si>
  <si>
    <t>Приложение 2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</si>
  <si>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</si>
  <si>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</si>
  <si>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Код главы администратора*</t>
  </si>
  <si>
    <t>101 00000 00 0000 000</t>
  </si>
  <si>
    <t>1 06 06033 10 0000 110</t>
  </si>
  <si>
    <t>111 00000 00 0000 000</t>
  </si>
  <si>
    <t>Неналоговые доходы</t>
  </si>
  <si>
    <t>2 02 10000 00 0000 150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</si>
  <si>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</si>
  <si>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</si>
  <si>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2 02 03015 10 0000 150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</si>
  <si>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</si>
  <si>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</si>
  <si>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</si>
  <si>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</t>
  </si>
  <si>
    <t>20240014 10 0000 150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</si>
  <si>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</si>
  <si>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</si>
  <si>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</si>
  <si>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Итого </t>
  </si>
  <si>
    <t>Приложение 1</t>
  </si>
  <si>
    <t>План на  2020 год                     ( руб)</t>
  </si>
  <si>
    <t>Обеспечение проведения выборов и референдумов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</si>
  <si>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</si>
  <si>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</si>
  <si>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</si>
  <si>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</si>
  <si>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</si>
  <si>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</si>
  <si>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</si>
  <si>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0107</t>
  </si>
  <si>
    <t>Резервные фонды</t>
  </si>
  <si>
    <t>0111</t>
  </si>
  <si>
    <t>0200</t>
  </si>
  <si>
    <t>0203</t>
  </si>
  <si>
    <t>0400</t>
  </si>
  <si>
    <t>0412</t>
  </si>
  <si>
    <t>ЖИЛИЩНО-КОММУНАЛЬНОЕ ХОЗЯЙСТВО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</si>
  <si>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</si>
  <si>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</si>
  <si>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</si>
  <si>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</si>
  <si>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</si>
  <si>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</si>
  <si>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</si>
  <si>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</si>
  <si>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 xml:space="preserve">Культура </t>
  </si>
  <si>
    <t>0801</t>
  </si>
  <si>
    <t xml:space="preserve">ФИЗИЧЕСКАЯ КУЛЬТУРА И СПОРТ </t>
  </si>
  <si>
    <t>1100</t>
  </si>
  <si>
    <t>1105</t>
  </si>
  <si>
    <t>ИТОГО РАСХОДОВ</t>
  </si>
  <si>
    <t>Приложение 3</t>
  </si>
  <si>
    <t>Утвержденный план</t>
  </si>
  <si>
    <t xml:space="preserve">Исполнено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</si>
  <si>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45"/>
        <rFont val="Times New Roman"/>
        <family val="1"/>
        <charset val="204"/>
      </rPr>
      <t>1</t>
    </r>
    <r>
      <rPr>
        <sz val="45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</si>
  <si>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45"/>
        <rFont val="Times New Roman"/>
        <family val="1"/>
        <charset val="204"/>
      </rPr>
      <t xml:space="preserve"> </t>
    </r>
    <r>
      <rPr>
        <i/>
        <sz val="45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</si>
  <si>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45"/>
        <color indexed="10"/>
        <rFont val="Times New Roman"/>
        <family val="1"/>
        <charset val="204"/>
      </rPr>
      <t xml:space="preserve"> </t>
    </r>
  </si>
  <si>
    <t xml:space="preserve">План на 2020 год  </t>
  </si>
  <si>
    <t>(руб)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</si>
  <si>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</si>
  <si>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</si>
  <si>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</si>
  <si>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</si>
  <si>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</si>
  <si>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</si>
  <si>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</si>
  <si>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</si>
  <si>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</si>
  <si>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</si>
  <si>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</si>
  <si>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</si>
  <si>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</si>
  <si>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</si>
  <si>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</si>
  <si>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</si>
  <si>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</si>
  <si>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</si>
  <si>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</si>
  <si>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</si>
  <si>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</si>
  <si>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</si>
  <si>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</si>
  <si>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Приложение 4</t>
  </si>
  <si>
    <t>Исполненные источников финансирования дефицита  бюджета муниципального образования  Хабаровского сельского поселения за 2021 год</t>
  </si>
  <si>
    <t>Исполнение  ведомственной структуре  расходов бюджета муниципального образования Хабаровского сельского поселения за 2021 год</t>
  </si>
  <si>
    <t>Расходов бюджета муниципального образования Хабаровское сельское поселение  по разделам, подразделам классификации расходов бюджетов за 2021 год</t>
  </si>
  <si>
    <t>Исполнение доходов бюджета муниципального образования Хабаровское сельское поселение по кодам классификации доходов  за 2021 годов</t>
  </si>
  <si>
    <t>Земельный налог (по обязательствам, возникшим до 1 января 2006 года)</t>
  </si>
  <si>
    <t>2 02 16001 10 0000 150</t>
  </si>
  <si>
    <t>2 02 16000 00 0000 150</t>
  </si>
  <si>
    <t>20240014100000150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</si>
  <si>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</si>
  <si>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субсидии</t>
  </si>
  <si>
    <t>Прочие субсидии бюджетам сельских поселений</t>
  </si>
  <si>
    <t>202 29999 00  0000 150</t>
  </si>
  <si>
    <t>202 29999 10 0000 150</t>
  </si>
  <si>
    <t>Субсидии бюджетам сельских поселений на поддержку отрасли культуры</t>
  </si>
  <si>
    <t>Субсидии бюджетам бюджетной системы Российской Федерации (межбюджетные субсидии)</t>
  </si>
  <si>
    <t>202 20000 00 0000 150</t>
  </si>
  <si>
    <t>202 25519 10 0000 150</t>
  </si>
  <si>
    <t>Невыясненные поступления</t>
  </si>
  <si>
    <t>Невыясненные поступления, зачисляемые в бюджеты сельских поселений</t>
  </si>
  <si>
    <t>11701000000000180</t>
  </si>
  <si>
    <t>11701050100000180</t>
  </si>
  <si>
    <t>109 04053 10 0000 110</t>
  </si>
  <si>
    <t>Специальные расходы</t>
  </si>
  <si>
    <t>99Г0916000</t>
  </si>
  <si>
    <t>880</t>
  </si>
  <si>
    <t>Подготовка и проведение выборов и референдумов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</si>
  <si>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</si>
  <si>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09</t>
  </si>
  <si>
    <t>0120200000</t>
  </si>
  <si>
    <t>123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</si>
  <si>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поселения"</t>
  </si>
  <si>
    <t>Прочая закупка товаров, работ и услуг</t>
  </si>
  <si>
    <t>Резервный фонд местной администрации</t>
  </si>
  <si>
    <t>Дорожная деятельность в отношении автомобильных дорог местного значения</t>
  </si>
  <si>
    <t>01201200Д0</t>
  </si>
  <si>
    <t>Закупка энергетических ресурсов</t>
  </si>
  <si>
    <t>247</t>
  </si>
  <si>
    <t>013А155191</t>
  </si>
  <si>
    <t>0130100000</t>
  </si>
  <si>
    <t>01302S8500</t>
  </si>
  <si>
    <t>Образование</t>
  </si>
  <si>
    <t>На обновление модуля ЕПБС РФ рабочих мест АС "Бюджет поселения" и АС "Смета"</t>
  </si>
  <si>
    <t>010А1S9600</t>
  </si>
  <si>
    <t>Защита населения и территории поселения от чрезвычайных ситуаций природного и техногенногохарактера, гражданская оборона</t>
  </si>
  <si>
    <t>Национальная безопасность и правоохранительная деятельность</t>
  </si>
  <si>
    <t>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</si>
  <si>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</si>
  <si>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</si>
  <si>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</si>
  <si>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</si>
  <si>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320</t>
  </si>
  <si>
    <t>Исполнение 2021 год</t>
  </si>
  <si>
    <t>1449818,44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</si>
</sst>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24"/>
      <name val="Arial Cyr"/>
      <charset val="204"/>
    </font>
    <font>
      <sz val="24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Arial Cyr"/>
      <charset val="204"/>
    </font>
    <font>
      <b/>
      <sz val="40"/>
      <name val="Times New Roman"/>
      <family val="1"/>
      <charset val="204"/>
    </font>
    <font>
      <b/>
      <sz val="40"/>
      <name val="Arial Cyr"/>
      <charset val="204"/>
    </font>
    <font>
      <b/>
      <sz val="32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32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45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theme="1"/>
      <name val="Times New Roman"/>
      <family val="1"/>
      <charset val="204"/>
    </font>
    <font>
      <vertAlign val="superscript"/>
      <sz val="45"/>
      <name val="Times New Roman"/>
      <family val="1"/>
      <charset val="204"/>
    </font>
    <font>
      <i/>
      <sz val="45"/>
      <name val="Times New Roman"/>
      <family val="1"/>
      <charset val="204"/>
    </font>
    <font>
      <i/>
      <sz val="45"/>
      <color indexed="10"/>
      <name val="Times New Roman"/>
      <family val="1"/>
      <charset val="204"/>
    </font>
    <font>
      <sz val="45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3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43" fontId="22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3" borderId="1" xfId="3" applyFont="1" applyFill="1" applyBorder="1" applyAlignment="1">
      <alignment horizontal="left" wrapText="1" shrinkToFit="1"/>
    </xf>
    <xf numFmtId="49" fontId="16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49" fontId="18" fillId="0" borderId="1" xfId="0" applyNumberFormat="1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/>
    </xf>
    <xf numFmtId="2" fontId="20" fillId="0" borderId="1" xfId="0" applyNumberFormat="1" applyFont="1" applyBorder="1"/>
    <xf numFmtId="49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1" fillId="0" borderId="1" xfId="2" applyFont="1" applyFill="1" applyBorder="1" applyAlignment="1">
      <alignment horizontal="left" wrapText="1"/>
    </xf>
    <xf numFmtId="0" fontId="21" fillId="0" borderId="3" xfId="2" applyFont="1" applyFill="1" applyBorder="1" applyAlignment="1">
      <alignment horizontal="left" wrapText="1"/>
    </xf>
    <xf numFmtId="49" fontId="20" fillId="0" borderId="4" xfId="0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justify"/>
    </xf>
    <xf numFmtId="0" fontId="20" fillId="0" borderId="5" xfId="0" applyNumberFormat="1" applyFont="1" applyFill="1" applyBorder="1" applyAlignment="1" applyProtection="1">
      <alignment wrapText="1"/>
    </xf>
    <xf numFmtId="0" fontId="18" fillId="0" borderId="1" xfId="1" applyFont="1" applyFill="1" applyBorder="1" applyAlignment="1">
      <alignment horizontal="justify"/>
    </xf>
    <xf numFmtId="49" fontId="18" fillId="0" borderId="4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0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20" fillId="3" borderId="1" xfId="3" applyFont="1" applyFill="1" applyBorder="1" applyAlignment="1">
      <alignment horizontal="left" wrapText="1" shrinkToFit="1"/>
    </xf>
    <xf numFmtId="49" fontId="20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1" applyFont="1" applyFill="1" applyBorder="1" applyAlignment="1">
      <alignment horizontal="justify" wrapText="1"/>
    </xf>
    <xf numFmtId="49" fontId="18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wrapText="1"/>
    </xf>
    <xf numFmtId="49" fontId="20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2" fontId="20" fillId="0" borderId="2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/>
    <xf numFmtId="49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justify" wrapText="1"/>
    </xf>
    <xf numFmtId="2" fontId="23" fillId="0" borderId="1" xfId="0" applyNumberFormat="1" applyFont="1" applyBorder="1" applyAlignment="1">
      <alignment horizontal="center" wrapText="1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/>
    <xf numFmtId="0" fontId="25" fillId="0" borderId="1" xfId="0" applyFont="1" applyBorder="1" applyAlignment="1">
      <alignment horizontal="justify" wrapText="1"/>
    </xf>
    <xf numFmtId="2" fontId="25" fillId="0" borderId="1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49" fontId="30" fillId="0" borderId="1" xfId="3" applyNumberFormat="1" applyFont="1" applyFill="1" applyBorder="1" applyAlignment="1">
      <alignment horizontal="justify" wrapText="1"/>
    </xf>
    <xf numFmtId="49" fontId="23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right" vertical="justify"/>
    </xf>
    <xf numFmtId="0" fontId="25" fillId="0" borderId="1" xfId="0" applyFont="1" applyBorder="1" applyAlignment="1">
      <alignment horizontal="left" vertical="justify"/>
    </xf>
    <xf numFmtId="0" fontId="25" fillId="0" borderId="1" xfId="0" applyFont="1" applyBorder="1" applyAlignment="1">
      <alignment horizontal="left"/>
    </xf>
    <xf numFmtId="0" fontId="16" fillId="0" borderId="1" xfId="0" applyFont="1" applyBorder="1"/>
    <xf numFmtId="0" fontId="14" fillId="0" borderId="1" xfId="1" applyFont="1" applyBorder="1" applyAlignment="1">
      <alignment horizontal="justify"/>
    </xf>
    <xf numFmtId="0" fontId="11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1" fillId="0" borderId="0" xfId="2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justify"/>
    </xf>
    <xf numFmtId="0" fontId="20" fillId="0" borderId="0" xfId="0" applyNumberFormat="1" applyFont="1" applyFill="1" applyBorder="1" applyAlignment="1" applyProtection="1">
      <alignment wrapText="1"/>
    </xf>
    <xf numFmtId="0" fontId="18" fillId="0" borderId="0" xfId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/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0" fillId="3" borderId="0" xfId="3" applyFont="1" applyFill="1" applyBorder="1" applyAlignment="1">
      <alignment horizontal="left" wrapText="1" shrinkToFit="1"/>
    </xf>
    <xf numFmtId="0" fontId="20" fillId="3" borderId="0" xfId="3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/>
    </xf>
    <xf numFmtId="0" fontId="20" fillId="0" borderId="0" xfId="1" applyFont="1" applyFill="1" applyBorder="1" applyAlignment="1">
      <alignment horizontal="justify" wrapText="1"/>
    </xf>
    <xf numFmtId="2" fontId="20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wrapText="1"/>
    </xf>
    <xf numFmtId="0" fontId="20" fillId="0" borderId="0" xfId="0" applyFont="1" applyBorder="1"/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1" applyFont="1" applyFill="1" applyBorder="1" applyAlignment="1">
      <alignment horizontal="justify"/>
    </xf>
    <xf numFmtId="0" fontId="10" fillId="0" borderId="1" xfId="0" applyFont="1" applyBorder="1" applyAlignment="1">
      <alignment horizontal="left" wrapText="1"/>
    </xf>
    <xf numFmtId="2" fontId="15" fillId="0" borderId="1" xfId="0" applyNumberFormat="1" applyFont="1" applyBorder="1"/>
    <xf numFmtId="0" fontId="33" fillId="0" borderId="0" xfId="0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wrapText="1"/>
    </xf>
    <xf numFmtId="2" fontId="34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/>
    <xf numFmtId="49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/>
    </xf>
    <xf numFmtId="2" fontId="33" fillId="0" borderId="1" xfId="0" applyNumberFormat="1" applyFont="1" applyBorder="1" applyAlignment="1">
      <alignment wrapText="1"/>
    </xf>
    <xf numFmtId="2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/>
    <xf numFmtId="4" fontId="33" fillId="0" borderId="1" xfId="0" applyNumberFormat="1" applyFont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center" wrapText="1"/>
    </xf>
    <xf numFmtId="2" fontId="33" fillId="0" borderId="0" xfId="0" applyNumberFormat="1" applyFont="1" applyFill="1" applyBorder="1" applyAlignment="1">
      <alignment horizontal="center"/>
    </xf>
    <xf numFmtId="49" fontId="33" fillId="0" borderId="7" xfId="0" applyNumberFormat="1" applyFont="1" applyBorder="1" applyAlignment="1">
      <alignment horizontal="left" wrapText="1"/>
    </xf>
    <xf numFmtId="49" fontId="33" fillId="0" borderId="7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7" fillId="0" borderId="8" xfId="0" applyFont="1" applyBorder="1" applyAlignment="1">
      <alignment wrapText="1"/>
    </xf>
    <xf numFmtId="0" fontId="37" fillId="0" borderId="6" xfId="0" applyFont="1" applyBorder="1" applyAlignment="1">
      <alignment horizontal="center" wrapText="1"/>
    </xf>
    <xf numFmtId="2" fontId="33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right"/>
    </xf>
    <xf numFmtId="49" fontId="33" fillId="0" borderId="9" xfId="0" applyNumberFormat="1" applyFont="1" applyBorder="1" applyAlignment="1">
      <alignment horizontal="left" wrapText="1"/>
    </xf>
    <xf numFmtId="49" fontId="33" fillId="0" borderId="9" xfId="0" applyNumberFormat="1" applyFont="1" applyBorder="1" applyAlignment="1">
      <alignment horizontal="center" wrapText="1"/>
    </xf>
    <xf numFmtId="49" fontId="33" fillId="0" borderId="0" xfId="0" applyNumberFormat="1" applyFont="1" applyFill="1" applyBorder="1" applyAlignment="1">
      <alignment horizontal="center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25" fillId="0" borderId="2" xfId="0" applyFont="1" applyBorder="1" applyAlignment="1">
      <alignment horizontal="center" wrapText="1"/>
    </xf>
    <xf numFmtId="49" fontId="26" fillId="0" borderId="7" xfId="0" applyNumberFormat="1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left" wrapText="1"/>
    </xf>
    <xf numFmtId="49" fontId="39" fillId="0" borderId="7" xfId="0" applyNumberFormat="1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justify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wrapText="1"/>
    </xf>
    <xf numFmtId="2" fontId="33" fillId="0" borderId="1" xfId="0" applyNumberFormat="1" applyFont="1" applyFill="1" applyBorder="1" applyAlignment="1">
      <alignment horizontal="center" wrapText="1"/>
    </xf>
    <xf numFmtId="2" fontId="33" fillId="0" borderId="1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8" fillId="0" borderId="2" xfId="0" applyFont="1" applyFill="1" applyBorder="1" applyAlignment="1">
      <alignment wrapText="1"/>
    </xf>
    <xf numFmtId="49" fontId="1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11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right"/>
    </xf>
    <xf numFmtId="49" fontId="34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wrapText="1"/>
    </xf>
    <xf numFmtId="0" fontId="34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right"/>
    </xf>
    <xf numFmtId="49" fontId="35" fillId="0" borderId="0" xfId="0" applyNumberFormat="1" applyFont="1" applyAlignment="1">
      <alignment horizontal="center" wrapText="1"/>
    </xf>
    <xf numFmtId="0" fontId="18" fillId="0" borderId="0" xfId="0" applyFont="1" applyFill="1" applyBorder="1" applyAlignment="1">
      <alignment wrapText="1"/>
    </xf>
    <xf numFmtId="2" fontId="34" fillId="0" borderId="6" xfId="0" applyNumberFormat="1" applyFon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3" fontId="34" fillId="0" borderId="6" xfId="4" applyFont="1" applyBorder="1" applyAlignment="1">
      <alignment horizontal="center" vertical="center"/>
    </xf>
    <xf numFmtId="43" fontId="34" fillId="0" borderId="2" xfId="4" applyFont="1" applyBorder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</cellXfs>
  <cellStyles count="5">
    <cellStyle name="Excel Built-in Normal" xfId="3" xr:uid="{00000000-0005-0000-0000-000000000000}"/>
    <cellStyle name="Обычный" xfId="0" builtinId="0"/>
    <cellStyle name="Обычный 16" xfId="1" xr:uid="{00000000-0005-0000-0000-000002000000}"/>
    <cellStyle name="Обычный 18" xfId="2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9"/>
  <sheetViews>
    <sheetView tabSelected="1" view="pageBreakPreview" topLeftCell="A40" zoomScale="29" zoomScaleNormal="35" zoomScaleSheetLayoutView="29" workbookViewId="0">
      <selection activeCell="G42" sqref="G42:G44"/>
    </sheetView>
  </sheetViews>
  <sheetFormatPr defaultRowHeight="14.4" x14ac:dyDescent="0.3"/>
  <cols>
    <col min="1" max="1" width="27.5546875" customWidth="1"/>
    <col min="2" max="2" width="42.33203125" customWidth="1"/>
    <col min="3" max="3" width="96" customWidth="1"/>
    <col min="4" max="4" width="224.5546875" customWidth="1"/>
    <col min="5" max="5" width="59.109375" customWidth="1"/>
    <col min="6" max="6" width="64.21875" customWidth="1"/>
    <col min="7" max="7" width="66.88671875" customWidth="1"/>
  </cols>
  <sheetData>
    <row r="2" spans="2:8" ht="56.25" customHeight="1" x14ac:dyDescent="0.9">
      <c r="B2" s="8"/>
      <c r="C2" s="8"/>
      <c r="D2" s="8"/>
      <c r="E2" s="8"/>
      <c r="F2" s="191" t="s">
        <v>167</v>
      </c>
      <c r="G2" s="191"/>
      <c r="H2" s="8"/>
    </row>
    <row r="3" spans="2:8" ht="203.4" customHeight="1" x14ac:dyDescent="1.05">
      <c r="B3" s="8"/>
      <c r="C3" s="8"/>
      <c r="D3" s="192" t="s">
        <v>234</v>
      </c>
      <c r="E3" s="193"/>
      <c r="F3" s="8"/>
      <c r="G3" s="8"/>
      <c r="H3" s="8"/>
    </row>
    <row r="4" spans="2:8" ht="46.2" x14ac:dyDescent="0.8">
      <c r="B4" s="8"/>
      <c r="C4" s="8"/>
      <c r="D4" s="8"/>
      <c r="E4" s="8"/>
      <c r="F4" s="8"/>
      <c r="G4" s="99" t="s">
        <v>206</v>
      </c>
      <c r="H4" s="8"/>
    </row>
    <row r="5" spans="2:8" ht="18.75" customHeight="1" x14ac:dyDescent="0.8">
      <c r="B5" s="8"/>
      <c r="C5" s="8"/>
      <c r="D5" s="8"/>
      <c r="E5" s="8"/>
      <c r="F5" s="8"/>
      <c r="G5" s="8"/>
      <c r="H5" s="8"/>
    </row>
    <row r="6" spans="2:8" ht="46.2" hidden="1" x14ac:dyDescent="0.8">
      <c r="B6" s="8"/>
      <c r="C6" s="8"/>
      <c r="D6" s="8"/>
      <c r="E6" s="8"/>
      <c r="F6" s="8"/>
      <c r="G6" s="8"/>
      <c r="H6" s="8"/>
    </row>
    <row r="7" spans="2:8" ht="249.6" customHeight="1" x14ac:dyDescent="0.8">
      <c r="B7" s="67" t="s">
        <v>149</v>
      </c>
      <c r="C7" s="67" t="s">
        <v>1</v>
      </c>
      <c r="D7" s="67" t="s">
        <v>2</v>
      </c>
      <c r="E7" s="67" t="s">
        <v>205</v>
      </c>
      <c r="F7" s="68" t="s">
        <v>3</v>
      </c>
      <c r="G7" s="68" t="s">
        <v>141</v>
      </c>
      <c r="H7" s="8"/>
    </row>
    <row r="8" spans="2:8" ht="69" customHeight="1" x14ac:dyDescent="1">
      <c r="B8" s="69">
        <v>1</v>
      </c>
      <c r="C8" s="69">
        <v>2</v>
      </c>
      <c r="D8" s="69">
        <v>3</v>
      </c>
      <c r="E8" s="69">
        <v>4</v>
      </c>
      <c r="F8" s="70"/>
      <c r="G8" s="70"/>
      <c r="H8" s="8"/>
    </row>
    <row r="9" spans="2:8" ht="102.75" customHeight="1" x14ac:dyDescent="0.9">
      <c r="B9" s="71" t="s">
        <v>4</v>
      </c>
      <c r="C9" s="72" t="s">
        <v>5</v>
      </c>
      <c r="D9" s="73" t="s">
        <v>6</v>
      </c>
      <c r="E9" s="74">
        <f>E10+E23+E26</f>
        <v>679300</v>
      </c>
      <c r="F9" s="74">
        <f>F10+F23+F26</f>
        <v>698147.03</v>
      </c>
      <c r="G9" s="76">
        <f>F9/E9*100</f>
        <v>102.77447813926102</v>
      </c>
      <c r="H9" s="8"/>
    </row>
    <row r="10" spans="2:8" ht="153" customHeight="1" x14ac:dyDescent="1">
      <c r="B10" s="71" t="s">
        <v>4</v>
      </c>
      <c r="C10" s="72" t="s">
        <v>150</v>
      </c>
      <c r="D10" s="77" t="s">
        <v>7</v>
      </c>
      <c r="E10" s="78">
        <f>E11+E13+E16</f>
        <v>304300</v>
      </c>
      <c r="F10" s="78">
        <f>F11+F13+F16</f>
        <v>305475.14</v>
      </c>
      <c r="G10" s="80">
        <f t="shared" ref="G10:G44" si="0">F10/E10*100</f>
        <v>100.38617811370358</v>
      </c>
      <c r="H10" s="8"/>
    </row>
    <row r="11" spans="2:8" ht="116.25" customHeight="1" x14ac:dyDescent="1">
      <c r="B11" s="71" t="s">
        <v>4</v>
      </c>
      <c r="C11" s="81" t="s">
        <v>8</v>
      </c>
      <c r="D11" s="73" t="s">
        <v>9</v>
      </c>
      <c r="E11" s="78">
        <f>E12</f>
        <v>7000</v>
      </c>
      <c r="F11" s="79">
        <f>F12</f>
        <v>6011.36</v>
      </c>
      <c r="G11" s="80">
        <f t="shared" si="0"/>
        <v>85.876571428571424</v>
      </c>
      <c r="H11" s="8"/>
    </row>
    <row r="12" spans="2:8" ht="309.60000000000002" customHeight="1" x14ac:dyDescent="1">
      <c r="B12" s="69">
        <v>182</v>
      </c>
      <c r="C12" s="82" t="s">
        <v>10</v>
      </c>
      <c r="D12" s="77" t="s">
        <v>202</v>
      </c>
      <c r="E12" s="78">
        <v>7000</v>
      </c>
      <c r="F12" s="79">
        <v>6011.36</v>
      </c>
      <c r="G12" s="80">
        <f t="shared" si="0"/>
        <v>85.876571428571424</v>
      </c>
      <c r="H12" s="8"/>
    </row>
    <row r="13" spans="2:8" ht="84.75" customHeight="1" x14ac:dyDescent="0.9">
      <c r="B13" s="71" t="s">
        <v>4</v>
      </c>
      <c r="C13" s="72" t="s">
        <v>11</v>
      </c>
      <c r="D13" s="73" t="s">
        <v>12</v>
      </c>
      <c r="E13" s="74">
        <f>E14</f>
        <v>8300</v>
      </c>
      <c r="F13" s="75">
        <f>F14</f>
        <v>8262</v>
      </c>
      <c r="G13" s="76">
        <f t="shared" si="0"/>
        <v>99.5421686746988</v>
      </c>
      <c r="H13" s="8"/>
    </row>
    <row r="14" spans="2:8" ht="83.25" customHeight="1" x14ac:dyDescent="1">
      <c r="B14" s="83" t="s">
        <v>13</v>
      </c>
      <c r="C14" s="69" t="s">
        <v>14</v>
      </c>
      <c r="D14" s="77" t="s">
        <v>15</v>
      </c>
      <c r="E14" s="78">
        <f>E15</f>
        <v>8300</v>
      </c>
      <c r="F14" s="79">
        <f>F15</f>
        <v>8262</v>
      </c>
      <c r="G14" s="80">
        <f t="shared" si="0"/>
        <v>99.5421686746988</v>
      </c>
      <c r="H14" s="8"/>
    </row>
    <row r="15" spans="2:8" ht="89.25" customHeight="1" x14ac:dyDescent="1">
      <c r="B15" s="69">
        <v>182</v>
      </c>
      <c r="C15" s="69" t="s">
        <v>16</v>
      </c>
      <c r="D15" s="77" t="s">
        <v>15</v>
      </c>
      <c r="E15" s="78">
        <v>8300</v>
      </c>
      <c r="F15" s="79">
        <v>8262</v>
      </c>
      <c r="G15" s="80">
        <f t="shared" si="0"/>
        <v>99.5421686746988</v>
      </c>
      <c r="H15" s="8"/>
    </row>
    <row r="16" spans="2:8" ht="81.75" customHeight="1" x14ac:dyDescent="0.9">
      <c r="B16" s="71" t="s">
        <v>4</v>
      </c>
      <c r="C16" s="72" t="s">
        <v>17</v>
      </c>
      <c r="D16" s="73" t="s">
        <v>18</v>
      </c>
      <c r="E16" s="74">
        <f>E17+E19</f>
        <v>289000</v>
      </c>
      <c r="F16" s="75">
        <f>F17+F19</f>
        <v>291201.78000000003</v>
      </c>
      <c r="G16" s="76">
        <f t="shared" si="0"/>
        <v>100.76186159169551</v>
      </c>
      <c r="H16" s="8"/>
    </row>
    <row r="17" spans="2:8" ht="85.5" customHeight="1" x14ac:dyDescent="1">
      <c r="B17" s="83" t="s">
        <v>13</v>
      </c>
      <c r="C17" s="69" t="s">
        <v>19</v>
      </c>
      <c r="D17" s="77" t="s">
        <v>203</v>
      </c>
      <c r="E17" s="78">
        <f>E18</f>
        <v>84000</v>
      </c>
      <c r="F17" s="79">
        <f>F18</f>
        <v>87944.84</v>
      </c>
      <c r="G17" s="80">
        <f t="shared" si="0"/>
        <v>104.69623809523809</v>
      </c>
      <c r="H17" s="8"/>
    </row>
    <row r="18" spans="2:8" ht="199.5" customHeight="1" x14ac:dyDescent="1">
      <c r="B18" s="69">
        <v>182</v>
      </c>
      <c r="C18" s="69" t="s">
        <v>20</v>
      </c>
      <c r="D18" s="84" t="s">
        <v>21</v>
      </c>
      <c r="E18" s="78">
        <v>84000</v>
      </c>
      <c r="F18" s="79">
        <v>87944.84</v>
      </c>
      <c r="G18" s="80">
        <f t="shared" si="0"/>
        <v>104.69623809523809</v>
      </c>
      <c r="H18" s="8"/>
    </row>
    <row r="19" spans="2:8" ht="117.75" customHeight="1" x14ac:dyDescent="1">
      <c r="B19" s="83" t="s">
        <v>13</v>
      </c>
      <c r="C19" s="69" t="s">
        <v>22</v>
      </c>
      <c r="D19" s="77" t="s">
        <v>204</v>
      </c>
      <c r="E19" s="78">
        <f>E20+E21+E22</f>
        <v>205000</v>
      </c>
      <c r="F19" s="79">
        <f>F20+F21+F22</f>
        <v>203256.94</v>
      </c>
      <c r="G19" s="80">
        <f t="shared" si="0"/>
        <v>99.149726829268289</v>
      </c>
      <c r="H19" s="8"/>
    </row>
    <row r="20" spans="2:8" ht="141.75" customHeight="1" x14ac:dyDescent="1">
      <c r="B20" s="83" t="s">
        <v>13</v>
      </c>
      <c r="C20" s="69" t="s">
        <v>151</v>
      </c>
      <c r="D20" s="85" t="s">
        <v>23</v>
      </c>
      <c r="E20" s="78">
        <v>50000</v>
      </c>
      <c r="F20" s="79">
        <v>47223.22</v>
      </c>
      <c r="G20" s="80">
        <f t="shared" si="0"/>
        <v>94.446439999999996</v>
      </c>
      <c r="H20" s="8"/>
    </row>
    <row r="21" spans="2:8" ht="168" customHeight="1" x14ac:dyDescent="1">
      <c r="B21" s="83" t="s">
        <v>13</v>
      </c>
      <c r="C21" s="69" t="s">
        <v>24</v>
      </c>
      <c r="D21" s="84" t="s">
        <v>25</v>
      </c>
      <c r="E21" s="78">
        <v>155000</v>
      </c>
      <c r="F21" s="79">
        <v>158330.84</v>
      </c>
      <c r="G21" s="80">
        <f t="shared" si="0"/>
        <v>102.14892903225805</v>
      </c>
      <c r="H21" s="8"/>
    </row>
    <row r="22" spans="2:8" ht="168" customHeight="1" x14ac:dyDescent="1">
      <c r="B22" s="83" t="s">
        <v>13</v>
      </c>
      <c r="C22" s="83" t="s">
        <v>252</v>
      </c>
      <c r="D22" s="84" t="s">
        <v>235</v>
      </c>
      <c r="E22" s="78"/>
      <c r="F22" s="79">
        <v>-2297.12</v>
      </c>
      <c r="G22" s="80" t="e">
        <f t="shared" si="0"/>
        <v>#DIV/0!</v>
      </c>
      <c r="H22" s="8"/>
    </row>
    <row r="23" spans="2:8" ht="69" customHeight="1" x14ac:dyDescent="1">
      <c r="B23" s="71" t="s">
        <v>4</v>
      </c>
      <c r="C23" s="72" t="s">
        <v>152</v>
      </c>
      <c r="D23" s="86" t="s">
        <v>153</v>
      </c>
      <c r="E23" s="74">
        <f>E24</f>
        <v>375000</v>
      </c>
      <c r="F23" s="75">
        <f>F24</f>
        <v>382801.5</v>
      </c>
      <c r="G23" s="80">
        <f t="shared" si="0"/>
        <v>102.0804</v>
      </c>
      <c r="H23" s="8"/>
    </row>
    <row r="24" spans="2:8" ht="293.39999999999998" customHeight="1" x14ac:dyDescent="1">
      <c r="B24" s="83" t="s">
        <v>26</v>
      </c>
      <c r="C24" s="69" t="s">
        <v>147</v>
      </c>
      <c r="D24" s="87" t="s">
        <v>148</v>
      </c>
      <c r="E24" s="78">
        <v>375000</v>
      </c>
      <c r="F24" s="79">
        <v>382801.5</v>
      </c>
      <c r="G24" s="80">
        <f t="shared" si="0"/>
        <v>102.0804</v>
      </c>
      <c r="H24" s="8"/>
    </row>
    <row r="25" spans="2:8" ht="72" customHeight="1" x14ac:dyDescent="1">
      <c r="B25" s="83" t="s">
        <v>26</v>
      </c>
      <c r="C25" s="180" t="s">
        <v>250</v>
      </c>
      <c r="D25" s="180" t="s">
        <v>248</v>
      </c>
      <c r="E25" s="78">
        <f>E26</f>
        <v>0</v>
      </c>
      <c r="F25" s="78">
        <f>F26</f>
        <v>9870.39</v>
      </c>
      <c r="G25" s="80"/>
      <c r="H25" s="8"/>
    </row>
    <row r="26" spans="2:8" ht="134.4" customHeight="1" x14ac:dyDescent="1">
      <c r="B26" s="83" t="s">
        <v>26</v>
      </c>
      <c r="C26" s="180" t="s">
        <v>251</v>
      </c>
      <c r="D26" s="180" t="s">
        <v>249</v>
      </c>
      <c r="E26" s="78"/>
      <c r="F26" s="79">
        <v>9870.39</v>
      </c>
      <c r="G26" s="80"/>
      <c r="H26" s="8"/>
    </row>
    <row r="27" spans="2:8" ht="75.75" customHeight="1" x14ac:dyDescent="1">
      <c r="B27" s="71" t="s">
        <v>4</v>
      </c>
      <c r="C27" s="72" t="s">
        <v>27</v>
      </c>
      <c r="D27" s="73" t="s">
        <v>28</v>
      </c>
      <c r="E27" s="74">
        <f>E28</f>
        <v>15331104.07</v>
      </c>
      <c r="F27" s="74">
        <f>F28</f>
        <v>15331104.07</v>
      </c>
      <c r="G27" s="70">
        <f t="shared" si="0"/>
        <v>100</v>
      </c>
      <c r="H27" s="8"/>
    </row>
    <row r="28" spans="2:8" ht="123.75" customHeight="1" x14ac:dyDescent="1">
      <c r="B28" s="83" t="s">
        <v>4</v>
      </c>
      <c r="C28" s="69" t="s">
        <v>29</v>
      </c>
      <c r="D28" s="77" t="s">
        <v>30</v>
      </c>
      <c r="E28" s="78">
        <f>E29+E32+E34+E36+E38</f>
        <v>15331104.07</v>
      </c>
      <c r="F28" s="78">
        <f>F29+F32+F34+F36+F38</f>
        <v>15331104.07</v>
      </c>
      <c r="G28" s="70">
        <f t="shared" si="0"/>
        <v>100</v>
      </c>
      <c r="H28" s="8"/>
    </row>
    <row r="29" spans="2:8" ht="92.25" customHeight="1" x14ac:dyDescent="1">
      <c r="B29" s="83" t="s">
        <v>4</v>
      </c>
      <c r="C29" s="69" t="s">
        <v>154</v>
      </c>
      <c r="D29" s="77" t="s">
        <v>155</v>
      </c>
      <c r="E29" s="78">
        <f>E30</f>
        <v>2367450</v>
      </c>
      <c r="F29" s="79">
        <f>F30</f>
        <v>2367450</v>
      </c>
      <c r="G29" s="70">
        <f t="shared" si="0"/>
        <v>100</v>
      </c>
      <c r="H29" s="8"/>
    </row>
    <row r="30" spans="2:8" ht="99" customHeight="1" x14ac:dyDescent="1">
      <c r="B30" s="83" t="s">
        <v>4</v>
      </c>
      <c r="C30" s="69" t="s">
        <v>237</v>
      </c>
      <c r="D30" s="85" t="s">
        <v>31</v>
      </c>
      <c r="E30" s="78">
        <f>E31</f>
        <v>2367450</v>
      </c>
      <c r="F30" s="79">
        <f>F31</f>
        <v>2367450</v>
      </c>
      <c r="G30" s="70">
        <f t="shared" si="0"/>
        <v>100</v>
      </c>
      <c r="H30" s="8"/>
    </row>
    <row r="31" spans="2:8" ht="133.5" customHeight="1" x14ac:dyDescent="1">
      <c r="B31" s="69">
        <v>801</v>
      </c>
      <c r="C31" s="69" t="s">
        <v>236</v>
      </c>
      <c r="D31" s="85" t="s">
        <v>156</v>
      </c>
      <c r="E31" s="78">
        <v>2367450</v>
      </c>
      <c r="F31" s="79">
        <v>2367450</v>
      </c>
      <c r="G31" s="70">
        <f t="shared" si="0"/>
        <v>100</v>
      </c>
      <c r="H31" s="8"/>
    </row>
    <row r="32" spans="2:8" ht="133.5" customHeight="1" x14ac:dyDescent="1">
      <c r="B32" s="179">
        <v>801</v>
      </c>
      <c r="C32" s="180" t="s">
        <v>246</v>
      </c>
      <c r="D32" s="180" t="s">
        <v>245</v>
      </c>
      <c r="E32" s="78">
        <f>E33</f>
        <v>10144684.67</v>
      </c>
      <c r="F32" s="78">
        <f>F33</f>
        <v>10144684.67</v>
      </c>
      <c r="G32" s="70">
        <f t="shared" si="0"/>
        <v>100</v>
      </c>
      <c r="H32" s="8"/>
    </row>
    <row r="33" spans="2:8" ht="106.8" customHeight="1" x14ac:dyDescent="1">
      <c r="B33" s="179">
        <v>801</v>
      </c>
      <c r="C33" s="180" t="s">
        <v>247</v>
      </c>
      <c r="D33" s="180" t="s">
        <v>244</v>
      </c>
      <c r="E33" s="78">
        <v>10144684.67</v>
      </c>
      <c r="F33" s="79">
        <v>10144684.67</v>
      </c>
      <c r="G33" s="70">
        <f t="shared" si="0"/>
        <v>100</v>
      </c>
      <c r="H33" s="8"/>
    </row>
    <row r="34" spans="2:8" ht="100.2" customHeight="1" x14ac:dyDescent="1">
      <c r="B34" s="179">
        <v>801</v>
      </c>
      <c r="C34" s="181" t="s">
        <v>242</v>
      </c>
      <c r="D34" s="181" t="s">
        <v>240</v>
      </c>
      <c r="E34" s="78">
        <f>E35</f>
        <v>898254</v>
      </c>
      <c r="F34" s="78">
        <f>F35</f>
        <v>898254</v>
      </c>
      <c r="G34" s="70">
        <f t="shared" si="0"/>
        <v>100</v>
      </c>
      <c r="H34" s="8"/>
    </row>
    <row r="35" spans="2:8" ht="91.8" customHeight="1" x14ac:dyDescent="1">
      <c r="B35" s="179">
        <v>801</v>
      </c>
      <c r="C35" s="180" t="s">
        <v>243</v>
      </c>
      <c r="D35" s="180" t="s">
        <v>241</v>
      </c>
      <c r="E35" s="78">
        <v>898254</v>
      </c>
      <c r="F35" s="79">
        <v>898254</v>
      </c>
      <c r="G35" s="70">
        <f t="shared" si="0"/>
        <v>100</v>
      </c>
      <c r="H35" s="8"/>
    </row>
    <row r="36" spans="2:8" ht="184.5" customHeight="1" x14ac:dyDescent="1">
      <c r="B36" s="88" t="s">
        <v>4</v>
      </c>
      <c r="C36" s="72" t="s">
        <v>157</v>
      </c>
      <c r="D36" s="73" t="s">
        <v>158</v>
      </c>
      <c r="E36" s="74">
        <f>E37</f>
        <v>103200</v>
      </c>
      <c r="F36" s="75">
        <f>F37</f>
        <v>103200</v>
      </c>
      <c r="G36" s="70">
        <f t="shared" si="0"/>
        <v>100</v>
      </c>
      <c r="H36" s="8"/>
    </row>
    <row r="37" spans="2:8" ht="191.4" customHeight="1" x14ac:dyDescent="1">
      <c r="B37" s="89" t="s">
        <v>26</v>
      </c>
      <c r="C37" s="69" t="s">
        <v>159</v>
      </c>
      <c r="D37" s="84" t="s">
        <v>160</v>
      </c>
      <c r="E37" s="78">
        <v>103200</v>
      </c>
      <c r="F37" s="79">
        <v>103200</v>
      </c>
      <c r="G37" s="70">
        <f t="shared" si="0"/>
        <v>100</v>
      </c>
      <c r="H37" s="8"/>
    </row>
    <row r="38" spans="2:8" ht="102" customHeight="1" x14ac:dyDescent="1">
      <c r="B38" s="88" t="s">
        <v>4</v>
      </c>
      <c r="C38" s="72" t="s">
        <v>161</v>
      </c>
      <c r="D38" s="90" t="s">
        <v>32</v>
      </c>
      <c r="E38" s="74">
        <f>E40+E41</f>
        <v>1817515.4</v>
      </c>
      <c r="F38" s="74">
        <f>F40+F41</f>
        <v>1817515.4</v>
      </c>
      <c r="G38" s="70">
        <f t="shared" si="0"/>
        <v>100</v>
      </c>
      <c r="H38" s="8"/>
    </row>
    <row r="39" spans="2:8" ht="211.5" hidden="1" customHeight="1" x14ac:dyDescent="1">
      <c r="B39" s="89" t="s">
        <v>26</v>
      </c>
      <c r="C39" s="83" t="s">
        <v>162</v>
      </c>
      <c r="D39" s="85" t="s">
        <v>163</v>
      </c>
      <c r="E39" s="78">
        <v>0</v>
      </c>
      <c r="F39" s="79">
        <v>0</v>
      </c>
      <c r="G39" s="70" t="e">
        <f t="shared" si="0"/>
        <v>#DIV/0!</v>
      </c>
      <c r="H39" s="8"/>
    </row>
    <row r="40" spans="2:8" ht="252.6" customHeight="1" x14ac:dyDescent="1">
      <c r="B40" s="89" t="s">
        <v>26</v>
      </c>
      <c r="C40" s="83" t="s">
        <v>238</v>
      </c>
      <c r="D40" s="85" t="s">
        <v>239</v>
      </c>
      <c r="E40" s="78">
        <v>117000</v>
      </c>
      <c r="F40" s="79">
        <v>117000</v>
      </c>
      <c r="G40" s="70">
        <f t="shared" si="0"/>
        <v>100</v>
      </c>
      <c r="H40" s="8"/>
    </row>
    <row r="41" spans="2:8" ht="277.2" customHeight="1" x14ac:dyDescent="1">
      <c r="B41" s="89" t="s">
        <v>26</v>
      </c>
      <c r="C41" s="91" t="s">
        <v>164</v>
      </c>
      <c r="D41" s="84" t="s">
        <v>165</v>
      </c>
      <c r="E41" s="78">
        <v>1700515.4</v>
      </c>
      <c r="F41" s="79">
        <v>1700515.4</v>
      </c>
      <c r="G41" s="70">
        <f t="shared" si="0"/>
        <v>100</v>
      </c>
      <c r="H41" s="8"/>
    </row>
    <row r="42" spans="2:8" ht="104.4" customHeight="1" x14ac:dyDescent="1">
      <c r="B42" s="72"/>
      <c r="C42" s="69"/>
      <c r="D42" s="77" t="s">
        <v>166</v>
      </c>
      <c r="E42" s="78">
        <f>E9+E27</f>
        <v>16010404.07</v>
      </c>
      <c r="F42" s="78">
        <f>F9+F27</f>
        <v>16029251.1</v>
      </c>
      <c r="G42" s="80">
        <f t="shared" si="0"/>
        <v>100.11771739125133</v>
      </c>
      <c r="H42" s="8"/>
    </row>
    <row r="43" spans="2:8" ht="69" customHeight="1" x14ac:dyDescent="1">
      <c r="B43" s="92"/>
      <c r="C43" s="84"/>
      <c r="D43" s="84" t="s">
        <v>34</v>
      </c>
      <c r="E43" s="93">
        <v>440603.93</v>
      </c>
      <c r="F43" s="79">
        <v>440603.93</v>
      </c>
      <c r="G43" s="80"/>
      <c r="H43" s="8"/>
    </row>
    <row r="44" spans="2:8" ht="71.25" customHeight="1" x14ac:dyDescent="1">
      <c r="B44" s="94"/>
      <c r="C44" s="95"/>
      <c r="D44" s="96" t="s">
        <v>33</v>
      </c>
      <c r="E44" s="93">
        <f>E42+E43</f>
        <v>16451008</v>
      </c>
      <c r="F44" s="93">
        <f>F42+F43</f>
        <v>16469855.029999999</v>
      </c>
      <c r="G44" s="80">
        <f t="shared" si="0"/>
        <v>100.11456459081414</v>
      </c>
      <c r="H44" s="8"/>
    </row>
    <row r="45" spans="2:8" ht="46.2" x14ac:dyDescent="0.8">
      <c r="B45" s="8"/>
      <c r="C45" s="8"/>
      <c r="D45" s="8"/>
      <c r="E45" s="8"/>
      <c r="F45" s="8"/>
      <c r="G45" s="8"/>
      <c r="H45" s="8"/>
    </row>
    <row r="46" spans="2:8" ht="46.2" x14ac:dyDescent="0.8">
      <c r="B46" s="8"/>
      <c r="C46" s="8"/>
      <c r="D46" s="8"/>
      <c r="E46" s="8"/>
      <c r="F46" s="8"/>
      <c r="G46" s="8"/>
      <c r="H46" s="8"/>
    </row>
    <row r="47" spans="2:8" ht="46.2" x14ac:dyDescent="0.8">
      <c r="B47" s="8"/>
      <c r="C47" s="8"/>
      <c r="D47" s="8"/>
      <c r="E47" s="8"/>
      <c r="F47" s="8"/>
      <c r="G47" s="8"/>
      <c r="H47" s="8"/>
    </row>
    <row r="48" spans="2:8" ht="46.2" x14ac:dyDescent="0.8">
      <c r="B48" s="8"/>
      <c r="C48" s="8"/>
      <c r="D48" s="8"/>
      <c r="E48" s="8"/>
      <c r="F48" s="8"/>
      <c r="G48" s="8"/>
      <c r="H48" s="8"/>
    </row>
    <row r="49" spans="2:8" ht="46.2" x14ac:dyDescent="0.8">
      <c r="B49" s="8"/>
      <c r="C49" s="8"/>
      <c r="D49" s="8"/>
      <c r="E49" s="8"/>
      <c r="F49" s="8"/>
      <c r="G49" s="8"/>
      <c r="H49" s="8"/>
    </row>
  </sheetData>
  <mergeCells count="2">
    <mergeCell ref="F2:G2"/>
    <mergeCell ref="D3:E3"/>
  </mergeCells>
  <pageMargins left="0.7" right="0.7" top="0.75" bottom="0.75" header="0.3" footer="0.3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8C07-8C65-4159-A4E8-153B49105ED1}">
  <dimension ref="B1:F25"/>
  <sheetViews>
    <sheetView view="pageBreakPreview" topLeftCell="A13" zoomScale="34" zoomScaleNormal="34" zoomScaleSheetLayoutView="34" workbookViewId="0">
      <selection activeCell="C39" sqref="C39"/>
    </sheetView>
  </sheetViews>
  <sheetFormatPr defaultRowHeight="14.4" x14ac:dyDescent="0.3"/>
  <cols>
    <col min="2" max="2" width="212.21875" customWidth="1"/>
    <col min="3" max="3" width="46.109375" customWidth="1"/>
    <col min="4" max="4" width="52.33203125" customWidth="1"/>
    <col min="5" max="5" width="53.33203125" customWidth="1"/>
    <col min="6" max="6" width="52.109375" customWidth="1"/>
  </cols>
  <sheetData>
    <row r="1" spans="2:6" ht="65.400000000000006" customHeight="1" x14ac:dyDescent="0.8">
      <c r="F1" s="8" t="s">
        <v>146</v>
      </c>
    </row>
    <row r="3" spans="2:6" ht="79.8" customHeight="1" x14ac:dyDescent="0.75">
      <c r="B3" s="194" t="s">
        <v>233</v>
      </c>
      <c r="C3" s="194"/>
      <c r="D3" s="194"/>
      <c r="E3" s="194"/>
    </row>
    <row r="4" spans="2:6" ht="49.8" customHeight="1" x14ac:dyDescent="0.3"/>
    <row r="5" spans="2:6" ht="238.2" customHeight="1" x14ac:dyDescent="0.3">
      <c r="B5" s="10" t="s">
        <v>170</v>
      </c>
      <c r="C5" s="10" t="s">
        <v>171</v>
      </c>
      <c r="D5" s="10" t="s">
        <v>200</v>
      </c>
      <c r="E5" s="11" t="s">
        <v>201</v>
      </c>
      <c r="F5" s="11" t="s">
        <v>141</v>
      </c>
    </row>
    <row r="6" spans="2:6" ht="51.6" x14ac:dyDescent="0.9">
      <c r="B6" s="10">
        <v>1</v>
      </c>
      <c r="C6" s="12">
        <v>2</v>
      </c>
      <c r="D6" s="10">
        <v>4</v>
      </c>
      <c r="E6" s="11"/>
      <c r="F6" s="11"/>
    </row>
    <row r="7" spans="2:6" ht="99" customHeight="1" x14ac:dyDescent="0.85">
      <c r="B7" s="13" t="s">
        <v>172</v>
      </c>
      <c r="C7" s="14" t="s">
        <v>173</v>
      </c>
      <c r="D7" s="16">
        <f>D8+D9+D10</f>
        <v>1759378.47</v>
      </c>
      <c r="E7" s="16">
        <f>E8+E9+E10</f>
        <v>1759378.47</v>
      </c>
      <c r="F7" s="18">
        <f>E7/D7*100</f>
        <v>100</v>
      </c>
    </row>
    <row r="8" spans="2:6" ht="167.4" customHeight="1" x14ac:dyDescent="0.9">
      <c r="B8" s="19" t="s">
        <v>174</v>
      </c>
      <c r="C8" s="20" t="s">
        <v>175</v>
      </c>
      <c r="D8" s="21">
        <v>508089.78</v>
      </c>
      <c r="E8" s="22">
        <v>508089.78</v>
      </c>
      <c r="F8" s="138">
        <f t="shared" ref="F8:F25" si="0">E8/D8*100</f>
        <v>100</v>
      </c>
    </row>
    <row r="9" spans="2:6" ht="215.4" customHeight="1" x14ac:dyDescent="0.9">
      <c r="B9" s="19" t="s">
        <v>62</v>
      </c>
      <c r="C9" s="20" t="s">
        <v>176</v>
      </c>
      <c r="D9" s="21">
        <v>1248678.69</v>
      </c>
      <c r="E9" s="22">
        <v>1248678.69</v>
      </c>
      <c r="F9" s="138">
        <f t="shared" si="0"/>
        <v>100</v>
      </c>
    </row>
    <row r="10" spans="2:6" ht="93.6" customHeight="1" x14ac:dyDescent="0.85">
      <c r="B10" s="97" t="s">
        <v>169</v>
      </c>
      <c r="C10" s="14" t="s">
        <v>177</v>
      </c>
      <c r="D10" s="16">
        <f>D11</f>
        <v>2610</v>
      </c>
      <c r="E10" s="17">
        <f>E11</f>
        <v>2610</v>
      </c>
      <c r="F10" s="18">
        <f t="shared" si="0"/>
        <v>100</v>
      </c>
    </row>
    <row r="11" spans="2:6" ht="70.2" customHeight="1" x14ac:dyDescent="0.9">
      <c r="B11" s="98" t="s">
        <v>169</v>
      </c>
      <c r="C11" s="20" t="s">
        <v>177</v>
      </c>
      <c r="D11" s="21">
        <v>2610</v>
      </c>
      <c r="E11" s="22">
        <v>2610</v>
      </c>
      <c r="F11" s="138">
        <f t="shared" si="0"/>
        <v>100</v>
      </c>
    </row>
    <row r="12" spans="2:6" ht="73.2" hidden="1" customHeight="1" x14ac:dyDescent="0.9">
      <c r="B12" s="19" t="s">
        <v>178</v>
      </c>
      <c r="C12" s="20" t="s">
        <v>179</v>
      </c>
      <c r="D12" s="21"/>
      <c r="E12" s="22"/>
      <c r="F12" s="18" t="e">
        <f t="shared" si="0"/>
        <v>#DIV/0!</v>
      </c>
    </row>
    <row r="13" spans="2:6" ht="70.8" customHeight="1" x14ac:dyDescent="0.85">
      <c r="B13" s="13" t="s">
        <v>85</v>
      </c>
      <c r="C13" s="14" t="s">
        <v>180</v>
      </c>
      <c r="D13" s="16">
        <f>D14</f>
        <v>104300</v>
      </c>
      <c r="E13" s="17">
        <f>E14</f>
        <v>104300</v>
      </c>
      <c r="F13" s="18">
        <f t="shared" si="0"/>
        <v>100</v>
      </c>
    </row>
    <row r="14" spans="2:6" ht="90" customHeight="1" x14ac:dyDescent="0.9">
      <c r="B14" s="23" t="s">
        <v>86</v>
      </c>
      <c r="C14" s="20" t="s">
        <v>181</v>
      </c>
      <c r="D14" s="21">
        <v>104300</v>
      </c>
      <c r="E14" s="22">
        <v>104300</v>
      </c>
      <c r="F14" s="138">
        <f>E14/D14*100</f>
        <v>100</v>
      </c>
    </row>
    <row r="15" spans="2:6" ht="70.2" customHeight="1" x14ac:dyDescent="0.85">
      <c r="B15" s="137" t="s">
        <v>99</v>
      </c>
      <c r="C15" s="14" t="s">
        <v>182</v>
      </c>
      <c r="D15" s="16">
        <f>D16</f>
        <v>1000</v>
      </c>
      <c r="E15" s="17">
        <v>1000</v>
      </c>
      <c r="F15" s="18">
        <f t="shared" si="0"/>
        <v>100</v>
      </c>
    </row>
    <row r="16" spans="2:6" ht="72" customHeight="1" x14ac:dyDescent="0.9">
      <c r="B16" s="24" t="s">
        <v>100</v>
      </c>
      <c r="C16" s="20" t="s">
        <v>183</v>
      </c>
      <c r="D16" s="21">
        <v>1000</v>
      </c>
      <c r="E16" s="22">
        <v>1000</v>
      </c>
      <c r="F16" s="138">
        <f t="shared" si="0"/>
        <v>100</v>
      </c>
    </row>
    <row r="17" spans="2:6" ht="79.2" customHeight="1" x14ac:dyDescent="0.85">
      <c r="B17" s="25" t="s">
        <v>184</v>
      </c>
      <c r="C17" s="14" t="s">
        <v>185</v>
      </c>
      <c r="D17" s="16">
        <f>D18</f>
        <v>21361.15</v>
      </c>
      <c r="E17" s="17">
        <v>21361.15</v>
      </c>
      <c r="F17" s="18">
        <f t="shared" si="0"/>
        <v>100</v>
      </c>
    </row>
    <row r="18" spans="2:6" ht="54.6" customHeight="1" x14ac:dyDescent="0.9">
      <c r="B18" s="26" t="s">
        <v>108</v>
      </c>
      <c r="C18" s="20" t="s">
        <v>186</v>
      </c>
      <c r="D18" s="21">
        <v>21361.15</v>
      </c>
      <c r="E18" s="22">
        <v>21361.15</v>
      </c>
      <c r="F18" s="138">
        <f t="shared" si="0"/>
        <v>100</v>
      </c>
    </row>
    <row r="19" spans="2:6" ht="63" hidden="1" customHeight="1" x14ac:dyDescent="0.85">
      <c r="B19" s="13" t="s">
        <v>187</v>
      </c>
      <c r="C19" s="14" t="s">
        <v>188</v>
      </c>
      <c r="D19" s="16">
        <f>D20</f>
        <v>0</v>
      </c>
      <c r="E19" s="22"/>
      <c r="F19" s="18" t="e">
        <f t="shared" si="0"/>
        <v>#DIV/0!</v>
      </c>
    </row>
    <row r="20" spans="2:6" ht="79.2" hidden="1" customHeight="1" x14ac:dyDescent="0.9">
      <c r="B20" s="19" t="s">
        <v>189</v>
      </c>
      <c r="C20" s="20" t="s">
        <v>190</v>
      </c>
      <c r="D20" s="21"/>
      <c r="E20" s="22"/>
      <c r="F20" s="18" t="e">
        <f t="shared" si="0"/>
        <v>#DIV/0!</v>
      </c>
    </row>
    <row r="21" spans="2:6" ht="97.2" customHeight="1" x14ac:dyDescent="0.85">
      <c r="B21" s="13" t="s">
        <v>191</v>
      </c>
      <c r="C21" s="14" t="s">
        <v>192</v>
      </c>
      <c r="D21" s="16">
        <f>D22</f>
        <v>1237746.27</v>
      </c>
      <c r="E21" s="17">
        <f>E22</f>
        <v>809029.04</v>
      </c>
      <c r="F21" s="18">
        <f t="shared" si="0"/>
        <v>65.363076392062169</v>
      </c>
    </row>
    <row r="22" spans="2:6" ht="59.4" customHeight="1" x14ac:dyDescent="0.9">
      <c r="B22" s="19" t="s">
        <v>193</v>
      </c>
      <c r="C22" s="20" t="s">
        <v>194</v>
      </c>
      <c r="D22" s="21">
        <v>1237746.27</v>
      </c>
      <c r="E22" s="22">
        <v>809029.04</v>
      </c>
      <c r="F22" s="138">
        <f t="shared" si="0"/>
        <v>65.363076392062169</v>
      </c>
    </row>
    <row r="23" spans="2:6" ht="66.599999999999994" customHeight="1" x14ac:dyDescent="0.85">
      <c r="B23" s="13" t="s">
        <v>195</v>
      </c>
      <c r="C23" s="14" t="s">
        <v>196</v>
      </c>
      <c r="D23" s="16">
        <f>D24</f>
        <v>1192611.44</v>
      </c>
      <c r="E23" s="17">
        <f>E24</f>
        <v>1192611.44</v>
      </c>
      <c r="F23" s="18">
        <f t="shared" si="0"/>
        <v>100</v>
      </c>
    </row>
    <row r="24" spans="2:6" ht="81" customHeight="1" x14ac:dyDescent="0.9">
      <c r="B24" s="23" t="s">
        <v>127</v>
      </c>
      <c r="C24" s="20" t="s">
        <v>197</v>
      </c>
      <c r="D24" s="21">
        <v>1192611.44</v>
      </c>
      <c r="E24" s="22">
        <v>1192611.44</v>
      </c>
      <c r="F24" s="138">
        <f t="shared" si="0"/>
        <v>100</v>
      </c>
    </row>
    <row r="25" spans="2:6" ht="123.6" customHeight="1" x14ac:dyDescent="0.85">
      <c r="B25" s="13" t="s">
        <v>198</v>
      </c>
      <c r="C25" s="14"/>
      <c r="D25" s="15">
        <f>D7+D13+D15+D17+D19+D21+D23</f>
        <v>4316397.33</v>
      </c>
      <c r="E25" s="15">
        <f>E7+E13+E15+E17+E19+E21+E23</f>
        <v>3887680.1</v>
      </c>
      <c r="F25" s="18">
        <f t="shared" si="0"/>
        <v>90.067706996751383</v>
      </c>
    </row>
  </sheetData>
  <mergeCells count="1">
    <mergeCell ref="B3:E3"/>
  </mergeCells>
  <pageMargins left="0.7" right="0.7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11"/>
  <sheetViews>
    <sheetView view="pageBreakPreview" topLeftCell="A99" zoomScale="30" zoomScaleNormal="51" zoomScaleSheetLayoutView="30" workbookViewId="0">
      <selection activeCell="G117" sqref="G117"/>
    </sheetView>
  </sheetViews>
  <sheetFormatPr defaultRowHeight="14.4" x14ac:dyDescent="0.3"/>
  <cols>
    <col min="1" max="1" width="18.109375" customWidth="1"/>
    <col min="2" max="2" width="29.44140625" customWidth="1"/>
    <col min="3" max="3" width="185.6640625" customWidth="1"/>
    <col min="4" max="4" width="35.5546875" customWidth="1"/>
    <col min="5" max="5" width="32" customWidth="1"/>
    <col min="6" max="6" width="26.33203125" customWidth="1"/>
    <col min="7" max="7" width="47.33203125" customWidth="1"/>
    <col min="8" max="8" width="29.109375" customWidth="1"/>
    <col min="9" max="10" width="31.109375" hidden="1" customWidth="1"/>
    <col min="11" max="11" width="52.33203125" customWidth="1"/>
    <col min="12" max="12" width="42.6640625" customWidth="1"/>
    <col min="13" max="13" width="45.6640625" customWidth="1"/>
  </cols>
  <sheetData>
    <row r="3" spans="2:14" ht="30" customHeight="1" x14ac:dyDescent="0.3"/>
    <row r="4" spans="2:14" ht="42" customHeight="1" x14ac:dyDescent="0.75">
      <c r="B4" s="1"/>
      <c r="C4" s="1"/>
      <c r="D4" s="1"/>
      <c r="E4" s="1"/>
      <c r="F4" s="1"/>
      <c r="G4" s="1"/>
      <c r="H4" s="1"/>
      <c r="I4" s="1"/>
      <c r="J4" s="195"/>
      <c r="K4" s="196"/>
      <c r="L4" s="1"/>
      <c r="M4" s="9" t="s">
        <v>199</v>
      </c>
      <c r="N4" s="3"/>
    </row>
    <row r="5" spans="2:14" ht="18.75" hidden="1" customHeight="1" x14ac:dyDescent="0.6">
      <c r="B5" s="1"/>
      <c r="C5" s="1"/>
      <c r="D5" s="1"/>
      <c r="E5" s="1"/>
      <c r="F5" s="1"/>
      <c r="G5" s="4"/>
      <c r="H5" s="5"/>
      <c r="I5" s="5"/>
      <c r="J5" s="5"/>
      <c r="K5" s="5"/>
      <c r="L5" s="5"/>
      <c r="M5" s="5"/>
      <c r="N5" s="3"/>
    </row>
    <row r="6" spans="2:14" ht="19.5" hidden="1" customHeight="1" x14ac:dyDescent="0.6">
      <c r="B6" s="1"/>
      <c r="C6" s="1"/>
      <c r="D6" s="1"/>
      <c r="E6" s="1"/>
      <c r="F6" s="1"/>
      <c r="G6" s="5"/>
      <c r="H6" s="5"/>
      <c r="I6" s="5"/>
      <c r="J6" s="5"/>
      <c r="K6" s="5"/>
      <c r="L6" s="5"/>
      <c r="M6" s="5"/>
      <c r="N6" s="3"/>
    </row>
    <row r="7" spans="2:14" ht="31.2" hidden="1" x14ac:dyDescent="0.6">
      <c r="B7" s="1"/>
      <c r="C7" s="1"/>
      <c r="D7" s="1"/>
      <c r="E7" s="1"/>
      <c r="F7" s="1"/>
      <c r="G7" s="5"/>
      <c r="H7" s="5"/>
      <c r="I7" s="5"/>
      <c r="J7" s="5"/>
      <c r="K7" s="5"/>
      <c r="L7" s="5"/>
      <c r="M7" s="5"/>
      <c r="N7" s="3"/>
    </row>
    <row r="8" spans="2:14" ht="15" customHeight="1" x14ac:dyDescent="0.6">
      <c r="B8" s="1"/>
      <c r="C8" s="1"/>
      <c r="D8" s="1"/>
      <c r="E8" s="1"/>
      <c r="F8" s="1"/>
      <c r="G8" s="5"/>
      <c r="H8" s="5"/>
      <c r="I8" s="5"/>
      <c r="J8" s="5"/>
      <c r="K8" s="5"/>
      <c r="L8" s="5"/>
      <c r="M8" s="5"/>
      <c r="N8" s="3"/>
    </row>
    <row r="9" spans="2:14" ht="54.6" customHeight="1" x14ac:dyDescent="0.75">
      <c r="B9" s="1"/>
      <c r="C9" s="200" t="s">
        <v>232</v>
      </c>
      <c r="D9" s="201"/>
      <c r="E9" s="201"/>
      <c r="F9" s="201"/>
      <c r="G9" s="201"/>
      <c r="H9" s="201"/>
      <c r="I9" s="201"/>
      <c r="J9" s="201"/>
      <c r="K9" s="201"/>
      <c r="L9" s="202"/>
      <c r="M9" s="1"/>
      <c r="N9" s="3"/>
    </row>
    <row r="10" spans="2:14" ht="20.25" customHeight="1" x14ac:dyDescent="0.6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"/>
      <c r="M10" s="1"/>
      <c r="N10" s="3"/>
    </row>
    <row r="11" spans="2:14" ht="54" customHeight="1" x14ac:dyDescent="0.6">
      <c r="B11" s="6"/>
      <c r="C11" s="6"/>
      <c r="D11" s="6"/>
      <c r="E11" s="6"/>
      <c r="F11" s="6"/>
      <c r="G11" s="7"/>
      <c r="H11" s="198"/>
      <c r="I11" s="198"/>
      <c r="J11" s="198"/>
      <c r="K11" s="198"/>
      <c r="L11" s="1"/>
      <c r="M11" s="1"/>
      <c r="N11" s="3"/>
    </row>
    <row r="12" spans="2:14" ht="206.25" customHeight="1" x14ac:dyDescent="0.6">
      <c r="B12" s="27" t="s">
        <v>35</v>
      </c>
      <c r="C12" s="27" t="s">
        <v>36</v>
      </c>
      <c r="D12" s="28" t="s">
        <v>37</v>
      </c>
      <c r="E12" s="28" t="s">
        <v>38</v>
      </c>
      <c r="F12" s="28" t="s">
        <v>39</v>
      </c>
      <c r="G12" s="28" t="s">
        <v>40</v>
      </c>
      <c r="H12" s="28" t="s">
        <v>41</v>
      </c>
      <c r="I12" s="28" t="s">
        <v>42</v>
      </c>
      <c r="J12" s="29" t="s">
        <v>43</v>
      </c>
      <c r="K12" s="30" t="s">
        <v>168</v>
      </c>
      <c r="L12" s="31" t="s">
        <v>3</v>
      </c>
      <c r="M12" s="31" t="s">
        <v>141</v>
      </c>
      <c r="N12" s="3"/>
    </row>
    <row r="13" spans="2:14" ht="63" customHeight="1" x14ac:dyDescent="0.6">
      <c r="B13" s="32">
        <v>1</v>
      </c>
      <c r="C13" s="32">
        <v>2</v>
      </c>
      <c r="D13" s="33" t="s">
        <v>44</v>
      </c>
      <c r="E13" s="33" t="s">
        <v>45</v>
      </c>
      <c r="F13" s="33" t="s">
        <v>46</v>
      </c>
      <c r="G13" s="33" t="s">
        <v>47</v>
      </c>
      <c r="H13" s="33" t="s">
        <v>48</v>
      </c>
      <c r="I13" s="33"/>
      <c r="J13" s="33" t="s">
        <v>49</v>
      </c>
      <c r="K13" s="32">
        <v>8</v>
      </c>
      <c r="L13" s="34">
        <v>9</v>
      </c>
      <c r="M13" s="34">
        <v>10</v>
      </c>
      <c r="N13" s="3"/>
    </row>
    <row r="14" spans="2:14" ht="53.25" customHeight="1" x14ac:dyDescent="0.7">
      <c r="B14" s="184">
        <v>1</v>
      </c>
      <c r="C14" s="35" t="s">
        <v>50</v>
      </c>
      <c r="D14" s="36" t="s">
        <v>26</v>
      </c>
      <c r="E14" s="36" t="s">
        <v>51</v>
      </c>
      <c r="F14" s="36"/>
      <c r="G14" s="36"/>
      <c r="H14" s="36" t="s">
        <v>0</v>
      </c>
      <c r="I14" s="37" t="e">
        <f>I15+I21+I32</f>
        <v>#REF!</v>
      </c>
      <c r="J14" s="37" t="e">
        <f>J15+J21+J32</f>
        <v>#REF!</v>
      </c>
      <c r="K14" s="37">
        <f>K15++K21+K38</f>
        <v>2277782.84</v>
      </c>
      <c r="L14" s="37">
        <f>L15++L21+L38</f>
        <v>2251099.62</v>
      </c>
      <c r="M14" s="38">
        <f>L14/K14*100</f>
        <v>98.828544164464788</v>
      </c>
      <c r="N14" s="3"/>
    </row>
    <row r="15" spans="2:14" ht="87" customHeight="1" x14ac:dyDescent="0.7">
      <c r="B15" s="184">
        <f>B14+1</f>
        <v>2</v>
      </c>
      <c r="C15" s="35" t="s">
        <v>52</v>
      </c>
      <c r="D15" s="36" t="s">
        <v>26</v>
      </c>
      <c r="E15" s="36" t="s">
        <v>51</v>
      </c>
      <c r="F15" s="36" t="s">
        <v>53</v>
      </c>
      <c r="G15" s="36"/>
      <c r="H15" s="36"/>
      <c r="I15" s="37" t="e">
        <f>I16</f>
        <v>#REF!</v>
      </c>
      <c r="J15" s="37" t="e">
        <f>J16</f>
        <v>#REF!</v>
      </c>
      <c r="K15" s="37">
        <f>K16</f>
        <v>418260</v>
      </c>
      <c r="L15" s="37">
        <f>L16</f>
        <v>413005.92</v>
      </c>
      <c r="M15" s="38">
        <f t="shared" ref="M15:M76" si="0">L15/K15*100</f>
        <v>98.74382441543537</v>
      </c>
      <c r="N15" s="3"/>
    </row>
    <row r="16" spans="2:14" ht="48.6" customHeight="1" x14ac:dyDescent="0.7">
      <c r="B16" s="184">
        <f t="shared" ref="B16:B88" si="1">B15+1</f>
        <v>3</v>
      </c>
      <c r="C16" s="39" t="s">
        <v>54</v>
      </c>
      <c r="D16" s="40" t="s">
        <v>26</v>
      </c>
      <c r="E16" s="40" t="s">
        <v>51</v>
      </c>
      <c r="F16" s="40" t="s">
        <v>53</v>
      </c>
      <c r="G16" s="40" t="s">
        <v>55</v>
      </c>
      <c r="H16" s="36"/>
      <c r="I16" s="41" t="e">
        <f>I17+#REF!</f>
        <v>#REF!</v>
      </c>
      <c r="J16" s="41" t="e">
        <f>J17+#REF!</f>
        <v>#REF!</v>
      </c>
      <c r="K16" s="41">
        <f>K17</f>
        <v>418260</v>
      </c>
      <c r="L16" s="41">
        <f>L17</f>
        <v>413005.92</v>
      </c>
      <c r="M16" s="38">
        <f t="shared" si="0"/>
        <v>98.74382441543537</v>
      </c>
      <c r="N16" s="3"/>
    </row>
    <row r="17" spans="2:14" ht="46.8" customHeight="1" x14ac:dyDescent="0.7">
      <c r="B17" s="184">
        <f t="shared" si="1"/>
        <v>4</v>
      </c>
      <c r="C17" s="42" t="s">
        <v>56</v>
      </c>
      <c r="D17" s="40" t="s">
        <v>26</v>
      </c>
      <c r="E17" s="40" t="s">
        <v>51</v>
      </c>
      <c r="F17" s="40" t="s">
        <v>53</v>
      </c>
      <c r="G17" s="40" t="s">
        <v>145</v>
      </c>
      <c r="H17" s="40" t="s">
        <v>4</v>
      </c>
      <c r="I17" s="41">
        <f>I19+I20</f>
        <v>424240</v>
      </c>
      <c r="J17" s="41">
        <f>J19+J20</f>
        <v>9700</v>
      </c>
      <c r="K17" s="41">
        <f>K18</f>
        <v>418260</v>
      </c>
      <c r="L17" s="41">
        <f>L18</f>
        <v>413005.92</v>
      </c>
      <c r="M17" s="38">
        <f t="shared" si="0"/>
        <v>98.74382441543537</v>
      </c>
      <c r="N17" s="3"/>
    </row>
    <row r="18" spans="2:14" ht="61.8" customHeight="1" x14ac:dyDescent="0.7">
      <c r="B18" s="184">
        <f t="shared" si="1"/>
        <v>5</v>
      </c>
      <c r="C18" s="43" t="s">
        <v>142</v>
      </c>
      <c r="D18" s="40" t="s">
        <v>26</v>
      </c>
      <c r="E18" s="40" t="s">
        <v>51</v>
      </c>
      <c r="F18" s="40" t="s">
        <v>53</v>
      </c>
      <c r="G18" s="40" t="s">
        <v>57</v>
      </c>
      <c r="H18" s="40" t="s">
        <v>143</v>
      </c>
      <c r="I18" s="41"/>
      <c r="J18" s="41"/>
      <c r="K18" s="41">
        <f>K19++K20</f>
        <v>418260</v>
      </c>
      <c r="L18" s="41">
        <f>L19++L20</f>
        <v>413005.92</v>
      </c>
      <c r="M18" s="38">
        <f t="shared" si="0"/>
        <v>98.74382441543537</v>
      </c>
      <c r="N18" s="3"/>
    </row>
    <row r="19" spans="2:14" ht="50.4" customHeight="1" x14ac:dyDescent="0.7">
      <c r="B19" s="184">
        <f t="shared" si="1"/>
        <v>6</v>
      </c>
      <c r="C19" s="43" t="s">
        <v>58</v>
      </c>
      <c r="D19" s="40" t="s">
        <v>26</v>
      </c>
      <c r="E19" s="40" t="s">
        <v>51</v>
      </c>
      <c r="F19" s="40" t="s">
        <v>53</v>
      </c>
      <c r="G19" s="40" t="s">
        <v>57</v>
      </c>
      <c r="H19" s="40" t="s">
        <v>59</v>
      </c>
      <c r="I19" s="41">
        <v>325860</v>
      </c>
      <c r="J19" s="41">
        <v>9700</v>
      </c>
      <c r="K19" s="41">
        <v>318830</v>
      </c>
      <c r="L19" s="44">
        <v>314489.19</v>
      </c>
      <c r="M19" s="38">
        <f t="shared" si="0"/>
        <v>98.638518959947305</v>
      </c>
      <c r="N19" s="3"/>
    </row>
    <row r="20" spans="2:14" ht="111.6" customHeight="1" x14ac:dyDescent="0.7">
      <c r="B20" s="184">
        <f t="shared" si="1"/>
        <v>7</v>
      </c>
      <c r="C20" s="43" t="s">
        <v>60</v>
      </c>
      <c r="D20" s="40" t="s">
        <v>26</v>
      </c>
      <c r="E20" s="40" t="s">
        <v>51</v>
      </c>
      <c r="F20" s="40" t="s">
        <v>53</v>
      </c>
      <c r="G20" s="40" t="s">
        <v>57</v>
      </c>
      <c r="H20" s="40" t="s">
        <v>61</v>
      </c>
      <c r="I20" s="41">
        <v>98380</v>
      </c>
      <c r="J20" s="41"/>
      <c r="K20" s="41">
        <v>99430</v>
      </c>
      <c r="L20" s="44">
        <v>98516.73</v>
      </c>
      <c r="M20" s="38">
        <f t="shared" si="0"/>
        <v>99.081494518756912</v>
      </c>
      <c r="N20" s="3"/>
    </row>
    <row r="21" spans="2:14" ht="150.75" customHeight="1" x14ac:dyDescent="0.7">
      <c r="B21" s="184">
        <f t="shared" si="1"/>
        <v>8</v>
      </c>
      <c r="C21" s="45" t="s">
        <v>62</v>
      </c>
      <c r="D21" s="36" t="s">
        <v>26</v>
      </c>
      <c r="E21" s="36" t="s">
        <v>51</v>
      </c>
      <c r="F21" s="36" t="s">
        <v>63</v>
      </c>
      <c r="G21" s="36"/>
      <c r="H21" s="36"/>
      <c r="I21" s="37">
        <f>I22</f>
        <v>1035790</v>
      </c>
      <c r="J21" s="37">
        <f>J22</f>
        <v>92450</v>
      </c>
      <c r="K21" s="37">
        <f>K22</f>
        <v>1605507.17</v>
      </c>
      <c r="L21" s="37">
        <f>L22</f>
        <v>1584078.03</v>
      </c>
      <c r="M21" s="38">
        <f t="shared" si="0"/>
        <v>98.665272855804204</v>
      </c>
      <c r="N21" s="3"/>
    </row>
    <row r="22" spans="2:14" ht="105.75" customHeight="1" x14ac:dyDescent="0.7">
      <c r="B22" s="184">
        <f t="shared" si="1"/>
        <v>9</v>
      </c>
      <c r="C22" s="46" t="s">
        <v>64</v>
      </c>
      <c r="D22" s="40" t="s">
        <v>26</v>
      </c>
      <c r="E22" s="40" t="s">
        <v>51</v>
      </c>
      <c r="F22" s="40" t="s">
        <v>63</v>
      </c>
      <c r="G22" s="40" t="s">
        <v>65</v>
      </c>
      <c r="H22" s="40"/>
      <c r="I22" s="41">
        <f>I23+I29</f>
        <v>1035790</v>
      </c>
      <c r="J22" s="41">
        <f>J23+J29</f>
        <v>92450</v>
      </c>
      <c r="K22" s="41">
        <f>K23++K29+K36</f>
        <v>1605507.17</v>
      </c>
      <c r="L22" s="41">
        <f>L23++L29+L36</f>
        <v>1584078.03</v>
      </c>
      <c r="M22" s="38">
        <f t="shared" si="0"/>
        <v>98.665272855804204</v>
      </c>
      <c r="N22" s="3"/>
    </row>
    <row r="23" spans="2:14" ht="103.5" customHeight="1" x14ac:dyDescent="0.7">
      <c r="B23" s="184">
        <f t="shared" si="1"/>
        <v>10</v>
      </c>
      <c r="C23" s="47" t="s">
        <v>66</v>
      </c>
      <c r="D23" s="40" t="s">
        <v>26</v>
      </c>
      <c r="E23" s="40" t="s">
        <v>51</v>
      </c>
      <c r="F23" s="40" t="s">
        <v>63</v>
      </c>
      <c r="G23" s="48" t="s">
        <v>144</v>
      </c>
      <c r="H23" s="40" t="s">
        <v>4</v>
      </c>
      <c r="I23" s="41">
        <f>I25+I26+I27+I28</f>
        <v>772570</v>
      </c>
      <c r="J23" s="41">
        <f>J25+J26+J27+J28</f>
        <v>94883.22</v>
      </c>
      <c r="K23" s="41">
        <f>K24+K28</f>
        <v>1259593.67</v>
      </c>
      <c r="L23" s="41">
        <f>L24+L28</f>
        <v>1238164.53</v>
      </c>
      <c r="M23" s="38">
        <f t="shared" si="0"/>
        <v>98.298725969304058</v>
      </c>
      <c r="N23" s="3"/>
    </row>
    <row r="24" spans="2:14" ht="63" customHeight="1" x14ac:dyDescent="0.7">
      <c r="B24" s="184">
        <f t="shared" si="1"/>
        <v>11</v>
      </c>
      <c r="C24" s="43" t="s">
        <v>142</v>
      </c>
      <c r="D24" s="40" t="s">
        <v>26</v>
      </c>
      <c r="E24" s="40" t="s">
        <v>51</v>
      </c>
      <c r="F24" s="40" t="s">
        <v>63</v>
      </c>
      <c r="G24" s="48" t="s">
        <v>67</v>
      </c>
      <c r="H24" s="40" t="s">
        <v>143</v>
      </c>
      <c r="I24" s="41"/>
      <c r="J24" s="41"/>
      <c r="K24" s="41">
        <f>K25+K26</f>
        <v>1068778.67</v>
      </c>
      <c r="L24" s="41">
        <f>L25+L26</f>
        <v>1047349.53</v>
      </c>
      <c r="M24" s="38">
        <f t="shared" si="0"/>
        <v>97.994988054916931</v>
      </c>
      <c r="N24" s="3"/>
    </row>
    <row r="25" spans="2:14" ht="64.8" customHeight="1" x14ac:dyDescent="0.7">
      <c r="B25" s="184">
        <f t="shared" si="1"/>
        <v>12</v>
      </c>
      <c r="C25" s="43" t="s">
        <v>58</v>
      </c>
      <c r="D25" s="40" t="s">
        <v>26</v>
      </c>
      <c r="E25" s="40" t="s">
        <v>51</v>
      </c>
      <c r="F25" s="40" t="s">
        <v>63</v>
      </c>
      <c r="G25" s="48" t="s">
        <v>67</v>
      </c>
      <c r="H25" s="40" t="s">
        <v>59</v>
      </c>
      <c r="I25" s="41" t="s">
        <v>68</v>
      </c>
      <c r="J25" s="41">
        <v>51000</v>
      </c>
      <c r="K25" s="41">
        <v>820959.5</v>
      </c>
      <c r="L25" s="44">
        <v>819454.17</v>
      </c>
      <c r="M25" s="38">
        <f t="shared" si="0"/>
        <v>99.816637726952422</v>
      </c>
      <c r="N25" s="3"/>
    </row>
    <row r="26" spans="2:14" ht="120.6" customHeight="1" x14ac:dyDescent="0.7">
      <c r="B26" s="184">
        <f t="shared" si="1"/>
        <v>13</v>
      </c>
      <c r="C26" s="43" t="s">
        <v>60</v>
      </c>
      <c r="D26" s="40" t="s">
        <v>26</v>
      </c>
      <c r="E26" s="40" t="s">
        <v>51</v>
      </c>
      <c r="F26" s="40" t="s">
        <v>63</v>
      </c>
      <c r="G26" s="48" t="s">
        <v>67</v>
      </c>
      <c r="H26" s="40" t="s">
        <v>61</v>
      </c>
      <c r="I26" s="41" t="s">
        <v>69</v>
      </c>
      <c r="J26" s="41">
        <v>43927.17</v>
      </c>
      <c r="K26" s="41">
        <v>247819.17</v>
      </c>
      <c r="L26" s="44">
        <v>227895.36</v>
      </c>
      <c r="M26" s="38">
        <f t="shared" si="0"/>
        <v>91.960343503692627</v>
      </c>
      <c r="N26" s="3"/>
    </row>
    <row r="27" spans="2:14" ht="90.75" hidden="1" customHeight="1" x14ac:dyDescent="0.7">
      <c r="B27" s="184">
        <f t="shared" si="1"/>
        <v>14</v>
      </c>
      <c r="C27" s="43" t="s">
        <v>70</v>
      </c>
      <c r="D27" s="40" t="s">
        <v>26</v>
      </c>
      <c r="E27" s="40" t="s">
        <v>51</v>
      </c>
      <c r="F27" s="40" t="s">
        <v>63</v>
      </c>
      <c r="G27" s="48" t="s">
        <v>71</v>
      </c>
      <c r="H27" s="40" t="s">
        <v>72</v>
      </c>
      <c r="I27" s="41">
        <v>0</v>
      </c>
      <c r="J27" s="41"/>
      <c r="K27" s="41"/>
      <c r="L27" s="44"/>
      <c r="M27" s="38"/>
      <c r="N27" s="3"/>
    </row>
    <row r="28" spans="2:14" ht="94.8" customHeight="1" x14ac:dyDescent="0.7">
      <c r="B28" s="184">
        <f t="shared" si="1"/>
        <v>15</v>
      </c>
      <c r="C28" s="43" t="s">
        <v>70</v>
      </c>
      <c r="D28" s="40" t="s">
        <v>26</v>
      </c>
      <c r="E28" s="40" t="s">
        <v>51</v>
      </c>
      <c r="F28" s="40" t="s">
        <v>63</v>
      </c>
      <c r="G28" s="48" t="s">
        <v>71</v>
      </c>
      <c r="H28" s="40" t="s">
        <v>72</v>
      </c>
      <c r="I28" s="41" t="s">
        <v>75</v>
      </c>
      <c r="J28" s="41">
        <v>-43.95</v>
      </c>
      <c r="K28" s="41">
        <v>190815</v>
      </c>
      <c r="L28" s="44">
        <v>190815</v>
      </c>
      <c r="M28" s="38">
        <f t="shared" si="0"/>
        <v>100</v>
      </c>
      <c r="N28" s="3"/>
    </row>
    <row r="29" spans="2:14" ht="52.2" customHeight="1" x14ac:dyDescent="0.7">
      <c r="B29" s="184">
        <f t="shared" si="1"/>
        <v>16</v>
      </c>
      <c r="C29" s="43" t="s">
        <v>142</v>
      </c>
      <c r="D29" s="40" t="s">
        <v>26</v>
      </c>
      <c r="E29" s="40" t="s">
        <v>51</v>
      </c>
      <c r="F29" s="40" t="s">
        <v>63</v>
      </c>
      <c r="G29" s="48" t="s">
        <v>76</v>
      </c>
      <c r="H29" s="40" t="s">
        <v>143</v>
      </c>
      <c r="I29" s="41">
        <f>I30+I31</f>
        <v>263220</v>
      </c>
      <c r="J29" s="41">
        <f>J30+J31</f>
        <v>-2433.2199999999998</v>
      </c>
      <c r="K29" s="41">
        <f>K30+K31</f>
        <v>319189.5</v>
      </c>
      <c r="L29" s="41">
        <f>L30+L31</f>
        <v>319189.5</v>
      </c>
      <c r="M29" s="38">
        <f t="shared" si="0"/>
        <v>100</v>
      </c>
      <c r="N29" s="3"/>
    </row>
    <row r="30" spans="2:14" ht="75" customHeight="1" x14ac:dyDescent="0.7">
      <c r="B30" s="184">
        <f t="shared" si="1"/>
        <v>17</v>
      </c>
      <c r="C30" s="43" t="s">
        <v>58</v>
      </c>
      <c r="D30" s="40" t="s">
        <v>26</v>
      </c>
      <c r="E30" s="40" t="s">
        <v>51</v>
      </c>
      <c r="F30" s="40" t="s">
        <v>63</v>
      </c>
      <c r="G30" s="48" t="s">
        <v>76</v>
      </c>
      <c r="H30" s="40" t="s">
        <v>59</v>
      </c>
      <c r="I30" s="41" t="s">
        <v>77</v>
      </c>
      <c r="J30" s="41"/>
      <c r="K30" s="41">
        <v>245800.89</v>
      </c>
      <c r="L30" s="44">
        <v>245800.89</v>
      </c>
      <c r="M30" s="38">
        <f t="shared" si="0"/>
        <v>100</v>
      </c>
      <c r="N30" s="3"/>
    </row>
    <row r="31" spans="2:14" ht="132.75" customHeight="1" x14ac:dyDescent="0.7">
      <c r="B31" s="184">
        <f t="shared" si="1"/>
        <v>18</v>
      </c>
      <c r="C31" s="49" t="s">
        <v>60</v>
      </c>
      <c r="D31" s="40" t="s">
        <v>26</v>
      </c>
      <c r="E31" s="40" t="s">
        <v>51</v>
      </c>
      <c r="F31" s="40" t="s">
        <v>63</v>
      </c>
      <c r="G31" s="48" t="s">
        <v>76</v>
      </c>
      <c r="H31" s="40" t="s">
        <v>61</v>
      </c>
      <c r="I31" s="41" t="s">
        <v>78</v>
      </c>
      <c r="J31" s="41">
        <v>-2433.2199999999998</v>
      </c>
      <c r="K31" s="41">
        <v>73388.61</v>
      </c>
      <c r="L31" s="44">
        <v>73388.61</v>
      </c>
      <c r="M31" s="38">
        <f t="shared" si="0"/>
        <v>100</v>
      </c>
      <c r="N31" s="3"/>
    </row>
    <row r="32" spans="2:14" ht="82.5" hidden="1" customHeight="1" x14ac:dyDescent="0.7">
      <c r="B32" s="184">
        <f t="shared" si="1"/>
        <v>19</v>
      </c>
      <c r="C32" s="45" t="s">
        <v>79</v>
      </c>
      <c r="D32" s="36" t="s">
        <v>26</v>
      </c>
      <c r="E32" s="36" t="s">
        <v>51</v>
      </c>
      <c r="F32" s="36" t="s">
        <v>80</v>
      </c>
      <c r="G32" s="36"/>
      <c r="H32" s="36"/>
      <c r="I32" s="37">
        <f t="shared" ref="I32:J34" si="2">I33</f>
        <v>3000</v>
      </c>
      <c r="J32" s="37">
        <f t="shared" si="2"/>
        <v>-3000</v>
      </c>
      <c r="K32" s="37"/>
      <c r="L32" s="44"/>
      <c r="M32" s="38" t="e">
        <f t="shared" si="0"/>
        <v>#DIV/0!</v>
      </c>
      <c r="N32" s="3"/>
    </row>
    <row r="33" spans="2:14" ht="78" hidden="1" customHeight="1" x14ac:dyDescent="0.7">
      <c r="B33" s="184">
        <f t="shared" si="1"/>
        <v>20</v>
      </c>
      <c r="C33" s="39" t="s">
        <v>54</v>
      </c>
      <c r="D33" s="40" t="s">
        <v>26</v>
      </c>
      <c r="E33" s="40" t="s">
        <v>51</v>
      </c>
      <c r="F33" s="40" t="s">
        <v>80</v>
      </c>
      <c r="G33" s="40" t="s">
        <v>55</v>
      </c>
      <c r="H33" s="40"/>
      <c r="I33" s="41">
        <f t="shared" si="2"/>
        <v>3000</v>
      </c>
      <c r="J33" s="41">
        <f t="shared" si="2"/>
        <v>-3000</v>
      </c>
      <c r="K33" s="41"/>
      <c r="L33" s="44"/>
      <c r="M33" s="38" t="e">
        <f t="shared" si="0"/>
        <v>#DIV/0!</v>
      </c>
      <c r="N33" s="3"/>
    </row>
    <row r="34" spans="2:14" ht="80.25" hidden="1" customHeight="1" x14ac:dyDescent="0.7">
      <c r="B34" s="184">
        <f t="shared" si="1"/>
        <v>21</v>
      </c>
      <c r="C34" s="50" t="s">
        <v>81</v>
      </c>
      <c r="D34" s="40" t="s">
        <v>26</v>
      </c>
      <c r="E34" s="40" t="s">
        <v>51</v>
      </c>
      <c r="F34" s="40" t="s">
        <v>80</v>
      </c>
      <c r="G34" s="40" t="s">
        <v>82</v>
      </c>
      <c r="H34" s="40"/>
      <c r="I34" s="41">
        <f t="shared" si="2"/>
        <v>3000</v>
      </c>
      <c r="J34" s="41">
        <f t="shared" si="2"/>
        <v>-3000</v>
      </c>
      <c r="K34" s="41"/>
      <c r="L34" s="44"/>
      <c r="M34" s="38" t="e">
        <f t="shared" si="0"/>
        <v>#DIV/0!</v>
      </c>
      <c r="N34" s="3"/>
    </row>
    <row r="35" spans="2:14" ht="59.25" hidden="1" customHeight="1" x14ac:dyDescent="0.7">
      <c r="B35" s="184">
        <f t="shared" si="1"/>
        <v>22</v>
      </c>
      <c r="C35" s="43" t="s">
        <v>83</v>
      </c>
      <c r="D35" s="40" t="s">
        <v>26</v>
      </c>
      <c r="E35" s="40" t="s">
        <v>51</v>
      </c>
      <c r="F35" s="40" t="s">
        <v>80</v>
      </c>
      <c r="G35" s="40" t="s">
        <v>82</v>
      </c>
      <c r="H35" s="40" t="s">
        <v>84</v>
      </c>
      <c r="I35" s="41">
        <v>3000</v>
      </c>
      <c r="J35" s="41">
        <v>-3000</v>
      </c>
      <c r="K35" s="41"/>
      <c r="L35" s="44"/>
      <c r="M35" s="38" t="e">
        <f t="shared" si="0"/>
        <v>#DIV/0!</v>
      </c>
      <c r="N35" s="3"/>
    </row>
    <row r="36" spans="2:14" ht="99" customHeight="1" x14ac:dyDescent="0.7">
      <c r="B36" s="184"/>
      <c r="C36" s="43" t="s">
        <v>272</v>
      </c>
      <c r="D36" s="40" t="s">
        <v>26</v>
      </c>
      <c r="E36" s="40" t="s">
        <v>51</v>
      </c>
      <c r="F36" s="40" t="s">
        <v>63</v>
      </c>
      <c r="G36" s="48" t="s">
        <v>273</v>
      </c>
      <c r="H36" s="40" t="s">
        <v>4</v>
      </c>
      <c r="I36" s="41"/>
      <c r="J36" s="41"/>
      <c r="K36" s="41">
        <f>K37</f>
        <v>26724</v>
      </c>
      <c r="L36" s="44">
        <f>L37</f>
        <v>26724</v>
      </c>
      <c r="M36" s="38">
        <f t="shared" si="0"/>
        <v>100</v>
      </c>
      <c r="N36" s="3"/>
    </row>
    <row r="37" spans="2:14" ht="59.25" customHeight="1" x14ac:dyDescent="0.7">
      <c r="B37" s="184"/>
      <c r="C37" s="182" t="s">
        <v>262</v>
      </c>
      <c r="D37" s="40" t="s">
        <v>26</v>
      </c>
      <c r="E37" s="40" t="s">
        <v>51</v>
      </c>
      <c r="F37" s="40" t="s">
        <v>63</v>
      </c>
      <c r="G37" s="48" t="s">
        <v>273</v>
      </c>
      <c r="H37" s="40" t="s">
        <v>72</v>
      </c>
      <c r="I37" s="41"/>
      <c r="J37" s="41"/>
      <c r="K37" s="41">
        <v>26724</v>
      </c>
      <c r="L37" s="44">
        <v>26724</v>
      </c>
      <c r="M37" s="38">
        <f t="shared" si="0"/>
        <v>100</v>
      </c>
      <c r="N37" s="3"/>
    </row>
    <row r="38" spans="2:14" ht="61.2" customHeight="1" x14ac:dyDescent="0.7">
      <c r="B38" s="184">
        <f>B35+1</f>
        <v>23</v>
      </c>
      <c r="C38" s="51" t="s">
        <v>169</v>
      </c>
      <c r="D38" s="36" t="s">
        <v>26</v>
      </c>
      <c r="E38" s="36" t="s">
        <v>51</v>
      </c>
      <c r="F38" s="36" t="s">
        <v>113</v>
      </c>
      <c r="G38" s="52" t="s">
        <v>55</v>
      </c>
      <c r="H38" s="36" t="s">
        <v>4</v>
      </c>
      <c r="I38" s="37"/>
      <c r="J38" s="37"/>
      <c r="K38" s="37">
        <f>K39+K40</f>
        <v>254015.67</v>
      </c>
      <c r="L38" s="37">
        <f>L39+L40</f>
        <v>254015.67</v>
      </c>
      <c r="M38" s="53">
        <f t="shared" si="0"/>
        <v>100</v>
      </c>
      <c r="N38" s="3"/>
    </row>
    <row r="39" spans="2:14" ht="100.8" customHeight="1" x14ac:dyDescent="0.7">
      <c r="B39" s="184">
        <f t="shared" si="1"/>
        <v>24</v>
      </c>
      <c r="C39" s="43" t="s">
        <v>70</v>
      </c>
      <c r="D39" s="40" t="s">
        <v>26</v>
      </c>
      <c r="E39" s="40" t="s">
        <v>51</v>
      </c>
      <c r="F39" s="40" t="s">
        <v>113</v>
      </c>
      <c r="G39" s="48" t="s">
        <v>98</v>
      </c>
      <c r="H39" s="40" t="s">
        <v>72</v>
      </c>
      <c r="I39" s="41"/>
      <c r="J39" s="41"/>
      <c r="K39" s="41">
        <v>34700</v>
      </c>
      <c r="L39" s="54">
        <v>34700</v>
      </c>
      <c r="M39" s="38">
        <f t="shared" si="0"/>
        <v>100</v>
      </c>
      <c r="N39" s="3"/>
    </row>
    <row r="40" spans="2:14" ht="55.2" customHeight="1" x14ac:dyDescent="0.7">
      <c r="B40" s="184">
        <f t="shared" si="1"/>
        <v>25</v>
      </c>
      <c r="C40" s="182" t="s">
        <v>256</v>
      </c>
      <c r="D40" s="40" t="s">
        <v>26</v>
      </c>
      <c r="E40" s="40" t="s">
        <v>51</v>
      </c>
      <c r="F40" s="40" t="s">
        <v>113</v>
      </c>
      <c r="G40" s="48" t="s">
        <v>254</v>
      </c>
      <c r="H40" s="40"/>
      <c r="I40" s="41"/>
      <c r="J40" s="41"/>
      <c r="K40" s="41">
        <f>K41</f>
        <v>219315.67</v>
      </c>
      <c r="L40" s="41">
        <f>L41</f>
        <v>219315.67</v>
      </c>
      <c r="M40" s="38">
        <f t="shared" si="0"/>
        <v>100</v>
      </c>
      <c r="N40" s="3"/>
    </row>
    <row r="41" spans="2:14" ht="61.2" customHeight="1" x14ac:dyDescent="0.7">
      <c r="B41" s="184">
        <f t="shared" si="1"/>
        <v>26</v>
      </c>
      <c r="C41" s="182" t="s">
        <v>253</v>
      </c>
      <c r="D41" s="40" t="s">
        <v>26</v>
      </c>
      <c r="E41" s="40" t="s">
        <v>51</v>
      </c>
      <c r="F41" s="40" t="s">
        <v>113</v>
      </c>
      <c r="G41" s="48" t="s">
        <v>254</v>
      </c>
      <c r="H41" s="40" t="s">
        <v>255</v>
      </c>
      <c r="I41" s="41"/>
      <c r="J41" s="41"/>
      <c r="K41" s="41">
        <v>219315.67</v>
      </c>
      <c r="L41" s="54">
        <v>219315.67</v>
      </c>
      <c r="M41" s="38">
        <f t="shared" si="0"/>
        <v>100</v>
      </c>
      <c r="N41" s="3"/>
    </row>
    <row r="42" spans="2:14" ht="81" customHeight="1" x14ac:dyDescent="0.7">
      <c r="B42" s="184">
        <f t="shared" si="1"/>
        <v>27</v>
      </c>
      <c r="C42" s="45" t="s">
        <v>85</v>
      </c>
      <c r="D42" s="36" t="s">
        <v>26</v>
      </c>
      <c r="E42" s="36" t="s">
        <v>53</v>
      </c>
      <c r="F42" s="36" t="s">
        <v>96</v>
      </c>
      <c r="G42" s="36"/>
      <c r="H42" s="36"/>
      <c r="I42" s="37">
        <f t="shared" ref="I42:L45" si="3">I43</f>
        <v>92000</v>
      </c>
      <c r="J42" s="37">
        <f t="shared" si="3"/>
        <v>0</v>
      </c>
      <c r="K42" s="37">
        <f t="shared" si="3"/>
        <v>103200</v>
      </c>
      <c r="L42" s="37">
        <f t="shared" si="3"/>
        <v>103200</v>
      </c>
      <c r="M42" s="53">
        <f t="shared" si="0"/>
        <v>100</v>
      </c>
      <c r="N42" s="3"/>
    </row>
    <row r="43" spans="2:14" ht="68.400000000000006" customHeight="1" x14ac:dyDescent="0.7">
      <c r="B43" s="184">
        <f t="shared" si="1"/>
        <v>28</v>
      </c>
      <c r="C43" s="39" t="s">
        <v>86</v>
      </c>
      <c r="D43" s="40" t="s">
        <v>26</v>
      </c>
      <c r="E43" s="40" t="s">
        <v>53</v>
      </c>
      <c r="F43" s="40" t="s">
        <v>87</v>
      </c>
      <c r="G43" s="40"/>
      <c r="H43" s="40"/>
      <c r="I43" s="41">
        <f t="shared" si="3"/>
        <v>92000</v>
      </c>
      <c r="J43" s="41">
        <f t="shared" si="3"/>
        <v>0</v>
      </c>
      <c r="K43" s="41">
        <f t="shared" si="3"/>
        <v>103200</v>
      </c>
      <c r="L43" s="41">
        <f t="shared" si="3"/>
        <v>103200</v>
      </c>
      <c r="M43" s="38">
        <f t="shared" si="0"/>
        <v>100</v>
      </c>
      <c r="N43" s="3"/>
    </row>
    <row r="44" spans="2:14" ht="93" customHeight="1" x14ac:dyDescent="0.7">
      <c r="B44" s="184">
        <f t="shared" si="1"/>
        <v>29</v>
      </c>
      <c r="C44" s="46" t="s">
        <v>88</v>
      </c>
      <c r="D44" s="40" t="s">
        <v>26</v>
      </c>
      <c r="E44" s="40" t="s">
        <v>53</v>
      </c>
      <c r="F44" s="40" t="s">
        <v>87</v>
      </c>
      <c r="G44" s="40" t="s">
        <v>65</v>
      </c>
      <c r="H44" s="40"/>
      <c r="I44" s="41">
        <f t="shared" si="3"/>
        <v>92000</v>
      </c>
      <c r="J44" s="41">
        <f t="shared" si="3"/>
        <v>0</v>
      </c>
      <c r="K44" s="41">
        <f t="shared" si="3"/>
        <v>103200</v>
      </c>
      <c r="L44" s="41">
        <f t="shared" si="3"/>
        <v>103200</v>
      </c>
      <c r="M44" s="38">
        <f t="shared" si="0"/>
        <v>100</v>
      </c>
      <c r="N44" s="3"/>
    </row>
    <row r="45" spans="2:14" ht="106.2" customHeight="1" x14ac:dyDescent="0.7">
      <c r="B45" s="184">
        <f t="shared" si="1"/>
        <v>30</v>
      </c>
      <c r="C45" s="43" t="s">
        <v>89</v>
      </c>
      <c r="D45" s="40" t="s">
        <v>26</v>
      </c>
      <c r="E45" s="40" t="s">
        <v>53</v>
      </c>
      <c r="F45" s="40" t="s">
        <v>87</v>
      </c>
      <c r="G45" s="40" t="s">
        <v>90</v>
      </c>
      <c r="H45" s="40" t="s">
        <v>4</v>
      </c>
      <c r="I45" s="41">
        <f t="shared" si="3"/>
        <v>92000</v>
      </c>
      <c r="J45" s="41">
        <f t="shared" si="3"/>
        <v>0</v>
      </c>
      <c r="K45" s="41">
        <f t="shared" si="3"/>
        <v>103200</v>
      </c>
      <c r="L45" s="41">
        <f t="shared" si="3"/>
        <v>103200</v>
      </c>
      <c r="M45" s="38">
        <f t="shared" si="0"/>
        <v>100</v>
      </c>
      <c r="N45" s="3"/>
    </row>
    <row r="46" spans="2:14" ht="99.6" customHeight="1" x14ac:dyDescent="0.7">
      <c r="B46" s="184">
        <f t="shared" si="1"/>
        <v>31</v>
      </c>
      <c r="C46" s="43" t="s">
        <v>91</v>
      </c>
      <c r="D46" s="40" t="s">
        <v>26</v>
      </c>
      <c r="E46" s="40" t="s">
        <v>53</v>
      </c>
      <c r="F46" s="40" t="s">
        <v>87</v>
      </c>
      <c r="G46" s="40" t="s">
        <v>92</v>
      </c>
      <c r="H46" s="40" t="s">
        <v>4</v>
      </c>
      <c r="I46" s="41">
        <f>I48+I49+I50</f>
        <v>92000</v>
      </c>
      <c r="J46" s="41">
        <f>J48+J49+J50</f>
        <v>0</v>
      </c>
      <c r="K46" s="41">
        <f>K47+K50</f>
        <v>103200</v>
      </c>
      <c r="L46" s="41">
        <f>L47+L50</f>
        <v>103200</v>
      </c>
      <c r="M46" s="38">
        <f t="shared" si="0"/>
        <v>100</v>
      </c>
      <c r="N46" s="3"/>
    </row>
    <row r="47" spans="2:14" ht="73.8" customHeight="1" x14ac:dyDescent="0.7">
      <c r="B47" s="184">
        <f t="shared" si="1"/>
        <v>32</v>
      </c>
      <c r="C47" s="43" t="s">
        <v>142</v>
      </c>
      <c r="D47" s="40" t="s">
        <v>26</v>
      </c>
      <c r="E47" s="40" t="s">
        <v>53</v>
      </c>
      <c r="F47" s="40" t="s">
        <v>87</v>
      </c>
      <c r="G47" s="40" t="s">
        <v>92</v>
      </c>
      <c r="H47" s="40" t="s">
        <v>143</v>
      </c>
      <c r="I47" s="41"/>
      <c r="J47" s="41"/>
      <c r="K47" s="41">
        <f>K48+K49</f>
        <v>100000</v>
      </c>
      <c r="L47" s="41">
        <f>L48+L49</f>
        <v>100000</v>
      </c>
      <c r="M47" s="38">
        <f t="shared" si="0"/>
        <v>100</v>
      </c>
      <c r="N47" s="3"/>
    </row>
    <row r="48" spans="2:14" ht="82.2" customHeight="1" x14ac:dyDescent="0.7">
      <c r="B48" s="184">
        <f t="shared" si="1"/>
        <v>33</v>
      </c>
      <c r="C48" s="43" t="s">
        <v>58</v>
      </c>
      <c r="D48" s="40" t="s">
        <v>26</v>
      </c>
      <c r="E48" s="40" t="s">
        <v>53</v>
      </c>
      <c r="F48" s="40" t="s">
        <v>87</v>
      </c>
      <c r="G48" s="40" t="s">
        <v>92</v>
      </c>
      <c r="H48" s="40" t="s">
        <v>59</v>
      </c>
      <c r="I48" s="41" t="s">
        <v>93</v>
      </c>
      <c r="J48" s="41"/>
      <c r="K48" s="41">
        <v>76800</v>
      </c>
      <c r="L48" s="44">
        <v>76800</v>
      </c>
      <c r="M48" s="38">
        <f t="shared" si="0"/>
        <v>100</v>
      </c>
      <c r="N48" s="3"/>
    </row>
    <row r="49" spans="2:14" ht="144" customHeight="1" x14ac:dyDescent="0.7">
      <c r="B49" s="184">
        <f t="shared" si="1"/>
        <v>34</v>
      </c>
      <c r="C49" s="43" t="s">
        <v>60</v>
      </c>
      <c r="D49" s="40" t="s">
        <v>26</v>
      </c>
      <c r="E49" s="40" t="s">
        <v>53</v>
      </c>
      <c r="F49" s="40" t="s">
        <v>87</v>
      </c>
      <c r="G49" s="40" t="s">
        <v>92</v>
      </c>
      <c r="H49" s="40" t="s">
        <v>61</v>
      </c>
      <c r="I49" s="41" t="s">
        <v>94</v>
      </c>
      <c r="J49" s="41"/>
      <c r="K49" s="41">
        <v>23200</v>
      </c>
      <c r="L49" s="44">
        <v>23200</v>
      </c>
      <c r="M49" s="38">
        <f t="shared" si="0"/>
        <v>100</v>
      </c>
      <c r="N49" s="3"/>
    </row>
    <row r="50" spans="2:14" ht="98.4" customHeight="1" x14ac:dyDescent="0.7">
      <c r="B50" s="184">
        <f t="shared" si="1"/>
        <v>35</v>
      </c>
      <c r="C50" s="43" t="s">
        <v>70</v>
      </c>
      <c r="D50" s="40" t="s">
        <v>26</v>
      </c>
      <c r="E50" s="40" t="s">
        <v>53</v>
      </c>
      <c r="F50" s="40" t="s">
        <v>87</v>
      </c>
      <c r="G50" s="40" t="s">
        <v>92</v>
      </c>
      <c r="H50" s="40" t="s">
        <v>72</v>
      </c>
      <c r="I50" s="41" t="s">
        <v>95</v>
      </c>
      <c r="J50" s="41"/>
      <c r="K50" s="41">
        <v>3200</v>
      </c>
      <c r="L50" s="44">
        <v>3200</v>
      </c>
      <c r="M50" s="38">
        <f t="shared" si="0"/>
        <v>100</v>
      </c>
      <c r="N50" s="3"/>
    </row>
    <row r="51" spans="2:14" ht="68.400000000000006" customHeight="1" x14ac:dyDescent="0.7">
      <c r="B51" s="184"/>
      <c r="C51" s="45" t="s">
        <v>275</v>
      </c>
      <c r="D51" s="36" t="s">
        <v>26</v>
      </c>
      <c r="E51" s="36" t="s">
        <v>87</v>
      </c>
      <c r="F51" s="36" t="s">
        <v>96</v>
      </c>
      <c r="G51" s="36"/>
      <c r="H51" s="36"/>
      <c r="I51" s="37"/>
      <c r="J51" s="37"/>
      <c r="K51" s="37">
        <f>K52</f>
        <v>5000</v>
      </c>
      <c r="L51" s="37">
        <f>L52</f>
        <v>5000</v>
      </c>
      <c r="M51" s="38">
        <f t="shared" si="0"/>
        <v>100</v>
      </c>
      <c r="N51" s="3"/>
    </row>
    <row r="52" spans="2:14" ht="98.4" customHeight="1" x14ac:dyDescent="0.7">
      <c r="B52" s="184"/>
      <c r="C52" s="43" t="s">
        <v>274</v>
      </c>
      <c r="D52" s="40" t="s">
        <v>26</v>
      </c>
      <c r="E52" s="40" t="s">
        <v>87</v>
      </c>
      <c r="F52" s="40" t="s">
        <v>258</v>
      </c>
      <c r="G52" s="40"/>
      <c r="H52" s="40"/>
      <c r="I52" s="41"/>
      <c r="J52" s="41"/>
      <c r="K52" s="41">
        <f>K53+K55</f>
        <v>5000</v>
      </c>
      <c r="L52" s="41">
        <f>L53+L55</f>
        <v>5000</v>
      </c>
      <c r="M52" s="38">
        <f t="shared" si="0"/>
        <v>100</v>
      </c>
      <c r="N52" s="3"/>
    </row>
    <row r="53" spans="2:14" ht="172.2" customHeight="1" x14ac:dyDescent="0.7">
      <c r="B53" s="184">
        <f>B50+1</f>
        <v>36</v>
      </c>
      <c r="C53" s="43" t="s">
        <v>261</v>
      </c>
      <c r="D53" s="40" t="s">
        <v>26</v>
      </c>
      <c r="E53" s="40" t="s">
        <v>87</v>
      </c>
      <c r="F53" s="40" t="s">
        <v>258</v>
      </c>
      <c r="G53" s="40" t="s">
        <v>259</v>
      </c>
      <c r="H53" s="40" t="s">
        <v>4</v>
      </c>
      <c r="I53" s="41"/>
      <c r="J53" s="41"/>
      <c r="K53" s="41">
        <f>K54</f>
        <v>2000</v>
      </c>
      <c r="L53" s="41">
        <f>L54</f>
        <v>2000</v>
      </c>
      <c r="M53" s="38">
        <f t="shared" si="0"/>
        <v>100</v>
      </c>
      <c r="N53" s="3"/>
    </row>
    <row r="54" spans="2:14" ht="152.4" customHeight="1" x14ac:dyDescent="0.7">
      <c r="B54" s="184">
        <f t="shared" si="1"/>
        <v>37</v>
      </c>
      <c r="C54" s="182" t="s">
        <v>257</v>
      </c>
      <c r="D54" s="40" t="s">
        <v>26</v>
      </c>
      <c r="E54" s="40" t="s">
        <v>87</v>
      </c>
      <c r="F54" s="40" t="s">
        <v>258</v>
      </c>
      <c r="G54" s="40" t="s">
        <v>259</v>
      </c>
      <c r="H54" s="40" t="s">
        <v>260</v>
      </c>
      <c r="I54" s="41"/>
      <c r="J54" s="41"/>
      <c r="K54" s="41">
        <v>2000</v>
      </c>
      <c r="L54" s="44">
        <v>2000</v>
      </c>
      <c r="M54" s="38">
        <f t="shared" si="0"/>
        <v>100</v>
      </c>
      <c r="N54" s="3"/>
    </row>
    <row r="55" spans="2:14" ht="122.4" customHeight="1" x14ac:dyDescent="0.7">
      <c r="B55" s="184"/>
      <c r="C55" s="43" t="s">
        <v>70</v>
      </c>
      <c r="D55" s="40" t="s">
        <v>26</v>
      </c>
      <c r="E55" s="40" t="s">
        <v>87</v>
      </c>
      <c r="F55" s="40" t="s">
        <v>258</v>
      </c>
      <c r="G55" s="40" t="s">
        <v>98</v>
      </c>
      <c r="H55" s="40" t="s">
        <v>72</v>
      </c>
      <c r="I55" s="41"/>
      <c r="J55" s="41"/>
      <c r="K55" s="41">
        <v>3000</v>
      </c>
      <c r="L55" s="44">
        <v>3000</v>
      </c>
      <c r="M55" s="38">
        <f t="shared" si="0"/>
        <v>100</v>
      </c>
      <c r="N55" s="3"/>
    </row>
    <row r="56" spans="2:14" ht="82.2" customHeight="1" x14ac:dyDescent="0.7">
      <c r="B56" s="184">
        <f>B54+1</f>
        <v>38</v>
      </c>
      <c r="C56" s="55" t="s">
        <v>99</v>
      </c>
      <c r="D56" s="36" t="s">
        <v>26</v>
      </c>
      <c r="E56" s="36" t="s">
        <v>63</v>
      </c>
      <c r="F56" s="36" t="s">
        <v>96</v>
      </c>
      <c r="G56" s="36"/>
      <c r="H56" s="36"/>
      <c r="I56" s="37"/>
      <c r="J56" s="37"/>
      <c r="K56" s="37">
        <f>K57+K59+K61</f>
        <v>198621</v>
      </c>
      <c r="L56" s="37">
        <f>L57+L59+L61</f>
        <v>198621</v>
      </c>
      <c r="M56" s="53">
        <f t="shared" si="0"/>
        <v>100</v>
      </c>
      <c r="N56" s="3"/>
    </row>
    <row r="57" spans="2:14" ht="102.6" customHeight="1" x14ac:dyDescent="0.7">
      <c r="B57" s="184">
        <f t="shared" si="1"/>
        <v>39</v>
      </c>
      <c r="C57" s="182" t="s">
        <v>264</v>
      </c>
      <c r="D57" s="40" t="s">
        <v>26</v>
      </c>
      <c r="E57" s="40" t="s">
        <v>63</v>
      </c>
      <c r="F57" s="40" t="s">
        <v>258</v>
      </c>
      <c r="G57" s="40" t="s">
        <v>265</v>
      </c>
      <c r="H57" s="40" t="s">
        <v>4</v>
      </c>
      <c r="I57" s="41"/>
      <c r="J57" s="41"/>
      <c r="K57" s="41">
        <f>K58</f>
        <v>117000</v>
      </c>
      <c r="L57" s="41">
        <f>L58</f>
        <v>117000</v>
      </c>
      <c r="M57" s="38">
        <f t="shared" si="0"/>
        <v>100</v>
      </c>
      <c r="N57" s="3"/>
    </row>
    <row r="58" spans="2:14" ht="86.4" customHeight="1" x14ac:dyDescent="0.7">
      <c r="B58" s="184">
        <f t="shared" si="1"/>
        <v>40</v>
      </c>
      <c r="C58" s="182" t="s">
        <v>262</v>
      </c>
      <c r="D58" s="40" t="s">
        <v>26</v>
      </c>
      <c r="E58" s="40" t="s">
        <v>63</v>
      </c>
      <c r="F58" s="40" t="s">
        <v>258</v>
      </c>
      <c r="G58" s="40" t="s">
        <v>265</v>
      </c>
      <c r="H58" s="40" t="s">
        <v>72</v>
      </c>
      <c r="I58" s="41"/>
      <c r="J58" s="41"/>
      <c r="K58" s="41">
        <v>117000</v>
      </c>
      <c r="L58" s="44">
        <v>117000</v>
      </c>
      <c r="M58" s="38">
        <f t="shared" si="0"/>
        <v>100</v>
      </c>
      <c r="N58" s="3"/>
    </row>
    <row r="59" spans="2:14" ht="64.8" customHeight="1" x14ac:dyDescent="0.7">
      <c r="B59" s="184">
        <f t="shared" si="1"/>
        <v>41</v>
      </c>
      <c r="C59" s="183" t="s">
        <v>263</v>
      </c>
      <c r="D59" s="40" t="s">
        <v>26</v>
      </c>
      <c r="E59" s="40" t="s">
        <v>63</v>
      </c>
      <c r="F59" s="40" t="s">
        <v>258</v>
      </c>
      <c r="G59" s="40" t="s">
        <v>98</v>
      </c>
      <c r="H59" s="40"/>
      <c r="I59" s="41"/>
      <c r="J59" s="41"/>
      <c r="K59" s="41">
        <f>K60</f>
        <v>80621</v>
      </c>
      <c r="L59" s="41">
        <f>L60</f>
        <v>80621</v>
      </c>
      <c r="M59" s="38">
        <f t="shared" si="0"/>
        <v>100</v>
      </c>
      <c r="N59" s="3"/>
    </row>
    <row r="60" spans="2:14" ht="76.2" customHeight="1" x14ac:dyDescent="0.7">
      <c r="B60" s="184">
        <f t="shared" si="1"/>
        <v>42</v>
      </c>
      <c r="C60" s="182" t="s">
        <v>262</v>
      </c>
      <c r="D60" s="40" t="s">
        <v>26</v>
      </c>
      <c r="E60" s="40" t="s">
        <v>63</v>
      </c>
      <c r="F60" s="40" t="s">
        <v>258</v>
      </c>
      <c r="G60" s="40" t="s">
        <v>98</v>
      </c>
      <c r="H60" s="40" t="s">
        <v>72</v>
      </c>
      <c r="I60" s="41"/>
      <c r="J60" s="41"/>
      <c r="K60" s="41">
        <v>80621</v>
      </c>
      <c r="L60" s="44">
        <v>80621</v>
      </c>
      <c r="M60" s="38">
        <f t="shared" si="0"/>
        <v>100</v>
      </c>
      <c r="N60" s="3"/>
    </row>
    <row r="61" spans="2:14" ht="62.4" customHeight="1" x14ac:dyDescent="0.7">
      <c r="B61" s="184">
        <f t="shared" si="1"/>
        <v>43</v>
      </c>
      <c r="C61" s="56" t="s">
        <v>100</v>
      </c>
      <c r="D61" s="40" t="s">
        <v>26</v>
      </c>
      <c r="E61" s="40" t="s">
        <v>63</v>
      </c>
      <c r="F61" s="40" t="s">
        <v>101</v>
      </c>
      <c r="G61" s="36"/>
      <c r="H61" s="36"/>
      <c r="I61" s="41" t="e">
        <f>I62</f>
        <v>#REF!</v>
      </c>
      <c r="J61" s="41" t="e">
        <f>J62</f>
        <v>#REF!</v>
      </c>
      <c r="K61" s="41">
        <f t="shared" ref="K61:L64" si="4">K62</f>
        <v>1000</v>
      </c>
      <c r="L61" s="41">
        <f t="shared" si="4"/>
        <v>1000</v>
      </c>
      <c r="M61" s="38">
        <f t="shared" si="0"/>
        <v>100</v>
      </c>
      <c r="N61" s="3"/>
    </row>
    <row r="62" spans="2:14" ht="108.6" customHeight="1" x14ac:dyDescent="0.7">
      <c r="B62" s="184">
        <f t="shared" si="1"/>
        <v>44</v>
      </c>
      <c r="C62" s="46" t="s">
        <v>64</v>
      </c>
      <c r="D62" s="40" t="s">
        <v>26</v>
      </c>
      <c r="E62" s="40" t="s">
        <v>63</v>
      </c>
      <c r="F62" s="40" t="s">
        <v>101</v>
      </c>
      <c r="G62" s="40" t="s">
        <v>97</v>
      </c>
      <c r="H62" s="40"/>
      <c r="I62" s="41" t="e">
        <f>I63+#REF!</f>
        <v>#REF!</v>
      </c>
      <c r="J62" s="41" t="e">
        <f>J63+#REF!</f>
        <v>#REF!</v>
      </c>
      <c r="K62" s="41">
        <f t="shared" si="4"/>
        <v>1000</v>
      </c>
      <c r="L62" s="41">
        <f t="shared" si="4"/>
        <v>1000</v>
      </c>
      <c r="M62" s="38">
        <f t="shared" si="0"/>
        <v>100</v>
      </c>
      <c r="N62" s="3"/>
    </row>
    <row r="63" spans="2:14" ht="96" customHeight="1" x14ac:dyDescent="0.7">
      <c r="B63" s="184">
        <f t="shared" si="1"/>
        <v>45</v>
      </c>
      <c r="C63" s="43" t="s">
        <v>89</v>
      </c>
      <c r="D63" s="40" t="s">
        <v>26</v>
      </c>
      <c r="E63" s="40" t="s">
        <v>63</v>
      </c>
      <c r="F63" s="40" t="s">
        <v>101</v>
      </c>
      <c r="G63" s="40" t="s">
        <v>102</v>
      </c>
      <c r="H63" s="40" t="s">
        <v>4</v>
      </c>
      <c r="I63" s="41" t="e">
        <f>I64</f>
        <v>#REF!</v>
      </c>
      <c r="J63" s="41" t="e">
        <f>J64</f>
        <v>#REF!</v>
      </c>
      <c r="K63" s="41">
        <f t="shared" si="4"/>
        <v>1000</v>
      </c>
      <c r="L63" s="41">
        <f t="shared" si="4"/>
        <v>1000</v>
      </c>
      <c r="M63" s="38">
        <f t="shared" si="0"/>
        <v>100</v>
      </c>
      <c r="N63" s="3"/>
    </row>
    <row r="64" spans="2:14" ht="167.4" customHeight="1" x14ac:dyDescent="0.7">
      <c r="B64" s="184">
        <f t="shared" si="1"/>
        <v>46</v>
      </c>
      <c r="C64" s="56" t="s">
        <v>103</v>
      </c>
      <c r="D64" s="40" t="s">
        <v>26</v>
      </c>
      <c r="E64" s="40" t="s">
        <v>63</v>
      </c>
      <c r="F64" s="40" t="s">
        <v>101</v>
      </c>
      <c r="G64" s="40" t="s">
        <v>102</v>
      </c>
      <c r="H64" s="40" t="s">
        <v>4</v>
      </c>
      <c r="I64" s="41" t="e">
        <f>#REF!+I65</f>
        <v>#REF!</v>
      </c>
      <c r="J64" s="41" t="e">
        <f>#REF!</f>
        <v>#REF!</v>
      </c>
      <c r="K64" s="41">
        <f t="shared" si="4"/>
        <v>1000</v>
      </c>
      <c r="L64" s="41">
        <f t="shared" si="4"/>
        <v>1000</v>
      </c>
      <c r="M64" s="38">
        <f t="shared" si="0"/>
        <v>100</v>
      </c>
      <c r="N64" s="3"/>
    </row>
    <row r="65" spans="2:14" ht="51.6" customHeight="1" x14ac:dyDescent="0.7">
      <c r="B65" s="184">
        <f t="shared" si="1"/>
        <v>47</v>
      </c>
      <c r="C65" s="43" t="s">
        <v>104</v>
      </c>
      <c r="D65" s="40" t="s">
        <v>26</v>
      </c>
      <c r="E65" s="40" t="s">
        <v>63</v>
      </c>
      <c r="F65" s="40" t="s">
        <v>101</v>
      </c>
      <c r="G65" s="40" t="s">
        <v>102</v>
      </c>
      <c r="H65" s="40" t="s">
        <v>105</v>
      </c>
      <c r="I65" s="41">
        <v>1000</v>
      </c>
      <c r="J65" s="41"/>
      <c r="K65" s="41">
        <f>I65+J65</f>
        <v>1000</v>
      </c>
      <c r="L65" s="44">
        <v>1000</v>
      </c>
      <c r="M65" s="38">
        <f t="shared" si="0"/>
        <v>100</v>
      </c>
      <c r="N65" s="3"/>
    </row>
    <row r="66" spans="2:14" ht="52.8" customHeight="1" x14ac:dyDescent="0.7">
      <c r="B66" s="184">
        <f t="shared" si="1"/>
        <v>48</v>
      </c>
      <c r="C66" s="35" t="s">
        <v>106</v>
      </c>
      <c r="D66" s="36" t="s">
        <v>26</v>
      </c>
      <c r="E66" s="36" t="s">
        <v>107</v>
      </c>
      <c r="F66" s="36" t="s">
        <v>96</v>
      </c>
      <c r="G66" s="57"/>
      <c r="H66" s="40"/>
      <c r="I66" s="37">
        <f t="shared" ref="I66:J70" si="5">I67</f>
        <v>114830.51</v>
      </c>
      <c r="J66" s="37">
        <f t="shared" si="5"/>
        <v>-66905.19</v>
      </c>
      <c r="K66" s="37">
        <f t="shared" ref="K66:L70" si="6">K67</f>
        <v>256290.92</v>
      </c>
      <c r="L66" s="58">
        <f t="shared" si="6"/>
        <v>56861.7</v>
      </c>
      <c r="M66" s="53">
        <f t="shared" si="0"/>
        <v>22.186388811589577</v>
      </c>
      <c r="N66" s="3"/>
    </row>
    <row r="67" spans="2:14" ht="51" customHeight="1" x14ac:dyDescent="0.7">
      <c r="B67" s="184">
        <f t="shared" si="1"/>
        <v>49</v>
      </c>
      <c r="C67" s="39" t="s">
        <v>108</v>
      </c>
      <c r="D67" s="40" t="s">
        <v>26</v>
      </c>
      <c r="E67" s="40" t="s">
        <v>107</v>
      </c>
      <c r="F67" s="40" t="s">
        <v>87</v>
      </c>
      <c r="G67" s="40"/>
      <c r="H67" s="40"/>
      <c r="I67" s="41">
        <f t="shared" si="5"/>
        <v>114830.51</v>
      </c>
      <c r="J67" s="41">
        <f t="shared" si="5"/>
        <v>-66905.19</v>
      </c>
      <c r="K67" s="41">
        <f t="shared" si="6"/>
        <v>256290.92</v>
      </c>
      <c r="L67" s="44">
        <f t="shared" si="6"/>
        <v>56861.7</v>
      </c>
      <c r="M67" s="38">
        <f t="shared" si="0"/>
        <v>22.186388811589577</v>
      </c>
      <c r="N67" s="3"/>
    </row>
    <row r="68" spans="2:14" ht="82.8" customHeight="1" x14ac:dyDescent="0.7">
      <c r="B68" s="184">
        <f t="shared" si="1"/>
        <v>50</v>
      </c>
      <c r="C68" s="46" t="s">
        <v>64</v>
      </c>
      <c r="D68" s="40" t="s">
        <v>26</v>
      </c>
      <c r="E68" s="40" t="s">
        <v>107</v>
      </c>
      <c r="F68" s="40" t="s">
        <v>87</v>
      </c>
      <c r="G68" s="40" t="s">
        <v>65</v>
      </c>
      <c r="H68" s="40"/>
      <c r="I68" s="41">
        <f t="shared" si="5"/>
        <v>114830.51</v>
      </c>
      <c r="J68" s="41">
        <f t="shared" si="5"/>
        <v>-66905.19</v>
      </c>
      <c r="K68" s="41">
        <f t="shared" si="6"/>
        <v>256290.92</v>
      </c>
      <c r="L68" s="44">
        <f t="shared" si="6"/>
        <v>56861.7</v>
      </c>
      <c r="M68" s="38">
        <f t="shared" si="0"/>
        <v>22.186388811589577</v>
      </c>
      <c r="N68" s="3"/>
    </row>
    <row r="69" spans="2:14" ht="66.599999999999994" customHeight="1" x14ac:dyDescent="0.7">
      <c r="B69" s="184">
        <f t="shared" si="1"/>
        <v>51</v>
      </c>
      <c r="C69" s="46" t="s">
        <v>109</v>
      </c>
      <c r="D69" s="40" t="s">
        <v>26</v>
      </c>
      <c r="E69" s="40" t="s">
        <v>107</v>
      </c>
      <c r="F69" s="40" t="s">
        <v>87</v>
      </c>
      <c r="G69" s="40" t="s">
        <v>110</v>
      </c>
      <c r="H69" s="40" t="s">
        <v>4</v>
      </c>
      <c r="I69" s="41">
        <f t="shared" si="5"/>
        <v>114830.51</v>
      </c>
      <c r="J69" s="41">
        <f>J70</f>
        <v>-66905.19</v>
      </c>
      <c r="K69" s="41">
        <f t="shared" si="6"/>
        <v>256290.92</v>
      </c>
      <c r="L69" s="44">
        <f t="shared" si="6"/>
        <v>56861.7</v>
      </c>
      <c r="M69" s="38">
        <f t="shared" si="0"/>
        <v>22.186388811589577</v>
      </c>
      <c r="N69" s="3"/>
    </row>
    <row r="70" spans="2:14" ht="137.4" customHeight="1" x14ac:dyDescent="0.7">
      <c r="B70" s="184">
        <f t="shared" si="1"/>
        <v>52</v>
      </c>
      <c r="C70" s="39" t="s">
        <v>111</v>
      </c>
      <c r="D70" s="40" t="s">
        <v>26</v>
      </c>
      <c r="E70" s="40" t="s">
        <v>107</v>
      </c>
      <c r="F70" s="40" t="s">
        <v>87</v>
      </c>
      <c r="G70" s="40" t="s">
        <v>112</v>
      </c>
      <c r="H70" s="40" t="s">
        <v>4</v>
      </c>
      <c r="I70" s="41">
        <f t="shared" si="5"/>
        <v>114830.51</v>
      </c>
      <c r="J70" s="41">
        <f t="shared" si="5"/>
        <v>-66905.19</v>
      </c>
      <c r="K70" s="41">
        <f t="shared" si="6"/>
        <v>256290.92</v>
      </c>
      <c r="L70" s="44">
        <f t="shared" si="6"/>
        <v>56861.7</v>
      </c>
      <c r="M70" s="38">
        <f t="shared" si="0"/>
        <v>22.186388811589577</v>
      </c>
      <c r="N70" s="3"/>
    </row>
    <row r="71" spans="2:14" ht="127.8" customHeight="1" x14ac:dyDescent="0.7">
      <c r="B71" s="184">
        <f t="shared" si="1"/>
        <v>53</v>
      </c>
      <c r="C71" s="59" t="s">
        <v>70</v>
      </c>
      <c r="D71" s="40" t="s">
        <v>26</v>
      </c>
      <c r="E71" s="40" t="s">
        <v>107</v>
      </c>
      <c r="F71" s="40" t="s">
        <v>87</v>
      </c>
      <c r="G71" s="40" t="s">
        <v>112</v>
      </c>
      <c r="H71" s="40" t="s">
        <v>72</v>
      </c>
      <c r="I71" s="41">
        <v>114830.51</v>
      </c>
      <c r="J71" s="41">
        <v>-66905.19</v>
      </c>
      <c r="K71" s="41">
        <v>256290.92</v>
      </c>
      <c r="L71" s="44">
        <v>56861.7</v>
      </c>
      <c r="M71" s="38">
        <f t="shared" si="0"/>
        <v>22.186388811589577</v>
      </c>
      <c r="N71" s="3"/>
    </row>
    <row r="72" spans="2:14" ht="66" customHeight="1" x14ac:dyDescent="0.7">
      <c r="B72" s="184">
        <f t="shared" si="1"/>
        <v>54</v>
      </c>
      <c r="C72" s="185" t="s">
        <v>271</v>
      </c>
      <c r="D72" s="36" t="s">
        <v>26</v>
      </c>
      <c r="E72" s="36" t="s">
        <v>113</v>
      </c>
      <c r="F72" s="36" t="s">
        <v>113</v>
      </c>
      <c r="G72" s="36"/>
      <c r="H72" s="36"/>
      <c r="I72" s="37"/>
      <c r="J72" s="37"/>
      <c r="K72" s="37">
        <f t="shared" ref="K72:L75" si="7">K73</f>
        <v>82540</v>
      </c>
      <c r="L72" s="37">
        <f t="shared" si="7"/>
        <v>15185</v>
      </c>
      <c r="M72" s="53">
        <f t="shared" si="0"/>
        <v>18.397140780227769</v>
      </c>
      <c r="N72" s="3"/>
    </row>
    <row r="73" spans="2:14" ht="66" customHeight="1" x14ac:dyDescent="0.7">
      <c r="B73" s="184">
        <f t="shared" si="1"/>
        <v>55</v>
      </c>
      <c r="C73" s="59" t="s">
        <v>189</v>
      </c>
      <c r="D73" s="40" t="s">
        <v>26</v>
      </c>
      <c r="E73" s="40" t="s">
        <v>113</v>
      </c>
      <c r="F73" s="40" t="s">
        <v>113</v>
      </c>
      <c r="G73" s="40" t="s">
        <v>269</v>
      </c>
      <c r="H73" s="40"/>
      <c r="I73" s="41"/>
      <c r="J73" s="41"/>
      <c r="K73" s="41">
        <f t="shared" si="7"/>
        <v>82540</v>
      </c>
      <c r="L73" s="41">
        <f t="shared" si="7"/>
        <v>15185</v>
      </c>
      <c r="M73" s="38">
        <f t="shared" si="0"/>
        <v>18.397140780227769</v>
      </c>
      <c r="N73" s="3"/>
    </row>
    <row r="74" spans="2:14" ht="103.8" customHeight="1" x14ac:dyDescent="0.7">
      <c r="B74" s="184">
        <f t="shared" si="1"/>
        <v>56</v>
      </c>
      <c r="C74" s="46" t="s">
        <v>64</v>
      </c>
      <c r="D74" s="40" t="s">
        <v>26</v>
      </c>
      <c r="E74" s="40" t="s">
        <v>113</v>
      </c>
      <c r="F74" s="40" t="s">
        <v>113</v>
      </c>
      <c r="G74" s="40" t="s">
        <v>269</v>
      </c>
      <c r="H74" s="40" t="s">
        <v>4</v>
      </c>
      <c r="I74" s="41"/>
      <c r="J74" s="41"/>
      <c r="K74" s="41">
        <f t="shared" si="7"/>
        <v>82540</v>
      </c>
      <c r="L74" s="41">
        <f t="shared" si="7"/>
        <v>15185</v>
      </c>
      <c r="M74" s="38">
        <f t="shared" si="0"/>
        <v>18.397140780227769</v>
      </c>
      <c r="N74" s="3"/>
    </row>
    <row r="75" spans="2:14" ht="103.8" customHeight="1" x14ac:dyDescent="0.7">
      <c r="B75" s="184">
        <f t="shared" si="1"/>
        <v>57</v>
      </c>
      <c r="C75" s="182" t="s">
        <v>119</v>
      </c>
      <c r="D75" s="40" t="s">
        <v>26</v>
      </c>
      <c r="E75" s="40" t="s">
        <v>113</v>
      </c>
      <c r="F75" s="40" t="s">
        <v>113</v>
      </c>
      <c r="G75" s="40" t="s">
        <v>269</v>
      </c>
      <c r="H75" s="40" t="s">
        <v>4</v>
      </c>
      <c r="I75" s="41"/>
      <c r="J75" s="41"/>
      <c r="K75" s="41">
        <f t="shared" si="7"/>
        <v>82540</v>
      </c>
      <c r="L75" s="41">
        <f t="shared" si="7"/>
        <v>15185</v>
      </c>
      <c r="M75" s="38">
        <f t="shared" si="0"/>
        <v>18.397140780227769</v>
      </c>
      <c r="N75" s="3"/>
    </row>
    <row r="76" spans="2:14" ht="63.6" customHeight="1" x14ac:dyDescent="0.7">
      <c r="B76" s="184">
        <f t="shared" si="1"/>
        <v>58</v>
      </c>
      <c r="C76" s="182" t="s">
        <v>262</v>
      </c>
      <c r="D76" s="40" t="s">
        <v>26</v>
      </c>
      <c r="E76" s="40" t="s">
        <v>113</v>
      </c>
      <c r="F76" s="40" t="s">
        <v>113</v>
      </c>
      <c r="G76" s="40" t="s">
        <v>269</v>
      </c>
      <c r="H76" s="40" t="s">
        <v>72</v>
      </c>
      <c r="I76" s="41"/>
      <c r="J76" s="41"/>
      <c r="K76" s="41">
        <v>82540</v>
      </c>
      <c r="L76" s="44">
        <v>15185</v>
      </c>
      <c r="M76" s="38">
        <f t="shared" si="0"/>
        <v>18.397140780227769</v>
      </c>
      <c r="N76" s="3"/>
    </row>
    <row r="77" spans="2:14" ht="49.8" customHeight="1" x14ac:dyDescent="0.7">
      <c r="B77" s="184">
        <f t="shared" si="1"/>
        <v>59</v>
      </c>
      <c r="C77" s="35" t="s">
        <v>115</v>
      </c>
      <c r="D77" s="36" t="s">
        <v>26</v>
      </c>
      <c r="E77" s="36" t="s">
        <v>116</v>
      </c>
      <c r="F77" s="36" t="s">
        <v>96</v>
      </c>
      <c r="G77" s="36"/>
      <c r="H77" s="36"/>
      <c r="I77" s="37" t="e">
        <f t="shared" ref="I77:L80" si="8">I78</f>
        <v>#REF!</v>
      </c>
      <c r="J77" s="37" t="e">
        <f t="shared" si="8"/>
        <v>#REF!</v>
      </c>
      <c r="K77" s="37">
        <f t="shared" si="8"/>
        <v>12362418.370000001</v>
      </c>
      <c r="L77" s="37">
        <f t="shared" si="8"/>
        <v>11224914.4</v>
      </c>
      <c r="M77" s="38">
        <f t="shared" ref="M77:M110" si="9">L77/K77*100</f>
        <v>90.798693783407359</v>
      </c>
      <c r="N77" s="3"/>
    </row>
    <row r="78" spans="2:14" ht="63" customHeight="1" x14ac:dyDescent="0.7">
      <c r="B78" s="184">
        <f t="shared" si="1"/>
        <v>60</v>
      </c>
      <c r="C78" s="39" t="s">
        <v>117</v>
      </c>
      <c r="D78" s="40" t="s">
        <v>26</v>
      </c>
      <c r="E78" s="40" t="s">
        <v>116</v>
      </c>
      <c r="F78" s="40" t="s">
        <v>51</v>
      </c>
      <c r="G78" s="40"/>
      <c r="H78" s="40"/>
      <c r="I78" s="41" t="e">
        <f t="shared" si="8"/>
        <v>#REF!</v>
      </c>
      <c r="J78" s="41" t="e">
        <f>J79</f>
        <v>#REF!</v>
      </c>
      <c r="K78" s="41">
        <f t="shared" si="8"/>
        <v>12362418.370000001</v>
      </c>
      <c r="L78" s="41">
        <f t="shared" si="8"/>
        <v>11224914.4</v>
      </c>
      <c r="M78" s="38">
        <f t="shared" si="9"/>
        <v>90.798693783407359</v>
      </c>
      <c r="N78" s="3"/>
    </row>
    <row r="79" spans="2:14" ht="93" customHeight="1" x14ac:dyDescent="0.7">
      <c r="B79" s="184">
        <f t="shared" si="1"/>
        <v>61</v>
      </c>
      <c r="C79" s="46" t="s">
        <v>64</v>
      </c>
      <c r="D79" s="40" t="s">
        <v>26</v>
      </c>
      <c r="E79" s="40" t="s">
        <v>116</v>
      </c>
      <c r="F79" s="40" t="s">
        <v>51</v>
      </c>
      <c r="G79" s="40" t="s">
        <v>65</v>
      </c>
      <c r="H79" s="40"/>
      <c r="I79" s="41" t="e">
        <f t="shared" si="8"/>
        <v>#REF!</v>
      </c>
      <c r="J79" s="41" t="e">
        <f>J80</f>
        <v>#REF!</v>
      </c>
      <c r="K79" s="41">
        <f t="shared" si="8"/>
        <v>12362418.370000001</v>
      </c>
      <c r="L79" s="41">
        <f t="shared" si="8"/>
        <v>11224914.4</v>
      </c>
      <c r="M79" s="38">
        <f t="shared" si="9"/>
        <v>90.798693783407359</v>
      </c>
      <c r="N79" s="3"/>
    </row>
    <row r="80" spans="2:14" ht="103.8" customHeight="1" x14ac:dyDescent="0.7">
      <c r="B80" s="184">
        <f t="shared" si="1"/>
        <v>62</v>
      </c>
      <c r="C80" s="46" t="s">
        <v>118</v>
      </c>
      <c r="D80" s="40" t="s">
        <v>26</v>
      </c>
      <c r="E80" s="40" t="s">
        <v>116</v>
      </c>
      <c r="F80" s="40" t="s">
        <v>51</v>
      </c>
      <c r="G80" s="40" t="s">
        <v>114</v>
      </c>
      <c r="H80" s="40"/>
      <c r="I80" s="41" t="e">
        <f t="shared" si="8"/>
        <v>#REF!</v>
      </c>
      <c r="J80" s="41" t="e">
        <f>J81</f>
        <v>#REF!</v>
      </c>
      <c r="K80" s="41">
        <f>K81+K88</f>
        <v>12362418.370000001</v>
      </c>
      <c r="L80" s="41">
        <f>L81+L88</f>
        <v>11224914.4</v>
      </c>
      <c r="M80" s="38">
        <f t="shared" si="9"/>
        <v>90.798693783407359</v>
      </c>
      <c r="N80" s="3"/>
    </row>
    <row r="81" spans="2:14" ht="168.75" customHeight="1" x14ac:dyDescent="0.7">
      <c r="B81" s="184">
        <f t="shared" si="1"/>
        <v>63</v>
      </c>
      <c r="C81" s="39" t="s">
        <v>119</v>
      </c>
      <c r="D81" s="40" t="s">
        <v>26</v>
      </c>
      <c r="E81" s="40" t="s">
        <v>116</v>
      </c>
      <c r="F81" s="40" t="s">
        <v>51</v>
      </c>
      <c r="G81" s="40" t="s">
        <v>120</v>
      </c>
      <c r="H81" s="40" t="s">
        <v>4</v>
      </c>
      <c r="I81" s="41" t="e">
        <f>#REF!+I82+I84+I85+I86+I87</f>
        <v>#REF!</v>
      </c>
      <c r="J81" s="41" t="e">
        <f>#REF!+J82+J84+J85+J86+J87+J88</f>
        <v>#REF!</v>
      </c>
      <c r="K81" s="41">
        <f>K82+K83+K84+K85+K86+K87</f>
        <v>2010699.32</v>
      </c>
      <c r="L81" s="41">
        <f>L82+L83+L84+L85+L86+L87</f>
        <v>873195.35</v>
      </c>
      <c r="M81" s="38">
        <f t="shared" si="9"/>
        <v>43.427445432268804</v>
      </c>
      <c r="N81" s="3"/>
    </row>
    <row r="82" spans="2:14" ht="122.25" customHeight="1" x14ac:dyDescent="0.7">
      <c r="B82" s="184">
        <f t="shared" si="1"/>
        <v>64</v>
      </c>
      <c r="C82" s="43" t="s">
        <v>121</v>
      </c>
      <c r="D82" s="40" t="s">
        <v>26</v>
      </c>
      <c r="E82" s="40" t="s">
        <v>116</v>
      </c>
      <c r="F82" s="40" t="s">
        <v>51</v>
      </c>
      <c r="G82" s="40" t="s">
        <v>120</v>
      </c>
      <c r="H82" s="40" t="s">
        <v>72</v>
      </c>
      <c r="I82" s="41">
        <v>645180</v>
      </c>
      <c r="J82" s="41">
        <v>12895</v>
      </c>
      <c r="K82" s="41">
        <v>1894926.1</v>
      </c>
      <c r="L82" s="44">
        <v>792759.13</v>
      </c>
      <c r="M82" s="38">
        <f t="shared" si="9"/>
        <v>41.835886370450012</v>
      </c>
      <c r="N82" s="3"/>
    </row>
    <row r="83" spans="2:14" ht="61.8" customHeight="1" x14ac:dyDescent="0.7">
      <c r="B83" s="184">
        <f t="shared" si="1"/>
        <v>65</v>
      </c>
      <c r="C83" s="43" t="s">
        <v>266</v>
      </c>
      <c r="D83" s="40" t="s">
        <v>26</v>
      </c>
      <c r="E83" s="40" t="s">
        <v>116</v>
      </c>
      <c r="F83" s="40" t="s">
        <v>51</v>
      </c>
      <c r="G83" s="40" t="s">
        <v>120</v>
      </c>
      <c r="H83" s="40" t="s">
        <v>267</v>
      </c>
      <c r="I83" s="41"/>
      <c r="J83" s="41"/>
      <c r="K83" s="41">
        <v>40000</v>
      </c>
      <c r="L83" s="44">
        <v>4663</v>
      </c>
      <c r="M83" s="38"/>
      <c r="N83" s="3"/>
    </row>
    <row r="84" spans="2:14" ht="67.2" customHeight="1" x14ac:dyDescent="0.7">
      <c r="B84" s="184">
        <f t="shared" si="1"/>
        <v>66</v>
      </c>
      <c r="C84" s="43" t="s">
        <v>104</v>
      </c>
      <c r="D84" s="40" t="s">
        <v>26</v>
      </c>
      <c r="E84" s="40" t="s">
        <v>116</v>
      </c>
      <c r="F84" s="40" t="s">
        <v>51</v>
      </c>
      <c r="G84" s="40" t="s">
        <v>120</v>
      </c>
      <c r="H84" s="40" t="s">
        <v>105</v>
      </c>
      <c r="I84" s="41">
        <v>10000</v>
      </c>
      <c r="J84" s="41"/>
      <c r="K84" s="41">
        <f>I84+J84</f>
        <v>10000</v>
      </c>
      <c r="L84" s="44">
        <v>10000</v>
      </c>
      <c r="M84" s="38">
        <f t="shared" si="9"/>
        <v>100</v>
      </c>
      <c r="N84" s="3"/>
    </row>
    <row r="85" spans="2:14" ht="69" customHeight="1" x14ac:dyDescent="0.7">
      <c r="B85" s="184">
        <f t="shared" si="1"/>
        <v>67</v>
      </c>
      <c r="C85" s="43" t="s">
        <v>122</v>
      </c>
      <c r="D85" s="40" t="s">
        <v>26</v>
      </c>
      <c r="E85" s="40" t="s">
        <v>116</v>
      </c>
      <c r="F85" s="40" t="s">
        <v>51</v>
      </c>
      <c r="G85" s="40" t="s">
        <v>120</v>
      </c>
      <c r="H85" s="40" t="s">
        <v>123</v>
      </c>
      <c r="I85" s="41">
        <v>23000</v>
      </c>
      <c r="J85" s="41"/>
      <c r="K85" s="41">
        <v>32376</v>
      </c>
      <c r="L85" s="44">
        <v>32376</v>
      </c>
      <c r="M85" s="38">
        <f t="shared" si="9"/>
        <v>100</v>
      </c>
      <c r="N85" s="3"/>
    </row>
    <row r="86" spans="2:14" ht="63" customHeight="1" x14ac:dyDescent="0.7">
      <c r="B86" s="184">
        <f t="shared" si="1"/>
        <v>68</v>
      </c>
      <c r="C86" s="43" t="s">
        <v>124</v>
      </c>
      <c r="D86" s="40" t="s">
        <v>26</v>
      </c>
      <c r="E86" s="40" t="s">
        <v>116</v>
      </c>
      <c r="F86" s="40" t="s">
        <v>51</v>
      </c>
      <c r="G86" s="40" t="s">
        <v>120</v>
      </c>
      <c r="H86" s="40" t="s">
        <v>125</v>
      </c>
      <c r="I86" s="41">
        <v>10000</v>
      </c>
      <c r="J86" s="41">
        <v>-5600</v>
      </c>
      <c r="K86" s="41">
        <v>10628</v>
      </c>
      <c r="L86" s="44">
        <v>10628</v>
      </c>
      <c r="M86" s="38">
        <f t="shared" si="9"/>
        <v>100</v>
      </c>
      <c r="N86" s="3"/>
    </row>
    <row r="87" spans="2:14" ht="69" customHeight="1" x14ac:dyDescent="0.7">
      <c r="B87" s="184">
        <f t="shared" si="1"/>
        <v>69</v>
      </c>
      <c r="C87" s="43" t="s">
        <v>73</v>
      </c>
      <c r="D87" s="40" t="s">
        <v>26</v>
      </c>
      <c r="E87" s="40" t="s">
        <v>116</v>
      </c>
      <c r="F87" s="40" t="s">
        <v>51</v>
      </c>
      <c r="G87" s="40" t="s">
        <v>120</v>
      </c>
      <c r="H87" s="40" t="s">
        <v>74</v>
      </c>
      <c r="I87" s="41">
        <v>25000</v>
      </c>
      <c r="J87" s="41">
        <v>-1324.51</v>
      </c>
      <c r="K87" s="41">
        <v>22769.22</v>
      </c>
      <c r="L87" s="44">
        <v>22769.22</v>
      </c>
      <c r="M87" s="38">
        <f t="shared" si="9"/>
        <v>100</v>
      </c>
      <c r="N87" s="3"/>
    </row>
    <row r="88" spans="2:14" ht="75" customHeight="1" x14ac:dyDescent="0.7">
      <c r="B88" s="184">
        <f t="shared" si="1"/>
        <v>70</v>
      </c>
      <c r="C88" s="43" t="s">
        <v>121</v>
      </c>
      <c r="D88" s="40" t="s">
        <v>26</v>
      </c>
      <c r="E88" s="40" t="s">
        <v>116</v>
      </c>
      <c r="F88" s="40" t="s">
        <v>51</v>
      </c>
      <c r="G88" s="40" t="s">
        <v>268</v>
      </c>
      <c r="H88" s="40" t="s">
        <v>72</v>
      </c>
      <c r="I88" s="41"/>
      <c r="J88" s="41">
        <v>150000</v>
      </c>
      <c r="K88" s="41">
        <v>10351719.050000001</v>
      </c>
      <c r="L88" s="44">
        <v>10351719.050000001</v>
      </c>
      <c r="M88" s="38">
        <f t="shared" si="9"/>
        <v>100</v>
      </c>
      <c r="N88" s="3"/>
    </row>
    <row r="89" spans="2:14" ht="75" customHeight="1" x14ac:dyDescent="0.7">
      <c r="B89" s="184"/>
      <c r="C89" s="182" t="s">
        <v>277</v>
      </c>
      <c r="D89" s="40" t="s">
        <v>26</v>
      </c>
      <c r="E89" s="40" t="s">
        <v>276</v>
      </c>
      <c r="F89" s="40" t="s">
        <v>87</v>
      </c>
      <c r="G89" s="40" t="s">
        <v>55</v>
      </c>
      <c r="H89" s="40"/>
      <c r="I89" s="41"/>
      <c r="J89" s="41"/>
      <c r="K89" s="41">
        <f>K90</f>
        <v>25000</v>
      </c>
      <c r="L89" s="41">
        <f>L90</f>
        <v>25000</v>
      </c>
      <c r="M89" s="38">
        <f t="shared" si="9"/>
        <v>100</v>
      </c>
      <c r="N89" s="3"/>
    </row>
    <row r="90" spans="2:14" ht="75" customHeight="1" x14ac:dyDescent="0.7">
      <c r="B90" s="184"/>
      <c r="C90" s="182" t="s">
        <v>278</v>
      </c>
      <c r="D90" s="40" t="s">
        <v>26</v>
      </c>
      <c r="E90" s="40" t="s">
        <v>276</v>
      </c>
      <c r="F90" s="40" t="s">
        <v>87</v>
      </c>
      <c r="G90" s="40" t="s">
        <v>82</v>
      </c>
      <c r="H90" s="40" t="s">
        <v>281</v>
      </c>
      <c r="I90" s="41"/>
      <c r="J90" s="41"/>
      <c r="K90" s="41">
        <f>K91</f>
        <v>25000</v>
      </c>
      <c r="L90" s="41">
        <f>L91</f>
        <v>25000</v>
      </c>
      <c r="M90" s="38">
        <f t="shared" si="9"/>
        <v>100</v>
      </c>
      <c r="N90" s="3"/>
    </row>
    <row r="91" spans="2:14" ht="75" customHeight="1" x14ac:dyDescent="0.7">
      <c r="B91" s="184"/>
      <c r="C91" s="182" t="s">
        <v>279</v>
      </c>
      <c r="D91" s="40" t="s">
        <v>26</v>
      </c>
      <c r="E91" s="40" t="s">
        <v>276</v>
      </c>
      <c r="F91" s="40" t="s">
        <v>87</v>
      </c>
      <c r="G91" s="40" t="s">
        <v>82</v>
      </c>
      <c r="H91" s="40" t="s">
        <v>280</v>
      </c>
      <c r="I91" s="41"/>
      <c r="J91" s="41"/>
      <c r="K91" s="41">
        <v>25000</v>
      </c>
      <c r="L91" s="44">
        <v>25000</v>
      </c>
      <c r="M91" s="38">
        <f t="shared" si="9"/>
        <v>100</v>
      </c>
      <c r="N91" s="3"/>
    </row>
    <row r="92" spans="2:14" ht="61.8" customHeight="1" x14ac:dyDescent="0.7">
      <c r="B92" s="184">
        <f>B88+1</f>
        <v>71</v>
      </c>
      <c r="C92" s="45" t="s">
        <v>126</v>
      </c>
      <c r="D92" s="36" t="s">
        <v>26</v>
      </c>
      <c r="E92" s="60" t="s">
        <v>80</v>
      </c>
      <c r="F92" s="60" t="s">
        <v>96</v>
      </c>
      <c r="G92" s="60"/>
      <c r="H92" s="60"/>
      <c r="I92" s="37">
        <f t="shared" ref="I92:L93" si="10">I93</f>
        <v>1147270</v>
      </c>
      <c r="J92" s="37">
        <f t="shared" si="10"/>
        <v>-26149.600000000002</v>
      </c>
      <c r="K92" s="37">
        <f t="shared" si="10"/>
        <v>1140154.8699999999</v>
      </c>
      <c r="L92" s="37">
        <f t="shared" si="10"/>
        <v>1140154.8699999999</v>
      </c>
      <c r="M92" s="38">
        <f t="shared" si="9"/>
        <v>100</v>
      </c>
      <c r="N92" s="3"/>
    </row>
    <row r="93" spans="2:14" ht="71.400000000000006" customHeight="1" x14ac:dyDescent="0.7">
      <c r="B93" s="184">
        <f t="shared" ref="B93:B109" si="11">B92+1</f>
        <v>72</v>
      </c>
      <c r="C93" s="61" t="s">
        <v>127</v>
      </c>
      <c r="D93" s="40" t="s">
        <v>26</v>
      </c>
      <c r="E93" s="40" t="s">
        <v>80</v>
      </c>
      <c r="F93" s="40" t="s">
        <v>107</v>
      </c>
      <c r="G93" s="40"/>
      <c r="H93" s="40"/>
      <c r="I93" s="41">
        <f t="shared" si="10"/>
        <v>1147270</v>
      </c>
      <c r="J93" s="41">
        <f t="shared" si="10"/>
        <v>-26149.600000000002</v>
      </c>
      <c r="K93" s="41">
        <f t="shared" si="10"/>
        <v>1140154.8699999999</v>
      </c>
      <c r="L93" s="41">
        <f t="shared" si="10"/>
        <v>1140154.8699999999</v>
      </c>
      <c r="M93" s="38">
        <f t="shared" si="9"/>
        <v>100</v>
      </c>
      <c r="N93" s="3"/>
    </row>
    <row r="94" spans="2:14" ht="96" customHeight="1" x14ac:dyDescent="0.7">
      <c r="B94" s="184">
        <f t="shared" si="11"/>
        <v>73</v>
      </c>
      <c r="C94" s="46" t="s">
        <v>64</v>
      </c>
      <c r="D94" s="40" t="s">
        <v>26</v>
      </c>
      <c r="E94" s="40" t="s">
        <v>80</v>
      </c>
      <c r="F94" s="40" t="s">
        <v>107</v>
      </c>
      <c r="G94" s="40" t="s">
        <v>65</v>
      </c>
      <c r="H94" s="40"/>
      <c r="I94" s="41">
        <f>I95</f>
        <v>1147270</v>
      </c>
      <c r="J94" s="41">
        <f>J95</f>
        <v>-26149.600000000002</v>
      </c>
      <c r="K94" s="41">
        <f>K95</f>
        <v>1140154.8699999999</v>
      </c>
      <c r="L94" s="41">
        <f>L95</f>
        <v>1140154.8699999999</v>
      </c>
      <c r="M94" s="38">
        <f t="shared" si="9"/>
        <v>100</v>
      </c>
      <c r="N94" s="3"/>
    </row>
    <row r="95" spans="2:14" ht="88.8" customHeight="1" x14ac:dyDescent="0.7">
      <c r="B95" s="184">
        <f t="shared" si="11"/>
        <v>74</v>
      </c>
      <c r="C95" s="46" t="s">
        <v>118</v>
      </c>
      <c r="D95" s="40" t="s">
        <v>26</v>
      </c>
      <c r="E95" s="40" t="s">
        <v>80</v>
      </c>
      <c r="F95" s="40" t="s">
        <v>107</v>
      </c>
      <c r="G95" s="40" t="s">
        <v>114</v>
      </c>
      <c r="H95" s="40"/>
      <c r="I95" s="41">
        <f>I96+I104</f>
        <v>1147270</v>
      </c>
      <c r="J95" s="41">
        <f>J96+J104</f>
        <v>-26149.600000000002</v>
      </c>
      <c r="K95" s="41">
        <f>K96</f>
        <v>1140154.8699999999</v>
      </c>
      <c r="L95" s="41">
        <f>L96</f>
        <v>1140154.8699999999</v>
      </c>
      <c r="M95" s="38">
        <f t="shared" si="9"/>
        <v>100</v>
      </c>
      <c r="N95" s="3"/>
    </row>
    <row r="96" spans="2:14" ht="154.80000000000001" customHeight="1" x14ac:dyDescent="0.7">
      <c r="B96" s="184">
        <f t="shared" si="11"/>
        <v>75</v>
      </c>
      <c r="C96" s="39" t="s">
        <v>128</v>
      </c>
      <c r="D96" s="40" t="s">
        <v>26</v>
      </c>
      <c r="E96" s="40" t="s">
        <v>80</v>
      </c>
      <c r="F96" s="40" t="s">
        <v>107</v>
      </c>
      <c r="G96" s="40" t="s">
        <v>129</v>
      </c>
      <c r="H96" s="40" t="s">
        <v>4</v>
      </c>
      <c r="I96" s="41">
        <f>I98+I99+I100</f>
        <v>900550</v>
      </c>
      <c r="J96" s="41">
        <f>J98+J99+J100</f>
        <v>-26823.24</v>
      </c>
      <c r="K96" s="41">
        <f>K97+++K100+K103</f>
        <v>1140154.8699999999</v>
      </c>
      <c r="L96" s="41">
        <f>L97+++L100+L103</f>
        <v>1140154.8699999999</v>
      </c>
      <c r="M96" s="38">
        <f t="shared" si="9"/>
        <v>100</v>
      </c>
      <c r="N96" s="3"/>
    </row>
    <row r="97" spans="2:14" ht="49.8" customHeight="1" x14ac:dyDescent="0.7">
      <c r="B97" s="184">
        <f t="shared" si="11"/>
        <v>76</v>
      </c>
      <c r="C97" s="43" t="s">
        <v>142</v>
      </c>
      <c r="D97" s="40" t="s">
        <v>26</v>
      </c>
      <c r="E97" s="40" t="s">
        <v>80</v>
      </c>
      <c r="F97" s="40" t="s">
        <v>107</v>
      </c>
      <c r="G97" s="40" t="s">
        <v>129</v>
      </c>
      <c r="H97" s="40" t="s">
        <v>143</v>
      </c>
      <c r="I97" s="41"/>
      <c r="J97" s="41"/>
      <c r="K97" s="41">
        <f>K98+K99</f>
        <v>404691.20000000001</v>
      </c>
      <c r="L97" s="41">
        <f>L98+L99</f>
        <v>404691.20000000001</v>
      </c>
      <c r="M97" s="38">
        <f t="shared" si="9"/>
        <v>100</v>
      </c>
      <c r="N97" s="3"/>
    </row>
    <row r="98" spans="2:14" ht="61.8" customHeight="1" x14ac:dyDescent="0.7">
      <c r="B98" s="184">
        <f t="shared" si="11"/>
        <v>77</v>
      </c>
      <c r="C98" s="43" t="s">
        <v>58</v>
      </c>
      <c r="D98" s="40" t="s">
        <v>26</v>
      </c>
      <c r="E98" s="40" t="s">
        <v>80</v>
      </c>
      <c r="F98" s="40" t="s">
        <v>107</v>
      </c>
      <c r="G98" s="40" t="s">
        <v>120</v>
      </c>
      <c r="H98" s="40" t="s">
        <v>59</v>
      </c>
      <c r="I98" s="41" t="s">
        <v>130</v>
      </c>
      <c r="J98" s="41">
        <v>-18576.7</v>
      </c>
      <c r="K98" s="41">
        <v>305000</v>
      </c>
      <c r="L98" s="44">
        <v>305000</v>
      </c>
      <c r="M98" s="38">
        <f t="shared" si="9"/>
        <v>100</v>
      </c>
      <c r="N98" s="3"/>
    </row>
    <row r="99" spans="2:14" ht="118.8" customHeight="1" x14ac:dyDescent="0.7">
      <c r="B99" s="184">
        <f t="shared" si="11"/>
        <v>78</v>
      </c>
      <c r="C99" s="49" t="s">
        <v>60</v>
      </c>
      <c r="D99" s="40" t="s">
        <v>26</v>
      </c>
      <c r="E99" s="40" t="s">
        <v>80</v>
      </c>
      <c r="F99" s="40" t="s">
        <v>107</v>
      </c>
      <c r="G99" s="40" t="s">
        <v>120</v>
      </c>
      <c r="H99" s="40" t="s">
        <v>61</v>
      </c>
      <c r="I99" s="41" t="s">
        <v>131</v>
      </c>
      <c r="J99" s="41">
        <v>-8246.5400000000009</v>
      </c>
      <c r="K99" s="41">
        <v>99691.199999999997</v>
      </c>
      <c r="L99" s="44">
        <v>99691.199999999997</v>
      </c>
      <c r="M99" s="38">
        <f t="shared" si="9"/>
        <v>100</v>
      </c>
      <c r="N99" s="3"/>
    </row>
    <row r="100" spans="2:14" ht="79.8" customHeight="1" x14ac:dyDescent="0.7">
      <c r="B100" s="184">
        <f t="shared" si="11"/>
        <v>79</v>
      </c>
      <c r="C100" s="43" t="s">
        <v>142</v>
      </c>
      <c r="D100" s="40" t="s">
        <v>26</v>
      </c>
      <c r="E100" s="40" t="s">
        <v>80</v>
      </c>
      <c r="F100" s="40" t="s">
        <v>107</v>
      </c>
      <c r="G100" s="62" t="s">
        <v>270</v>
      </c>
      <c r="H100" s="40" t="s">
        <v>143</v>
      </c>
      <c r="I100" s="41">
        <f>I101+I102</f>
        <v>389470</v>
      </c>
      <c r="J100" s="41">
        <f>J101+J102</f>
        <v>0</v>
      </c>
      <c r="K100" s="41">
        <f>K101+K102</f>
        <v>454426.75</v>
      </c>
      <c r="L100" s="41">
        <f>L101+L102</f>
        <v>454426.75</v>
      </c>
      <c r="M100" s="38">
        <f t="shared" si="9"/>
        <v>100</v>
      </c>
      <c r="N100" s="3"/>
    </row>
    <row r="101" spans="2:14" ht="78" customHeight="1" x14ac:dyDescent="0.7">
      <c r="B101" s="184">
        <f t="shared" si="11"/>
        <v>80</v>
      </c>
      <c r="C101" s="43" t="s">
        <v>132</v>
      </c>
      <c r="D101" s="40" t="s">
        <v>26</v>
      </c>
      <c r="E101" s="40" t="s">
        <v>80</v>
      </c>
      <c r="F101" s="40" t="s">
        <v>107</v>
      </c>
      <c r="G101" s="62" t="s">
        <v>270</v>
      </c>
      <c r="H101" s="40" t="s">
        <v>59</v>
      </c>
      <c r="I101" s="41">
        <v>299140</v>
      </c>
      <c r="J101" s="41"/>
      <c r="K101" s="41">
        <v>364102.7</v>
      </c>
      <c r="L101" s="44">
        <v>364102.7</v>
      </c>
      <c r="M101" s="38">
        <f t="shared" si="9"/>
        <v>100</v>
      </c>
      <c r="N101" s="3"/>
    </row>
    <row r="102" spans="2:14" ht="116.4" customHeight="1" x14ac:dyDescent="0.7">
      <c r="B102" s="184">
        <f t="shared" si="11"/>
        <v>81</v>
      </c>
      <c r="C102" s="49" t="s">
        <v>60</v>
      </c>
      <c r="D102" s="40" t="s">
        <v>26</v>
      </c>
      <c r="E102" s="40" t="s">
        <v>80</v>
      </c>
      <c r="F102" s="40" t="s">
        <v>107</v>
      </c>
      <c r="G102" s="62" t="s">
        <v>270</v>
      </c>
      <c r="H102" s="40" t="s">
        <v>61</v>
      </c>
      <c r="I102" s="41">
        <v>90330</v>
      </c>
      <c r="J102" s="41"/>
      <c r="K102" s="41">
        <v>90324.05</v>
      </c>
      <c r="L102" s="44">
        <v>90324.05</v>
      </c>
      <c r="M102" s="38">
        <f t="shared" si="9"/>
        <v>100</v>
      </c>
      <c r="N102" s="3"/>
    </row>
    <row r="103" spans="2:14" ht="97.2" customHeight="1" x14ac:dyDescent="0.7">
      <c r="B103" s="184">
        <f t="shared" si="11"/>
        <v>82</v>
      </c>
      <c r="C103" s="45" t="s">
        <v>133</v>
      </c>
      <c r="D103" s="36" t="s">
        <v>26</v>
      </c>
      <c r="E103" s="36" t="s">
        <v>80</v>
      </c>
      <c r="F103" s="36" t="s">
        <v>107</v>
      </c>
      <c r="G103" s="63" t="s">
        <v>269</v>
      </c>
      <c r="H103" s="36" t="s">
        <v>4</v>
      </c>
      <c r="I103" s="37"/>
      <c r="J103" s="37"/>
      <c r="K103" s="37">
        <f>K104+K107</f>
        <v>281036.92</v>
      </c>
      <c r="L103" s="37">
        <f>L104+L107</f>
        <v>281036.92</v>
      </c>
      <c r="M103" s="38">
        <f t="shared" si="9"/>
        <v>100</v>
      </c>
      <c r="N103" s="3"/>
    </row>
    <row r="104" spans="2:14" ht="55.2" customHeight="1" x14ac:dyDescent="0.7">
      <c r="B104" s="184">
        <f t="shared" si="11"/>
        <v>83</v>
      </c>
      <c r="C104" s="43" t="s">
        <v>142</v>
      </c>
      <c r="D104" s="40" t="s">
        <v>26</v>
      </c>
      <c r="E104" s="40" t="s">
        <v>80</v>
      </c>
      <c r="F104" s="40" t="s">
        <v>107</v>
      </c>
      <c r="G104" s="62" t="s">
        <v>269</v>
      </c>
      <c r="H104" s="40" t="s">
        <v>143</v>
      </c>
      <c r="I104" s="41">
        <f>I105+I106+I107</f>
        <v>246720</v>
      </c>
      <c r="J104" s="41">
        <f>J105+J106+J107</f>
        <v>673.64000000000078</v>
      </c>
      <c r="K104" s="41">
        <f>K105+K106</f>
        <v>153696.29999999999</v>
      </c>
      <c r="L104" s="44">
        <f>L105+L106</f>
        <v>153696.29999999999</v>
      </c>
      <c r="M104" s="38">
        <f t="shared" si="9"/>
        <v>100</v>
      </c>
      <c r="N104" s="3"/>
    </row>
    <row r="105" spans="2:14" ht="63.6" customHeight="1" x14ac:dyDescent="0.7">
      <c r="B105" s="184">
        <f t="shared" si="11"/>
        <v>84</v>
      </c>
      <c r="C105" s="43" t="s">
        <v>58</v>
      </c>
      <c r="D105" s="40" t="s">
        <v>26</v>
      </c>
      <c r="E105" s="40" t="s">
        <v>80</v>
      </c>
      <c r="F105" s="40" t="s">
        <v>107</v>
      </c>
      <c r="G105" s="40" t="s">
        <v>269</v>
      </c>
      <c r="H105" s="40" t="s">
        <v>59</v>
      </c>
      <c r="I105" s="41" t="s">
        <v>134</v>
      </c>
      <c r="J105" s="41">
        <v>-65.290000000000006</v>
      </c>
      <c r="K105" s="41">
        <v>119572</v>
      </c>
      <c r="L105" s="44">
        <v>119572</v>
      </c>
      <c r="M105" s="38">
        <f t="shared" si="9"/>
        <v>100</v>
      </c>
      <c r="N105" s="3"/>
    </row>
    <row r="106" spans="2:14" ht="108.6" customHeight="1" x14ac:dyDescent="0.7">
      <c r="B106" s="184">
        <f t="shared" si="11"/>
        <v>85</v>
      </c>
      <c r="C106" s="49" t="s">
        <v>60</v>
      </c>
      <c r="D106" s="40" t="s">
        <v>26</v>
      </c>
      <c r="E106" s="40" t="s">
        <v>80</v>
      </c>
      <c r="F106" s="40" t="s">
        <v>107</v>
      </c>
      <c r="G106" s="40" t="s">
        <v>269</v>
      </c>
      <c r="H106" s="40" t="s">
        <v>61</v>
      </c>
      <c r="I106" s="41" t="s">
        <v>135</v>
      </c>
      <c r="J106" s="41">
        <v>-3950.43</v>
      </c>
      <c r="K106" s="41">
        <v>34124.300000000003</v>
      </c>
      <c r="L106" s="44">
        <v>34124.300000000003</v>
      </c>
      <c r="M106" s="38">
        <f t="shared" si="9"/>
        <v>100</v>
      </c>
      <c r="N106" s="3"/>
    </row>
    <row r="107" spans="2:14" ht="66" customHeight="1" x14ac:dyDescent="0.7">
      <c r="B107" s="184">
        <f t="shared" si="11"/>
        <v>86</v>
      </c>
      <c r="C107" s="43" t="s">
        <v>142</v>
      </c>
      <c r="D107" s="40" t="s">
        <v>26</v>
      </c>
      <c r="E107" s="40" t="s">
        <v>80</v>
      </c>
      <c r="F107" s="40" t="s">
        <v>107</v>
      </c>
      <c r="G107" s="62" t="s">
        <v>136</v>
      </c>
      <c r="H107" s="62" t="s">
        <v>143</v>
      </c>
      <c r="I107" s="64">
        <f>I108+I109</f>
        <v>108530</v>
      </c>
      <c r="J107" s="64">
        <f>J108+J109</f>
        <v>4689.3600000000006</v>
      </c>
      <c r="K107" s="64">
        <f>K108+K109</f>
        <v>127340.62000000001</v>
      </c>
      <c r="L107" s="44">
        <f>L108+L109</f>
        <v>127340.62000000001</v>
      </c>
      <c r="M107" s="38">
        <f t="shared" si="9"/>
        <v>100</v>
      </c>
      <c r="N107" s="3"/>
    </row>
    <row r="108" spans="2:14" ht="64.2" customHeight="1" x14ac:dyDescent="0.7">
      <c r="B108" s="184">
        <f t="shared" si="11"/>
        <v>87</v>
      </c>
      <c r="C108" s="43" t="s">
        <v>137</v>
      </c>
      <c r="D108" s="40" t="s">
        <v>26</v>
      </c>
      <c r="E108" s="40" t="s">
        <v>80</v>
      </c>
      <c r="F108" s="40" t="s">
        <v>107</v>
      </c>
      <c r="G108" s="62" t="s">
        <v>136</v>
      </c>
      <c r="H108" s="62" t="s">
        <v>59</v>
      </c>
      <c r="I108" s="64" t="s">
        <v>138</v>
      </c>
      <c r="J108" s="64">
        <v>2000</v>
      </c>
      <c r="K108" s="64">
        <v>97804.24</v>
      </c>
      <c r="L108" s="44">
        <v>97804.24</v>
      </c>
      <c r="M108" s="38">
        <f t="shared" si="9"/>
        <v>100</v>
      </c>
      <c r="N108" s="3"/>
    </row>
    <row r="109" spans="2:14" ht="127.8" customHeight="1" x14ac:dyDescent="0.7">
      <c r="B109" s="184">
        <f t="shared" si="11"/>
        <v>88</v>
      </c>
      <c r="C109" s="49" t="s">
        <v>60</v>
      </c>
      <c r="D109" s="40" t="s">
        <v>26</v>
      </c>
      <c r="E109" s="40" t="s">
        <v>80</v>
      </c>
      <c r="F109" s="40" t="s">
        <v>107</v>
      </c>
      <c r="G109" s="62" t="s">
        <v>136</v>
      </c>
      <c r="H109" s="62" t="s">
        <v>61</v>
      </c>
      <c r="I109" s="64" t="s">
        <v>139</v>
      </c>
      <c r="J109" s="64">
        <v>2689.36</v>
      </c>
      <c r="K109" s="64">
        <v>29536.38</v>
      </c>
      <c r="L109" s="44">
        <v>29536.38</v>
      </c>
      <c r="M109" s="38">
        <f t="shared" si="9"/>
        <v>100</v>
      </c>
      <c r="N109" s="3"/>
    </row>
    <row r="110" spans="2:14" ht="70.5" customHeight="1" x14ac:dyDescent="0.7">
      <c r="B110" s="199" t="s">
        <v>140</v>
      </c>
      <c r="C110" s="199"/>
      <c r="D110" s="199"/>
      <c r="E110" s="199"/>
      <c r="F110" s="199"/>
      <c r="G110" s="199"/>
      <c r="H110" s="65"/>
      <c r="I110" s="66" t="e">
        <f>I14+I42+#REF!+#REF!+I66+#REF!+I77+I92</f>
        <v>#REF!</v>
      </c>
      <c r="J110" s="66" t="e">
        <f>J14+J42+#REF!+#REF!+J66+#REF!+J77++J92</f>
        <v>#REF!</v>
      </c>
      <c r="K110" s="66">
        <f>K14+K42+K51+K56+K66+K72+K77+K89+K92</f>
        <v>16451008</v>
      </c>
      <c r="L110" s="66">
        <f>L14+L42+L51+L56+L66+L72+L77+L89+L92</f>
        <v>15020036.59</v>
      </c>
      <c r="M110" s="38">
        <f t="shared" si="9"/>
        <v>91.301618660692398</v>
      </c>
      <c r="N110" s="3"/>
    </row>
    <row r="111" spans="2:14" ht="35.4" x14ac:dyDescent="0.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3"/>
    </row>
  </sheetData>
  <mergeCells count="5">
    <mergeCell ref="J4:K4"/>
    <mergeCell ref="B10:K10"/>
    <mergeCell ref="H11:K11"/>
    <mergeCell ref="B110:G110"/>
    <mergeCell ref="C9:L9"/>
  </mergeCells>
  <pageMargins left="0.7" right="0.7" top="0.75" bottom="0.75" header="0.3" footer="0.3"/>
  <pageSetup paperSize="9" scale="14" orientation="portrait" r:id="rId1"/>
  <rowBreaks count="1" manualBreakCount="1"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ACD2-37C0-4DF2-B465-59002DD1C79F}">
  <dimension ref="B2:N89"/>
  <sheetViews>
    <sheetView view="pageBreakPreview" zoomScale="30" zoomScaleNormal="51" zoomScaleSheetLayoutView="30" workbookViewId="0">
      <selection activeCell="D21" sqref="D21"/>
    </sheetView>
  </sheetViews>
  <sheetFormatPr defaultRowHeight="14.4" x14ac:dyDescent="0.3"/>
  <cols>
    <col min="2" max="2" width="36.88671875" customWidth="1"/>
    <col min="3" max="3" width="249.77734375" customWidth="1"/>
    <col min="4" max="4" width="138.109375" customWidth="1"/>
    <col min="5" max="5" width="101.6640625" customWidth="1"/>
    <col min="6" max="6" width="60.88671875" customWidth="1"/>
    <col min="7" max="7" width="60.33203125" customWidth="1"/>
    <col min="8" max="8" width="29.109375" customWidth="1"/>
    <col min="9" max="10" width="31.109375" hidden="1" customWidth="1"/>
    <col min="11" max="11" width="52.33203125" customWidth="1"/>
    <col min="12" max="12" width="42.6640625" customWidth="1"/>
    <col min="13" max="13" width="45.6640625" customWidth="1"/>
  </cols>
  <sheetData>
    <row r="2" spans="2:14" ht="56.4" customHeight="1" x14ac:dyDescent="0.8">
      <c r="B2" s="8"/>
      <c r="C2" s="8"/>
      <c r="D2" s="8"/>
      <c r="E2" s="8"/>
      <c r="F2" s="203" t="s">
        <v>230</v>
      </c>
      <c r="G2" s="203"/>
      <c r="H2" s="8"/>
      <c r="I2" s="8"/>
      <c r="J2" s="8"/>
      <c r="K2" s="8"/>
      <c r="L2" s="8"/>
    </row>
    <row r="3" spans="2:14" ht="30" customHeight="1" x14ac:dyDescent="0.8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4" ht="42" customHeight="1" x14ac:dyDescent="1.05">
      <c r="B4" s="139"/>
      <c r="C4" s="206" t="s">
        <v>231</v>
      </c>
      <c r="D4" s="211"/>
      <c r="E4" s="211"/>
      <c r="F4" s="139"/>
      <c r="G4" s="139"/>
      <c r="H4" s="139"/>
      <c r="I4" s="139"/>
      <c r="J4" s="204"/>
      <c r="K4" s="205"/>
      <c r="L4" s="139"/>
      <c r="M4" s="9"/>
      <c r="N4" s="3"/>
    </row>
    <row r="5" spans="2:14" ht="18.75" hidden="1" customHeight="1" x14ac:dyDescent="1.05">
      <c r="B5" s="139"/>
      <c r="C5" s="211"/>
      <c r="D5" s="211"/>
      <c r="E5" s="211"/>
      <c r="F5" s="139"/>
      <c r="G5" s="140"/>
      <c r="H5" s="141"/>
      <c r="I5" s="141"/>
      <c r="J5" s="141"/>
      <c r="K5" s="141"/>
      <c r="L5" s="141"/>
      <c r="M5" s="5"/>
      <c r="N5" s="3"/>
    </row>
    <row r="6" spans="2:14" ht="19.5" hidden="1" customHeight="1" x14ac:dyDescent="1.05">
      <c r="B6" s="139"/>
      <c r="C6" s="211"/>
      <c r="D6" s="211"/>
      <c r="E6" s="211"/>
      <c r="F6" s="139"/>
      <c r="G6" s="141"/>
      <c r="H6" s="141"/>
      <c r="I6" s="141"/>
      <c r="J6" s="141"/>
      <c r="K6" s="141"/>
      <c r="L6" s="141"/>
      <c r="M6" s="5"/>
      <c r="N6" s="3"/>
    </row>
    <row r="7" spans="2:14" ht="31.2" hidden="1" customHeight="1" x14ac:dyDescent="1.05">
      <c r="B7" s="139"/>
      <c r="C7" s="211"/>
      <c r="D7" s="211"/>
      <c r="E7" s="211"/>
      <c r="F7" s="139"/>
      <c r="G7" s="141"/>
      <c r="H7" s="141"/>
      <c r="I7" s="141"/>
      <c r="J7" s="141"/>
      <c r="K7" s="141"/>
      <c r="L7" s="141"/>
      <c r="M7" s="5"/>
      <c r="N7" s="3"/>
    </row>
    <row r="8" spans="2:14" ht="63" customHeight="1" x14ac:dyDescent="1.05">
      <c r="B8" s="139"/>
      <c r="C8" s="211"/>
      <c r="D8" s="211"/>
      <c r="E8" s="211"/>
      <c r="F8" s="139"/>
      <c r="G8" s="141"/>
      <c r="H8" s="141"/>
      <c r="I8" s="141"/>
      <c r="J8" s="141"/>
      <c r="K8" s="141"/>
      <c r="L8" s="141"/>
      <c r="M8" s="5"/>
      <c r="N8" s="3"/>
    </row>
    <row r="9" spans="2:14" ht="72.599999999999994" customHeight="1" x14ac:dyDescent="1.05">
      <c r="B9" s="139"/>
      <c r="C9" s="206"/>
      <c r="D9" s="207"/>
      <c r="E9" s="207"/>
      <c r="F9" s="207"/>
      <c r="G9" s="207"/>
      <c r="H9" s="207"/>
      <c r="I9" s="207"/>
      <c r="J9" s="207"/>
      <c r="K9" s="207"/>
      <c r="L9" s="208"/>
      <c r="M9" s="1"/>
      <c r="N9" s="3"/>
    </row>
    <row r="10" spans="2:14" ht="19.8" hidden="1" customHeight="1" x14ac:dyDescent="1.05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39"/>
      <c r="M10" s="1"/>
      <c r="N10" s="3"/>
    </row>
    <row r="11" spans="2:14" ht="54" hidden="1" customHeight="1" x14ac:dyDescent="1.05">
      <c r="B11" s="142"/>
      <c r="C11" s="142"/>
      <c r="D11" s="142"/>
      <c r="E11" s="142"/>
      <c r="F11" s="142"/>
      <c r="G11" s="143"/>
      <c r="H11" s="210"/>
      <c r="I11" s="210"/>
      <c r="J11" s="210"/>
      <c r="K11" s="210"/>
      <c r="L11" s="139"/>
      <c r="M11" s="1"/>
      <c r="N11" s="3"/>
    </row>
    <row r="12" spans="2:14" ht="178.8" customHeight="1" x14ac:dyDescent="0.6">
      <c r="B12" s="144"/>
      <c r="C12" s="213" t="s">
        <v>207</v>
      </c>
      <c r="D12" s="215" t="s">
        <v>208</v>
      </c>
      <c r="E12" s="217" t="s">
        <v>200</v>
      </c>
      <c r="F12" s="219" t="s">
        <v>282</v>
      </c>
      <c r="G12" s="186"/>
      <c r="H12" s="145"/>
      <c r="I12" s="145"/>
      <c r="J12" s="146"/>
      <c r="K12" s="147"/>
      <c r="L12" s="148"/>
      <c r="M12" s="100"/>
      <c r="N12" s="3"/>
    </row>
    <row r="13" spans="2:14" ht="63" hidden="1" customHeight="1" x14ac:dyDescent="0.6">
      <c r="B13" s="149"/>
      <c r="C13" s="214"/>
      <c r="D13" s="216"/>
      <c r="E13" s="218"/>
      <c r="F13" s="220"/>
      <c r="G13" s="187"/>
      <c r="H13" s="150"/>
      <c r="I13" s="150"/>
      <c r="J13" s="150"/>
      <c r="K13" s="149"/>
      <c r="L13" s="151"/>
      <c r="M13" s="101"/>
      <c r="N13" s="3"/>
    </row>
    <row r="14" spans="2:14" ht="84.6" customHeight="1" x14ac:dyDescent="0.95">
      <c r="B14" s="152"/>
      <c r="C14" s="153" t="s">
        <v>209</v>
      </c>
      <c r="D14" s="154"/>
      <c r="E14" s="155">
        <v>-440603.93</v>
      </c>
      <c r="F14" s="156">
        <f>F15</f>
        <v>-1009214.5099999998</v>
      </c>
      <c r="G14" s="188">
        <f>E14+F14</f>
        <v>-1449818.4399999997</v>
      </c>
      <c r="H14" s="157"/>
      <c r="I14" s="158"/>
      <c r="J14" s="158"/>
      <c r="K14" s="158"/>
      <c r="L14" s="158"/>
      <c r="M14" s="106"/>
      <c r="N14" s="3"/>
    </row>
    <row r="15" spans="2:14" ht="129" customHeight="1" x14ac:dyDescent="1.05">
      <c r="B15" s="152"/>
      <c r="C15" s="159" t="s">
        <v>210</v>
      </c>
      <c r="D15" s="160" t="s">
        <v>211</v>
      </c>
      <c r="E15" s="161">
        <f>E16</f>
        <v>440603.93</v>
      </c>
      <c r="F15" s="162">
        <f>F16</f>
        <v>-1009214.5099999998</v>
      </c>
      <c r="G15" s="188" t="s">
        <v>283</v>
      </c>
      <c r="H15" s="157"/>
      <c r="I15" s="158"/>
      <c r="J15" s="158"/>
      <c r="K15" s="158"/>
      <c r="L15" s="158"/>
      <c r="M15" s="106"/>
      <c r="N15" s="3"/>
    </row>
    <row r="16" spans="2:14" ht="112.8" customHeight="1" x14ac:dyDescent="1.05">
      <c r="B16" s="152"/>
      <c r="C16" s="159" t="s">
        <v>212</v>
      </c>
      <c r="D16" s="160" t="s">
        <v>213</v>
      </c>
      <c r="E16" s="161">
        <v>440603.93</v>
      </c>
      <c r="F16" s="163">
        <f>F17+F21</f>
        <v>-1009214.5099999998</v>
      </c>
      <c r="G16" s="189" t="s">
        <v>283</v>
      </c>
      <c r="H16" s="157"/>
      <c r="I16" s="165"/>
      <c r="J16" s="165"/>
      <c r="K16" s="165"/>
      <c r="L16" s="165"/>
      <c r="M16" s="106"/>
      <c r="N16" s="3"/>
    </row>
    <row r="17" spans="2:14" ht="90.6" customHeight="1" x14ac:dyDescent="1.05">
      <c r="B17" s="152"/>
      <c r="C17" s="166" t="s">
        <v>214</v>
      </c>
      <c r="D17" s="167" t="s">
        <v>215</v>
      </c>
      <c r="E17" s="161">
        <f t="shared" ref="E17:F19" si="0">E18</f>
        <v>-16010404.07</v>
      </c>
      <c r="F17" s="162">
        <f t="shared" si="0"/>
        <v>-16029251.1</v>
      </c>
      <c r="G17" s="189"/>
      <c r="H17" s="164"/>
      <c r="I17" s="165"/>
      <c r="J17" s="165"/>
      <c r="K17" s="165"/>
      <c r="L17" s="165"/>
      <c r="M17" s="106"/>
      <c r="N17" s="3"/>
    </row>
    <row r="18" spans="2:14" ht="78" customHeight="1" x14ac:dyDescent="1.05">
      <c r="B18" s="152"/>
      <c r="C18" s="166" t="s">
        <v>216</v>
      </c>
      <c r="D18" s="167" t="s">
        <v>217</v>
      </c>
      <c r="E18" s="161">
        <f t="shared" si="0"/>
        <v>-16010404.07</v>
      </c>
      <c r="F18" s="162">
        <f t="shared" si="0"/>
        <v>-16029251.1</v>
      </c>
      <c r="G18" s="189"/>
      <c r="H18" s="164"/>
      <c r="I18" s="165"/>
      <c r="J18" s="165"/>
      <c r="K18" s="165"/>
      <c r="L18" s="165"/>
      <c r="M18" s="106"/>
      <c r="N18" s="3"/>
    </row>
    <row r="19" spans="2:14" ht="74.400000000000006" customHeight="1" x14ac:dyDescent="1.05">
      <c r="B19" s="152"/>
      <c r="C19" s="166" t="s">
        <v>218</v>
      </c>
      <c r="D19" s="167" t="s">
        <v>219</v>
      </c>
      <c r="E19" s="161">
        <f t="shared" si="0"/>
        <v>-16010404.07</v>
      </c>
      <c r="F19" s="162">
        <f t="shared" si="0"/>
        <v>-16029251.1</v>
      </c>
      <c r="G19" s="189"/>
      <c r="H19" s="164"/>
      <c r="I19" s="165"/>
      <c r="J19" s="165"/>
      <c r="K19" s="165"/>
      <c r="L19" s="168"/>
      <c r="M19" s="106"/>
      <c r="N19" s="3"/>
    </row>
    <row r="20" spans="2:14" ht="121.8" customHeight="1" x14ac:dyDescent="1.05">
      <c r="B20" s="152"/>
      <c r="C20" s="169" t="s">
        <v>220</v>
      </c>
      <c r="D20" s="170" t="s">
        <v>221</v>
      </c>
      <c r="E20" s="171">
        <v>-16010404.07</v>
      </c>
      <c r="F20" s="162">
        <v>-16029251.1</v>
      </c>
      <c r="G20" s="189"/>
      <c r="H20" s="164"/>
      <c r="I20" s="165"/>
      <c r="J20" s="165"/>
      <c r="K20" s="165"/>
      <c r="L20" s="168"/>
      <c r="M20" s="106"/>
      <c r="N20" s="3"/>
    </row>
    <row r="21" spans="2:14" ht="88.8" customHeight="1" x14ac:dyDescent="1.05">
      <c r="B21" s="152"/>
      <c r="C21" s="166" t="s">
        <v>222</v>
      </c>
      <c r="D21" s="167" t="s">
        <v>223</v>
      </c>
      <c r="E21" s="171">
        <f t="shared" ref="E21:F23" si="1">E22</f>
        <v>16451008</v>
      </c>
      <c r="F21" s="172">
        <f t="shared" si="1"/>
        <v>15020036.59</v>
      </c>
      <c r="G21" s="188"/>
      <c r="H21" s="157"/>
      <c r="I21" s="158"/>
      <c r="J21" s="158"/>
      <c r="K21" s="158"/>
      <c r="L21" s="158"/>
      <c r="M21" s="106"/>
      <c r="N21" s="3"/>
    </row>
    <row r="22" spans="2:14" ht="81.599999999999994" customHeight="1" x14ac:dyDescent="1.05">
      <c r="B22" s="152"/>
      <c r="C22" s="166" t="s">
        <v>224</v>
      </c>
      <c r="D22" s="167" t="s">
        <v>225</v>
      </c>
      <c r="E22" s="171">
        <f t="shared" si="1"/>
        <v>16451008</v>
      </c>
      <c r="F22" s="162">
        <f t="shared" si="1"/>
        <v>15020036.59</v>
      </c>
      <c r="G22" s="189"/>
      <c r="H22" s="164"/>
      <c r="I22" s="165"/>
      <c r="J22" s="165"/>
      <c r="K22" s="165"/>
      <c r="L22" s="165"/>
      <c r="M22" s="106"/>
      <c r="N22" s="3"/>
    </row>
    <row r="23" spans="2:14" ht="69" customHeight="1" x14ac:dyDescent="1.05">
      <c r="B23" s="152"/>
      <c r="C23" s="173" t="s">
        <v>226</v>
      </c>
      <c r="D23" s="174" t="s">
        <v>227</v>
      </c>
      <c r="E23" s="171">
        <f t="shared" si="1"/>
        <v>16451008</v>
      </c>
      <c r="F23" s="162">
        <f t="shared" si="1"/>
        <v>15020036.59</v>
      </c>
      <c r="G23" s="190"/>
      <c r="H23" s="164"/>
      <c r="I23" s="165"/>
      <c r="J23" s="165"/>
      <c r="K23" s="165"/>
      <c r="L23" s="165"/>
      <c r="M23" s="106"/>
      <c r="N23" s="3"/>
    </row>
    <row r="24" spans="2:14" ht="103.5" customHeight="1" x14ac:dyDescent="1.05">
      <c r="B24" s="152"/>
      <c r="C24" s="176" t="s">
        <v>228</v>
      </c>
      <c r="D24" s="177" t="s">
        <v>229</v>
      </c>
      <c r="E24" s="171">
        <v>16451008</v>
      </c>
      <c r="F24" s="162">
        <v>15020036.59</v>
      </c>
      <c r="G24" s="190"/>
      <c r="H24" s="164"/>
      <c r="I24" s="165"/>
      <c r="J24" s="165"/>
      <c r="K24" s="165"/>
      <c r="L24" s="165"/>
      <c r="M24" s="106"/>
      <c r="N24" s="3"/>
    </row>
    <row r="25" spans="2:14" ht="113.25" customHeight="1" x14ac:dyDescent="1.05">
      <c r="B25" s="152"/>
      <c r="C25" s="178"/>
      <c r="D25" s="164"/>
      <c r="E25" s="164"/>
      <c r="F25" s="164"/>
      <c r="G25" s="175"/>
      <c r="H25" s="164"/>
      <c r="I25" s="165"/>
      <c r="J25" s="165"/>
      <c r="K25" s="165"/>
      <c r="L25" s="168"/>
      <c r="M25" s="106"/>
      <c r="N25" s="3"/>
    </row>
    <row r="26" spans="2:14" ht="155.25" customHeight="1" x14ac:dyDescent="0.8">
      <c r="B26" s="133"/>
      <c r="C26" s="132"/>
      <c r="D26" s="130"/>
      <c r="E26" s="130"/>
      <c r="F26" s="130"/>
      <c r="G26" s="131"/>
      <c r="H26" s="130"/>
      <c r="I26" s="134"/>
      <c r="J26" s="134"/>
      <c r="K26" s="134"/>
      <c r="L26" s="135"/>
      <c r="M26" s="106"/>
      <c r="N26" s="3"/>
    </row>
    <row r="27" spans="2:14" ht="90.75" hidden="1" customHeight="1" x14ac:dyDescent="0.8">
      <c r="B27" s="133"/>
      <c r="C27" s="132"/>
      <c r="D27" s="130"/>
      <c r="E27" s="130"/>
      <c r="F27" s="130"/>
      <c r="G27" s="131"/>
      <c r="H27" s="130"/>
      <c r="I27" s="134"/>
      <c r="J27" s="134"/>
      <c r="K27" s="134"/>
      <c r="L27" s="135"/>
      <c r="M27" s="106"/>
      <c r="N27" s="3"/>
    </row>
    <row r="28" spans="2:14" ht="105" customHeight="1" x14ac:dyDescent="0.8">
      <c r="B28" s="133"/>
      <c r="C28" s="132"/>
      <c r="D28" s="130"/>
      <c r="E28" s="130"/>
      <c r="F28" s="130"/>
      <c r="G28" s="131"/>
      <c r="H28" s="130"/>
      <c r="I28" s="134"/>
      <c r="J28" s="134"/>
      <c r="K28" s="134"/>
      <c r="L28" s="135"/>
      <c r="M28" s="106"/>
      <c r="N28" s="3"/>
    </row>
    <row r="29" spans="2:14" ht="84" customHeight="1" x14ac:dyDescent="0.8">
      <c r="B29" s="133"/>
      <c r="C29" s="132"/>
      <c r="D29" s="130"/>
      <c r="E29" s="130"/>
      <c r="F29" s="130"/>
      <c r="G29" s="131"/>
      <c r="H29" s="130"/>
      <c r="I29" s="134"/>
      <c r="J29" s="134"/>
      <c r="K29" s="134"/>
      <c r="L29" s="134"/>
      <c r="M29" s="106"/>
      <c r="N29" s="3"/>
    </row>
    <row r="30" spans="2:14" ht="109.2" customHeight="1" x14ac:dyDescent="0.8">
      <c r="B30" s="133"/>
      <c r="C30" s="132"/>
      <c r="D30" s="130"/>
      <c r="E30" s="130"/>
      <c r="F30" s="130"/>
      <c r="G30" s="131"/>
      <c r="H30" s="130"/>
      <c r="I30" s="134"/>
      <c r="J30" s="134"/>
      <c r="K30" s="134"/>
      <c r="L30" s="135"/>
      <c r="M30" s="106"/>
      <c r="N30" s="3"/>
    </row>
    <row r="31" spans="2:14" ht="132.75" customHeight="1" x14ac:dyDescent="0.8">
      <c r="B31" s="133"/>
      <c r="C31" s="136"/>
      <c r="D31" s="130"/>
      <c r="E31" s="130"/>
      <c r="F31" s="130"/>
      <c r="G31" s="131"/>
      <c r="H31" s="130"/>
      <c r="I31" s="134"/>
      <c r="J31" s="134"/>
      <c r="K31" s="134"/>
      <c r="L31" s="135"/>
      <c r="M31" s="106"/>
      <c r="N31" s="3"/>
    </row>
    <row r="32" spans="2:14" ht="82.5" hidden="1" customHeight="1" x14ac:dyDescent="0.7">
      <c r="B32" s="102"/>
      <c r="C32" s="112"/>
      <c r="D32" s="104"/>
      <c r="E32" s="104"/>
      <c r="F32" s="104"/>
      <c r="G32" s="104"/>
      <c r="H32" s="104"/>
      <c r="I32" s="105"/>
      <c r="J32" s="105"/>
      <c r="K32" s="105"/>
      <c r="L32" s="111"/>
      <c r="M32" s="106"/>
      <c r="N32" s="3"/>
    </row>
    <row r="33" spans="2:14" ht="78" hidden="1" customHeight="1" x14ac:dyDescent="0.7">
      <c r="B33" s="102"/>
      <c r="C33" s="107"/>
      <c r="D33" s="108"/>
      <c r="E33" s="108"/>
      <c r="F33" s="108"/>
      <c r="G33" s="108"/>
      <c r="H33" s="108"/>
      <c r="I33" s="109"/>
      <c r="J33" s="109"/>
      <c r="K33" s="109"/>
      <c r="L33" s="111"/>
      <c r="M33" s="106"/>
      <c r="N33" s="3"/>
    </row>
    <row r="34" spans="2:14" ht="80.25" hidden="1" customHeight="1" x14ac:dyDescent="0.7">
      <c r="B34" s="102"/>
      <c r="C34" s="116"/>
      <c r="D34" s="108"/>
      <c r="E34" s="108"/>
      <c r="F34" s="108"/>
      <c r="G34" s="108"/>
      <c r="H34" s="108"/>
      <c r="I34" s="109"/>
      <c r="J34" s="109"/>
      <c r="K34" s="109"/>
      <c r="L34" s="111"/>
      <c r="M34" s="106"/>
      <c r="N34" s="3"/>
    </row>
    <row r="35" spans="2:14" ht="59.25" hidden="1" customHeight="1" x14ac:dyDescent="0.7">
      <c r="B35" s="102"/>
      <c r="C35" s="110"/>
      <c r="D35" s="108"/>
      <c r="E35" s="108"/>
      <c r="F35" s="108"/>
      <c r="G35" s="108"/>
      <c r="H35" s="108"/>
      <c r="I35" s="109"/>
      <c r="J35" s="109"/>
      <c r="K35" s="109"/>
      <c r="L35" s="111"/>
      <c r="M35" s="106"/>
      <c r="N35" s="3"/>
    </row>
    <row r="36" spans="2:14" ht="87" customHeight="1" x14ac:dyDescent="0.65">
      <c r="B36" s="102"/>
      <c r="C36" s="117"/>
      <c r="D36" s="104"/>
      <c r="E36" s="104"/>
      <c r="F36" s="104"/>
      <c r="G36" s="118"/>
      <c r="H36" s="104"/>
      <c r="I36" s="105"/>
      <c r="J36" s="105"/>
      <c r="K36" s="105"/>
      <c r="L36" s="119"/>
      <c r="M36" s="120"/>
      <c r="N36" s="3"/>
    </row>
    <row r="37" spans="2:14" ht="135" customHeight="1" x14ac:dyDescent="0.7">
      <c r="B37" s="102"/>
      <c r="C37" s="110"/>
      <c r="D37" s="108"/>
      <c r="E37" s="108"/>
      <c r="F37" s="108"/>
      <c r="G37" s="114"/>
      <c r="H37" s="108"/>
      <c r="I37" s="109"/>
      <c r="J37" s="109"/>
      <c r="K37" s="109"/>
      <c r="L37" s="121"/>
      <c r="M37" s="106"/>
      <c r="N37" s="3"/>
    </row>
    <row r="38" spans="2:14" ht="81" customHeight="1" x14ac:dyDescent="0.65">
      <c r="B38" s="102"/>
      <c r="C38" s="112"/>
      <c r="D38" s="104"/>
      <c r="E38" s="104"/>
      <c r="F38" s="104"/>
      <c r="G38" s="104"/>
      <c r="H38" s="104"/>
      <c r="I38" s="105"/>
      <c r="J38" s="105"/>
      <c r="K38" s="105"/>
      <c r="L38" s="105"/>
      <c r="M38" s="120"/>
      <c r="N38" s="3"/>
    </row>
    <row r="39" spans="2:14" ht="112.2" customHeight="1" x14ac:dyDescent="0.7">
      <c r="B39" s="102"/>
      <c r="C39" s="107"/>
      <c r="D39" s="108"/>
      <c r="E39" s="108"/>
      <c r="F39" s="108"/>
      <c r="G39" s="108"/>
      <c r="H39" s="108"/>
      <c r="I39" s="109"/>
      <c r="J39" s="109"/>
      <c r="K39" s="109"/>
      <c r="L39" s="109"/>
      <c r="M39" s="106"/>
      <c r="N39" s="3"/>
    </row>
    <row r="40" spans="2:14" ht="129" customHeight="1" x14ac:dyDescent="0.7">
      <c r="B40" s="102"/>
      <c r="C40" s="113"/>
      <c r="D40" s="108"/>
      <c r="E40" s="108"/>
      <c r="F40" s="108"/>
      <c r="G40" s="108"/>
      <c r="H40" s="108"/>
      <c r="I40" s="109"/>
      <c r="J40" s="109"/>
      <c r="K40" s="109"/>
      <c r="L40" s="109"/>
      <c r="M40" s="106"/>
      <c r="N40" s="3"/>
    </row>
    <row r="41" spans="2:14" ht="146.4" customHeight="1" x14ac:dyDescent="0.7">
      <c r="B41" s="102"/>
      <c r="C41" s="110"/>
      <c r="D41" s="108"/>
      <c r="E41" s="108"/>
      <c r="F41" s="108"/>
      <c r="G41" s="108"/>
      <c r="H41" s="108"/>
      <c r="I41" s="109"/>
      <c r="J41" s="109"/>
      <c r="K41" s="109"/>
      <c r="L41" s="109"/>
      <c r="M41" s="106"/>
      <c r="N41" s="3"/>
    </row>
    <row r="42" spans="2:14" ht="143.4" customHeight="1" x14ac:dyDescent="0.7">
      <c r="B42" s="102"/>
      <c r="C42" s="110"/>
      <c r="D42" s="108"/>
      <c r="E42" s="108"/>
      <c r="F42" s="108"/>
      <c r="G42" s="108"/>
      <c r="H42" s="108"/>
      <c r="I42" s="109"/>
      <c r="J42" s="109"/>
      <c r="K42" s="109"/>
      <c r="L42" s="109"/>
      <c r="M42" s="106"/>
      <c r="N42" s="3"/>
    </row>
    <row r="43" spans="2:14" ht="103.8" customHeight="1" x14ac:dyDescent="0.7">
      <c r="B43" s="102"/>
      <c r="C43" s="110"/>
      <c r="D43" s="108"/>
      <c r="E43" s="108"/>
      <c r="F43" s="108"/>
      <c r="G43" s="108"/>
      <c r="H43" s="108"/>
      <c r="I43" s="109"/>
      <c r="J43" s="109"/>
      <c r="K43" s="109"/>
      <c r="L43" s="109"/>
      <c r="M43" s="106"/>
      <c r="N43" s="3"/>
    </row>
    <row r="44" spans="2:14" ht="82.2" customHeight="1" x14ac:dyDescent="0.7">
      <c r="B44" s="102"/>
      <c r="C44" s="110"/>
      <c r="D44" s="108"/>
      <c r="E44" s="108"/>
      <c r="F44" s="108"/>
      <c r="G44" s="108"/>
      <c r="H44" s="108"/>
      <c r="I44" s="109"/>
      <c r="J44" s="109"/>
      <c r="K44" s="109"/>
      <c r="L44" s="111"/>
      <c r="M44" s="106"/>
      <c r="N44" s="3"/>
    </row>
    <row r="45" spans="2:14" ht="144" customHeight="1" x14ac:dyDescent="0.7">
      <c r="B45" s="102"/>
      <c r="C45" s="110"/>
      <c r="D45" s="108"/>
      <c r="E45" s="108"/>
      <c r="F45" s="108"/>
      <c r="G45" s="108"/>
      <c r="H45" s="108"/>
      <c r="I45" s="109"/>
      <c r="J45" s="109"/>
      <c r="K45" s="109"/>
      <c r="L45" s="111"/>
      <c r="M45" s="106"/>
      <c r="N45" s="3"/>
    </row>
    <row r="46" spans="2:14" ht="126.6" customHeight="1" x14ac:dyDescent="0.7">
      <c r="B46" s="102"/>
      <c r="C46" s="110"/>
      <c r="D46" s="108"/>
      <c r="E46" s="108"/>
      <c r="F46" s="108"/>
      <c r="G46" s="108"/>
      <c r="H46" s="108"/>
      <c r="I46" s="109"/>
      <c r="J46" s="109"/>
      <c r="K46" s="109"/>
      <c r="L46" s="111"/>
      <c r="M46" s="106"/>
      <c r="N46" s="3"/>
    </row>
    <row r="47" spans="2:14" ht="84" customHeight="1" x14ac:dyDescent="0.65">
      <c r="B47" s="102"/>
      <c r="C47" s="122"/>
      <c r="D47" s="104"/>
      <c r="E47" s="104"/>
      <c r="F47" s="104"/>
      <c r="G47" s="104"/>
      <c r="H47" s="104"/>
      <c r="I47" s="105"/>
      <c r="J47" s="105"/>
      <c r="K47" s="105"/>
      <c r="L47" s="105"/>
      <c r="M47" s="120"/>
      <c r="N47" s="3"/>
    </row>
    <row r="48" spans="2:14" ht="96.6" customHeight="1" x14ac:dyDescent="0.7">
      <c r="B48" s="102"/>
      <c r="C48" s="123"/>
      <c r="D48" s="108"/>
      <c r="E48" s="108"/>
      <c r="F48" s="108"/>
      <c r="G48" s="104"/>
      <c r="H48" s="104"/>
      <c r="I48" s="109"/>
      <c r="J48" s="109"/>
      <c r="K48" s="109"/>
      <c r="L48" s="109"/>
      <c r="M48" s="106"/>
      <c r="N48" s="3"/>
    </row>
    <row r="49" spans="2:14" ht="108.6" customHeight="1" x14ac:dyDescent="0.7">
      <c r="B49" s="102"/>
      <c r="C49" s="113"/>
      <c r="D49" s="108"/>
      <c r="E49" s="108"/>
      <c r="F49" s="108"/>
      <c r="G49" s="108"/>
      <c r="H49" s="108"/>
      <c r="I49" s="109"/>
      <c r="J49" s="109"/>
      <c r="K49" s="109"/>
      <c r="L49" s="109"/>
      <c r="M49" s="106"/>
      <c r="N49" s="3"/>
    </row>
    <row r="50" spans="2:14" ht="124.5" customHeight="1" x14ac:dyDescent="0.7">
      <c r="B50" s="102"/>
      <c r="C50" s="110"/>
      <c r="D50" s="108"/>
      <c r="E50" s="108"/>
      <c r="F50" s="108"/>
      <c r="G50" s="108"/>
      <c r="H50" s="108"/>
      <c r="I50" s="109"/>
      <c r="J50" s="109"/>
      <c r="K50" s="109"/>
      <c r="L50" s="109"/>
      <c r="M50" s="106"/>
      <c r="N50" s="3"/>
    </row>
    <row r="51" spans="2:14" ht="189.75" customHeight="1" x14ac:dyDescent="0.7">
      <c r="B51" s="102"/>
      <c r="C51" s="124"/>
      <c r="D51" s="108"/>
      <c r="E51" s="108"/>
      <c r="F51" s="108"/>
      <c r="G51" s="108"/>
      <c r="H51" s="108"/>
      <c r="I51" s="109"/>
      <c r="J51" s="109"/>
      <c r="K51" s="109"/>
      <c r="L51" s="109"/>
      <c r="M51" s="106"/>
      <c r="N51" s="3"/>
    </row>
    <row r="52" spans="2:14" ht="93.75" customHeight="1" x14ac:dyDescent="0.7">
      <c r="B52" s="102"/>
      <c r="C52" s="110"/>
      <c r="D52" s="108"/>
      <c r="E52" s="108"/>
      <c r="F52" s="108"/>
      <c r="G52" s="108"/>
      <c r="H52" s="108"/>
      <c r="I52" s="109"/>
      <c r="J52" s="109"/>
      <c r="K52" s="109"/>
      <c r="L52" s="111"/>
      <c r="M52" s="106"/>
      <c r="N52" s="3"/>
    </row>
    <row r="53" spans="2:14" ht="94.8" customHeight="1" x14ac:dyDescent="0.7">
      <c r="B53" s="102"/>
      <c r="C53" s="103"/>
      <c r="D53" s="104"/>
      <c r="E53" s="104"/>
      <c r="F53" s="104"/>
      <c r="G53" s="114"/>
      <c r="H53" s="108"/>
      <c r="I53" s="105"/>
      <c r="J53" s="105"/>
      <c r="K53" s="105"/>
      <c r="L53" s="125"/>
      <c r="M53" s="120"/>
      <c r="N53" s="3"/>
    </row>
    <row r="54" spans="2:14" ht="100.8" customHeight="1" x14ac:dyDescent="0.7">
      <c r="B54" s="102"/>
      <c r="C54" s="107"/>
      <c r="D54" s="108"/>
      <c r="E54" s="108"/>
      <c r="F54" s="108"/>
      <c r="G54" s="108"/>
      <c r="H54" s="108"/>
      <c r="I54" s="109"/>
      <c r="J54" s="109"/>
      <c r="K54" s="109"/>
      <c r="L54" s="111"/>
      <c r="M54" s="106"/>
      <c r="N54" s="3"/>
    </row>
    <row r="55" spans="2:14" ht="82.8" customHeight="1" x14ac:dyDescent="0.7">
      <c r="B55" s="102"/>
      <c r="C55" s="113"/>
      <c r="D55" s="108"/>
      <c r="E55" s="108"/>
      <c r="F55" s="108"/>
      <c r="G55" s="108"/>
      <c r="H55" s="108"/>
      <c r="I55" s="109"/>
      <c r="J55" s="109"/>
      <c r="K55" s="109"/>
      <c r="L55" s="111"/>
      <c r="M55" s="106"/>
      <c r="N55" s="3"/>
    </row>
    <row r="56" spans="2:14" ht="112.8" customHeight="1" x14ac:dyDescent="0.7">
      <c r="B56" s="102"/>
      <c r="C56" s="113"/>
      <c r="D56" s="108"/>
      <c r="E56" s="108"/>
      <c r="F56" s="108"/>
      <c r="G56" s="108"/>
      <c r="H56" s="108"/>
      <c r="I56" s="109"/>
      <c r="J56" s="109"/>
      <c r="K56" s="109"/>
      <c r="L56" s="111"/>
      <c r="M56" s="106"/>
      <c r="N56" s="3"/>
    </row>
    <row r="57" spans="2:14" ht="171.6" customHeight="1" x14ac:dyDescent="0.7">
      <c r="B57" s="102"/>
      <c r="C57" s="107"/>
      <c r="D57" s="108"/>
      <c r="E57" s="108"/>
      <c r="F57" s="108"/>
      <c r="G57" s="108"/>
      <c r="H57" s="108"/>
      <c r="I57" s="109"/>
      <c r="J57" s="109"/>
      <c r="K57" s="109"/>
      <c r="L57" s="111"/>
      <c r="M57" s="106"/>
      <c r="N57" s="3"/>
    </row>
    <row r="58" spans="2:14" ht="127.8" customHeight="1" x14ac:dyDescent="0.7">
      <c r="B58" s="102"/>
      <c r="C58" s="126"/>
      <c r="D58" s="108"/>
      <c r="E58" s="108"/>
      <c r="F58" s="108"/>
      <c r="G58" s="108"/>
      <c r="H58" s="108"/>
      <c r="I58" s="109"/>
      <c r="J58" s="109"/>
      <c r="K58" s="109"/>
      <c r="L58" s="111"/>
      <c r="M58" s="106"/>
      <c r="N58" s="3"/>
    </row>
    <row r="59" spans="2:14" ht="111.75" customHeight="1" x14ac:dyDescent="0.7">
      <c r="B59" s="102"/>
      <c r="C59" s="103"/>
      <c r="D59" s="104"/>
      <c r="E59" s="104"/>
      <c r="F59" s="104"/>
      <c r="G59" s="104"/>
      <c r="H59" s="104"/>
      <c r="I59" s="105"/>
      <c r="J59" s="105"/>
      <c r="K59" s="105"/>
      <c r="L59" s="105"/>
      <c r="M59" s="106"/>
      <c r="N59" s="3"/>
    </row>
    <row r="60" spans="2:14" ht="95.25" customHeight="1" x14ac:dyDescent="0.7">
      <c r="B60" s="102"/>
      <c r="C60" s="107"/>
      <c r="D60" s="108"/>
      <c r="E60" s="108"/>
      <c r="F60" s="108"/>
      <c r="G60" s="108"/>
      <c r="H60" s="108"/>
      <c r="I60" s="109"/>
      <c r="J60" s="109"/>
      <c r="K60" s="109"/>
      <c r="L60" s="109"/>
      <c r="M60" s="106"/>
      <c r="N60" s="3"/>
    </row>
    <row r="61" spans="2:14" ht="136.80000000000001" customHeight="1" x14ac:dyDescent="0.7">
      <c r="B61" s="102"/>
      <c r="C61" s="113"/>
      <c r="D61" s="108"/>
      <c r="E61" s="108"/>
      <c r="F61" s="108"/>
      <c r="G61" s="108"/>
      <c r="H61" s="108"/>
      <c r="I61" s="109"/>
      <c r="J61" s="109"/>
      <c r="K61" s="109"/>
      <c r="L61" s="109"/>
      <c r="M61" s="106"/>
      <c r="N61" s="3"/>
    </row>
    <row r="62" spans="2:14" ht="103.8" customHeight="1" x14ac:dyDescent="0.7">
      <c r="B62" s="102"/>
      <c r="C62" s="113"/>
      <c r="D62" s="108"/>
      <c r="E62" s="108"/>
      <c r="F62" s="108"/>
      <c r="G62" s="108"/>
      <c r="H62" s="108"/>
      <c r="I62" s="109"/>
      <c r="J62" s="109"/>
      <c r="K62" s="109"/>
      <c r="L62" s="121"/>
      <c r="M62" s="106"/>
      <c r="N62" s="3"/>
    </row>
    <row r="63" spans="2:14" ht="168.75" customHeight="1" x14ac:dyDescent="0.7">
      <c r="B63" s="102"/>
      <c r="C63" s="107"/>
      <c r="D63" s="108"/>
      <c r="E63" s="108"/>
      <c r="F63" s="108"/>
      <c r="G63" s="108"/>
      <c r="H63" s="108"/>
      <c r="I63" s="109"/>
      <c r="J63" s="109"/>
      <c r="K63" s="109"/>
      <c r="L63" s="109"/>
      <c r="M63" s="106"/>
      <c r="N63" s="3"/>
    </row>
    <row r="64" spans="2:14" ht="122.25" customHeight="1" x14ac:dyDescent="0.7">
      <c r="B64" s="102"/>
      <c r="C64" s="110"/>
      <c r="D64" s="108"/>
      <c r="E64" s="108"/>
      <c r="F64" s="108"/>
      <c r="G64" s="108"/>
      <c r="H64" s="108"/>
      <c r="I64" s="109"/>
      <c r="J64" s="109"/>
      <c r="K64" s="109"/>
      <c r="L64" s="111"/>
      <c r="M64" s="106"/>
      <c r="N64" s="3"/>
    </row>
    <row r="65" spans="2:14" ht="67.2" customHeight="1" x14ac:dyDescent="0.7">
      <c r="B65" s="102"/>
      <c r="C65" s="110"/>
      <c r="D65" s="108"/>
      <c r="E65" s="108"/>
      <c r="F65" s="108"/>
      <c r="G65" s="108"/>
      <c r="H65" s="108"/>
      <c r="I65" s="109"/>
      <c r="J65" s="109"/>
      <c r="K65" s="109"/>
      <c r="L65" s="111"/>
      <c r="M65" s="106"/>
      <c r="N65" s="3"/>
    </row>
    <row r="66" spans="2:14" ht="69" customHeight="1" x14ac:dyDescent="0.7">
      <c r="B66" s="102"/>
      <c r="C66" s="110"/>
      <c r="D66" s="108"/>
      <c r="E66" s="108"/>
      <c r="F66" s="108"/>
      <c r="G66" s="108"/>
      <c r="H66" s="108"/>
      <c r="I66" s="109"/>
      <c r="J66" s="109"/>
      <c r="K66" s="109"/>
      <c r="L66" s="111"/>
      <c r="M66" s="106"/>
      <c r="N66" s="3"/>
    </row>
    <row r="67" spans="2:14" ht="117" customHeight="1" x14ac:dyDescent="0.7">
      <c r="B67" s="102"/>
      <c r="C67" s="110"/>
      <c r="D67" s="108"/>
      <c r="E67" s="108"/>
      <c r="F67" s="108"/>
      <c r="G67" s="108"/>
      <c r="H67" s="108"/>
      <c r="I67" s="109"/>
      <c r="J67" s="109"/>
      <c r="K67" s="109"/>
      <c r="L67" s="111"/>
      <c r="M67" s="106"/>
      <c r="N67" s="3"/>
    </row>
    <row r="68" spans="2:14" ht="118.8" customHeight="1" x14ac:dyDescent="0.7">
      <c r="B68" s="102"/>
      <c r="C68" s="110"/>
      <c r="D68" s="108"/>
      <c r="E68" s="108"/>
      <c r="F68" s="108"/>
      <c r="G68" s="108"/>
      <c r="H68" s="108"/>
      <c r="I68" s="109"/>
      <c r="J68" s="109"/>
      <c r="K68" s="109"/>
      <c r="L68" s="111"/>
      <c r="M68" s="106"/>
      <c r="N68" s="3"/>
    </row>
    <row r="69" spans="2:14" ht="115.2" customHeight="1" x14ac:dyDescent="0.7">
      <c r="B69" s="102"/>
      <c r="C69" s="110"/>
      <c r="D69" s="108"/>
      <c r="E69" s="108"/>
      <c r="F69" s="108"/>
      <c r="G69" s="108"/>
      <c r="H69" s="108"/>
      <c r="I69" s="109"/>
      <c r="J69" s="109"/>
      <c r="K69" s="109"/>
      <c r="L69" s="111"/>
      <c r="M69" s="106"/>
      <c r="N69" s="3"/>
    </row>
    <row r="70" spans="2:14" ht="102" customHeight="1" x14ac:dyDescent="0.7">
      <c r="B70" s="102"/>
      <c r="C70" s="112"/>
      <c r="D70" s="104"/>
      <c r="E70" s="118"/>
      <c r="F70" s="118"/>
      <c r="G70" s="118"/>
      <c r="H70" s="118"/>
      <c r="I70" s="105"/>
      <c r="J70" s="105"/>
      <c r="K70" s="105"/>
      <c r="L70" s="105"/>
      <c r="M70" s="106"/>
      <c r="N70" s="3"/>
    </row>
    <row r="71" spans="2:14" ht="109.2" customHeight="1" x14ac:dyDescent="0.7">
      <c r="B71" s="102"/>
      <c r="C71" s="127"/>
      <c r="D71" s="108"/>
      <c r="E71" s="108"/>
      <c r="F71" s="108"/>
      <c r="G71" s="108"/>
      <c r="H71" s="108"/>
      <c r="I71" s="109"/>
      <c r="J71" s="109"/>
      <c r="K71" s="109"/>
      <c r="L71" s="109"/>
      <c r="M71" s="106"/>
      <c r="N71" s="3"/>
    </row>
    <row r="72" spans="2:14" ht="168" customHeight="1" x14ac:dyDescent="0.7">
      <c r="B72" s="102"/>
      <c r="C72" s="113"/>
      <c r="D72" s="108"/>
      <c r="E72" s="108"/>
      <c r="F72" s="108"/>
      <c r="G72" s="108"/>
      <c r="H72" s="108"/>
      <c r="I72" s="109"/>
      <c r="J72" s="109"/>
      <c r="K72" s="109"/>
      <c r="L72" s="109"/>
      <c r="M72" s="106"/>
      <c r="N72" s="3"/>
    </row>
    <row r="73" spans="2:14" ht="148.80000000000001" customHeight="1" x14ac:dyDescent="0.7">
      <c r="B73" s="102"/>
      <c r="C73" s="113"/>
      <c r="D73" s="108"/>
      <c r="E73" s="108"/>
      <c r="F73" s="108"/>
      <c r="G73" s="108"/>
      <c r="H73" s="108"/>
      <c r="I73" s="109"/>
      <c r="J73" s="109"/>
      <c r="K73" s="109"/>
      <c r="L73" s="109"/>
      <c r="M73" s="106"/>
      <c r="N73" s="3"/>
    </row>
    <row r="74" spans="2:14" ht="154.80000000000001" customHeight="1" x14ac:dyDescent="0.7">
      <c r="B74" s="102"/>
      <c r="C74" s="107"/>
      <c r="D74" s="108"/>
      <c r="E74" s="108"/>
      <c r="F74" s="108"/>
      <c r="G74" s="108"/>
      <c r="H74" s="108"/>
      <c r="I74" s="109"/>
      <c r="J74" s="109"/>
      <c r="K74" s="109"/>
      <c r="L74" s="109"/>
      <c r="M74" s="106"/>
      <c r="N74" s="3"/>
    </row>
    <row r="75" spans="2:14" ht="97.8" customHeight="1" x14ac:dyDescent="0.7">
      <c r="B75" s="102"/>
      <c r="C75" s="110"/>
      <c r="D75" s="108"/>
      <c r="E75" s="108"/>
      <c r="F75" s="108"/>
      <c r="G75" s="108"/>
      <c r="H75" s="108"/>
      <c r="I75" s="109"/>
      <c r="J75" s="109"/>
      <c r="K75" s="109"/>
      <c r="L75" s="109"/>
      <c r="M75" s="106"/>
      <c r="N75" s="3"/>
    </row>
    <row r="76" spans="2:14" ht="144" customHeight="1" x14ac:dyDescent="0.7">
      <c r="B76" s="102"/>
      <c r="C76" s="110"/>
      <c r="D76" s="108"/>
      <c r="E76" s="108"/>
      <c r="F76" s="108"/>
      <c r="G76" s="108"/>
      <c r="H76" s="108"/>
      <c r="I76" s="109"/>
      <c r="J76" s="109"/>
      <c r="K76" s="109"/>
      <c r="L76" s="111"/>
      <c r="M76" s="106"/>
      <c r="N76" s="3"/>
    </row>
    <row r="77" spans="2:14" ht="183" customHeight="1" x14ac:dyDescent="0.7">
      <c r="B77" s="102"/>
      <c r="C77" s="115"/>
      <c r="D77" s="108"/>
      <c r="E77" s="108"/>
      <c r="F77" s="108"/>
      <c r="G77" s="108"/>
      <c r="H77" s="108"/>
      <c r="I77" s="109"/>
      <c r="J77" s="109"/>
      <c r="K77" s="109"/>
      <c r="L77" s="111"/>
      <c r="M77" s="106"/>
      <c r="N77" s="3"/>
    </row>
    <row r="78" spans="2:14" ht="108" customHeight="1" x14ac:dyDescent="0.7">
      <c r="B78" s="102"/>
      <c r="C78" s="110"/>
      <c r="D78" s="108"/>
      <c r="E78" s="108"/>
      <c r="F78" s="108"/>
      <c r="G78" s="108"/>
      <c r="H78" s="108"/>
      <c r="I78" s="109"/>
      <c r="J78" s="109"/>
      <c r="K78" s="109"/>
      <c r="L78" s="109"/>
      <c r="M78" s="106"/>
      <c r="N78" s="3"/>
    </row>
    <row r="79" spans="2:14" ht="126" customHeight="1" x14ac:dyDescent="0.7">
      <c r="B79" s="102"/>
      <c r="C79" s="110"/>
      <c r="D79" s="108"/>
      <c r="E79" s="108"/>
      <c r="F79" s="108"/>
      <c r="G79" s="108"/>
      <c r="H79" s="108"/>
      <c r="I79" s="109"/>
      <c r="J79" s="109"/>
      <c r="K79" s="109"/>
      <c r="L79" s="111"/>
      <c r="M79" s="106"/>
      <c r="N79" s="3"/>
    </row>
    <row r="80" spans="2:14" ht="172.2" customHeight="1" x14ac:dyDescent="0.7">
      <c r="B80" s="102"/>
      <c r="C80" s="115"/>
      <c r="D80" s="108"/>
      <c r="E80" s="108"/>
      <c r="F80" s="108"/>
      <c r="G80" s="108"/>
      <c r="H80" s="108"/>
      <c r="I80" s="109"/>
      <c r="J80" s="109"/>
      <c r="K80" s="109"/>
      <c r="L80" s="111"/>
      <c r="M80" s="106"/>
      <c r="N80" s="3"/>
    </row>
    <row r="81" spans="2:14" ht="97.2" customHeight="1" x14ac:dyDescent="0.7">
      <c r="B81" s="102"/>
      <c r="C81" s="112"/>
      <c r="D81" s="104"/>
      <c r="E81" s="104"/>
      <c r="F81" s="104"/>
      <c r="G81" s="104"/>
      <c r="H81" s="104"/>
      <c r="I81" s="105"/>
      <c r="J81" s="105"/>
      <c r="K81" s="105"/>
      <c r="L81" s="105"/>
      <c r="M81" s="106"/>
      <c r="N81" s="3"/>
    </row>
    <row r="82" spans="2:14" ht="99" customHeight="1" x14ac:dyDescent="0.7">
      <c r="B82" s="102"/>
      <c r="C82" s="110"/>
      <c r="D82" s="108"/>
      <c r="E82" s="108"/>
      <c r="F82" s="108"/>
      <c r="G82" s="108"/>
      <c r="H82" s="108"/>
      <c r="I82" s="109"/>
      <c r="J82" s="109"/>
      <c r="K82" s="109"/>
      <c r="L82" s="111"/>
      <c r="M82" s="106"/>
      <c r="N82" s="3"/>
    </row>
    <row r="83" spans="2:14" ht="117.6" customHeight="1" x14ac:dyDescent="0.7">
      <c r="B83" s="102"/>
      <c r="C83" s="110"/>
      <c r="D83" s="108"/>
      <c r="E83" s="108"/>
      <c r="F83" s="108"/>
      <c r="G83" s="108"/>
      <c r="H83" s="108"/>
      <c r="I83" s="109"/>
      <c r="J83" s="109"/>
      <c r="K83" s="109"/>
      <c r="L83" s="111"/>
      <c r="M83" s="106"/>
      <c r="N83" s="3"/>
    </row>
    <row r="84" spans="2:14" ht="150.75" customHeight="1" x14ac:dyDescent="0.7">
      <c r="B84" s="102"/>
      <c r="C84" s="115"/>
      <c r="D84" s="108"/>
      <c r="E84" s="108"/>
      <c r="F84" s="108"/>
      <c r="G84" s="108"/>
      <c r="H84" s="108"/>
      <c r="I84" s="109"/>
      <c r="J84" s="109"/>
      <c r="K84" s="109"/>
      <c r="L84" s="111"/>
      <c r="M84" s="106"/>
      <c r="N84" s="3"/>
    </row>
    <row r="85" spans="2:14" ht="91.8" customHeight="1" x14ac:dyDescent="0.7">
      <c r="B85" s="102"/>
      <c r="C85" s="110"/>
      <c r="D85" s="108"/>
      <c r="E85" s="108"/>
      <c r="F85" s="108"/>
      <c r="G85" s="108"/>
      <c r="H85" s="108"/>
      <c r="I85" s="109"/>
      <c r="J85" s="109"/>
      <c r="K85" s="109"/>
      <c r="L85" s="111"/>
      <c r="M85" s="106"/>
      <c r="N85" s="3"/>
    </row>
    <row r="86" spans="2:14" ht="104.4" customHeight="1" x14ac:dyDescent="0.7">
      <c r="B86" s="102"/>
      <c r="C86" s="110"/>
      <c r="D86" s="108"/>
      <c r="E86" s="108"/>
      <c r="F86" s="108"/>
      <c r="G86" s="108"/>
      <c r="H86" s="108"/>
      <c r="I86" s="109"/>
      <c r="J86" s="109"/>
      <c r="K86" s="109"/>
      <c r="L86" s="111"/>
      <c r="M86" s="106"/>
      <c r="N86" s="3"/>
    </row>
    <row r="87" spans="2:14" ht="168" customHeight="1" x14ac:dyDescent="0.7">
      <c r="B87" s="102"/>
      <c r="C87" s="115"/>
      <c r="D87" s="108"/>
      <c r="E87" s="108"/>
      <c r="F87" s="108"/>
      <c r="G87" s="108"/>
      <c r="H87" s="108"/>
      <c r="I87" s="109"/>
      <c r="J87" s="109"/>
      <c r="K87" s="109"/>
      <c r="L87" s="111"/>
      <c r="M87" s="106"/>
      <c r="N87" s="3"/>
    </row>
    <row r="88" spans="2:14" ht="70.5" customHeight="1" x14ac:dyDescent="0.7">
      <c r="B88" s="212"/>
      <c r="C88" s="212"/>
      <c r="D88" s="212"/>
      <c r="E88" s="212"/>
      <c r="F88" s="212"/>
      <c r="G88" s="212"/>
      <c r="H88" s="128"/>
      <c r="I88" s="105"/>
      <c r="J88" s="105"/>
      <c r="K88" s="105"/>
      <c r="L88" s="105"/>
      <c r="M88" s="129"/>
      <c r="N88" s="3"/>
    </row>
    <row r="89" spans="2:14" ht="35.4" x14ac:dyDescent="0.6"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3"/>
    </row>
  </sheetData>
  <mergeCells count="11">
    <mergeCell ref="B88:G88"/>
    <mergeCell ref="C12:C13"/>
    <mergeCell ref="D12:D13"/>
    <mergeCell ref="E12:E13"/>
    <mergeCell ref="F12:F13"/>
    <mergeCell ref="F2:G2"/>
    <mergeCell ref="J4:K4"/>
    <mergeCell ref="C9:L9"/>
    <mergeCell ref="B10:K10"/>
    <mergeCell ref="H11:K11"/>
    <mergeCell ref="C4:E8"/>
  </mergeCells>
  <pageMargins left="0.7" right="0.7" top="0.75" bottom="0.75" header="0.3" footer="0.3"/>
  <pageSetup paperSize="9" scale="13" orientation="portrait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</vt:lpstr>
      <vt:lpstr>Приложение 2</vt:lpstr>
      <vt:lpstr>Приложение 3</vt:lpstr>
      <vt:lpstr>Приложение 4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2022-06-02T04:46:24Z</dcterms:modified>
</cp:coreProperties>
</file>