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1"/>
  </bookViews>
  <sheets>
    <sheet name="1 прил" sheetId="1" r:id="rId1"/>
    <sheet name="2 прил" sheetId="2" r:id="rId2"/>
    <sheet name=" 3 прил" sheetId="3" r:id="rId3"/>
    <sheet name=" 4 прил" sheetId="4" r:id="rId4"/>
    <sheet name="5 прил" sheetId="5" r:id="rId5"/>
    <sheet name="6 прил" sheetId="6" r:id="rId6"/>
    <sheet name="7 прил" sheetId="7" r:id="rId7"/>
    <sheet name="8 прил" sheetId="8" r:id="rId8"/>
    <sheet name="9 прил" sheetId="9" r:id="rId9"/>
    <sheet name="10 прил" sheetId="10" r:id="rId10"/>
  </sheets>
  <definedNames>
    <definedName name="_Toc105952697" localSheetId="4">'5 прил'!#REF!</definedName>
    <definedName name="_Toc105952697" localSheetId="5">'6 прил'!#REF!</definedName>
    <definedName name="_Toc105952698" localSheetId="4">'5 прил'!#REF!</definedName>
    <definedName name="_Toc105952698" localSheetId="5">'6 прил'!#REF!</definedName>
    <definedName name="_xlnm.Print_Area" localSheetId="2">' 3 прил'!$A$1:$H$18</definedName>
    <definedName name="_xlnm.Print_Area" localSheetId="3">' 4 прил'!$A$1:$H$24</definedName>
    <definedName name="_xlnm.Print_Area" localSheetId="0">'1 прил'!#REF!</definedName>
    <definedName name="_xlnm.Print_Area" localSheetId="9">'10 прил'!$A$1:$O$81</definedName>
    <definedName name="_xlnm.Print_Area" localSheetId="1">'2 прил'!$A$1:$M$55</definedName>
    <definedName name="_xlnm.Print_Area" localSheetId="4">'5 прил'!#REF!</definedName>
    <definedName name="_xlnm.Print_Area" localSheetId="5">'6 прил'!$A$1:$L$32</definedName>
    <definedName name="_xlnm.Print_Area" localSheetId="6">'7 прил'!#REF!</definedName>
    <definedName name="_xlnm.Print_Area" localSheetId="7">'8 прил'!$A$1:$N$64</definedName>
    <definedName name="_xlnm.Print_Area" localSheetId="8">'9 прил'!$A$1:$K$98</definedName>
    <definedName name="п" localSheetId="2">#REF!</definedName>
    <definedName name="п" localSheetId="3">#REF!</definedName>
    <definedName name="п" localSheetId="9">#REF!</definedName>
    <definedName name="п" localSheetId="1">#REF!</definedName>
    <definedName name="п" localSheetId="4">#REF!</definedName>
    <definedName name="п" localSheetId="5">#REF!</definedName>
    <definedName name="п" localSheetId="6">#REF!</definedName>
    <definedName name="п" localSheetId="7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<sst xmlns="http://schemas.openxmlformats.org/spreadsheetml/2006/main" count="1849" uniqueCount="413">
  <si>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</si>
  <si>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</si>
  <si>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</si>
  <si>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</si>
  <si>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</si>
  <si>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</si>
  <si>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</si>
  <si>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</si>
  <si>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</si>
  <si>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</si>
  <si>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</si>
  <si>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</si>
  <si>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</si>
  <si>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</si>
  <si>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</si>
  <si>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</si>
  <si>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</si>
  <si>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</si>
  <si>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</si>
  <si>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</si>
  <si>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</si>
  <si>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</si>
  <si>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</si>
  <si>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</si>
  <si>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</si>
  <si>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</si>
  <si>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</si>
  <si>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</si>
  <si>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</si>
  <si>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</si>
  <si>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</si>
  <si>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</si>
  <si>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</si>
  <si>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</si>
  <si>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</si>
  <si>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</si>
  <si>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</si>
  <si>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</si>
  <si>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</si>
  <si>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</si>
  <si>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</si>
  <si>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</si>
  <si>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</si>
  <si>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</si>
  <si>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</si>
  <si>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</si>
  <si>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</si>
  <si>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</si>
  <si>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</si>
  <si>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</si>
  <si>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</si>
  <si>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</si>
  <si>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</si>
  <si>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</si>
  <si>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</si>
  <si>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</si>
  <si>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</si>
  <si>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</si>
  <si>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</si>
  <si>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</si>
  <si>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</si>
  <si>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</si>
  <si>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</si>
  <si>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</si>
  <si>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</si>
  <si>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</si>
  <si>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</si>
  <si>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</si>
  <si>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</si>
  <si>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</si>
  <si>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</si>
  <si>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</si>
  <si>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</si>
  <si>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</si>
  <si>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</si>
  <si>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</si>
  <si>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</si>
  <si>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</si>
  <si>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 xml:space="preserve">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</si>
  <si>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</si>
  <si>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</si>
  <si>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</si>
  <si>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</si>
  <si>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</si>
  <si>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</si>
  <si>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</si>
  <si>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</si>
  <si>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</si>
  <si>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</si>
  <si>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</si>
  <si>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</si>
  <si>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</si>
  <si>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</si>
  <si>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</si>
  <si>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</si>
  <si>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</si>
  <si>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</si>
  <si>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</si>
  <si>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</si>
  <si>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</si>
  <si>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</si>
  <si>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</si>
  <si>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</si>
  <si>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</si>
  <si>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</si>
  <si>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</si>
  <si>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</si>
  <si>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</si>
  <si>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</si>
  <si>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</si>
  <si>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</si>
  <si>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</si>
  <si>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</si>
  <si>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</si>
  <si>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</si>
  <si>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</si>
  <si>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</si>
  <si>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</si>
  <si>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</si>
  <si>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</si>
  <si>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</si>
  <si>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</si>
  <si>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</si>
  <si>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</si>
  <si>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</si>
  <si>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</si>
  <si>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</si>
  <si>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</si>
  <si>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</si>
  <si>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</si>
  <si>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</si>
  <si>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</si>
  <si>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</si>
  <si>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</si>
  <si>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</si>
  <si>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</si>
  <si>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</si>
  <si>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</si>
  <si>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</si>
  <si>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</si>
  <si>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</si>
  <si>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</si>
  <si>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</si>
  <si>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</si>
  <si>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</si>
  <si>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</si>
  <si>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</si>
  <si>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</si>
  <si>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</si>
  <si>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</si>
  <si>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</si>
  <si>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</si>
  <si>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</si>
  <si>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</si>
  <si>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</si>
  <si>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</si>
  <si>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</si>
  <si>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</si>
  <si>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</si>
  <si>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</si>
  <si>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</si>
  <si>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</si>
  <si>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</si>
  <si>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</si>
  <si>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</si>
  <si>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</si>
  <si>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</si>
  <si>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</si>
  <si>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</si>
  <si>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</si>
  <si>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</si>
  <si>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</si>
  <si>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</si>
  <si>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</si>
  <si>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</si>
  <si>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</si>
  <si>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</si>
  <si>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</si>
  <si>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</si>
  <si>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</si>
  <si>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</t>
  </si>
  <si>
    <t>999</t>
  </si>
  <si>
    <t>1 06 06033 10 0000 110</t>
  </si>
  <si>
    <t>9999</t>
  </si>
  <si>
    <t>990А018000</t>
  </si>
  <si>
    <t>101 00000 00 0000 000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</si>
  <si>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</si>
  <si>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</si>
  <si>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</si>
  <si>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</si>
  <si>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Изменение остатков средств на счетах по учету средств бюджетов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</si>
  <si>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</si>
  <si>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</si>
  <si>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 -)</t>
  </si>
  <si>
    <t>Изменения (+/-)</t>
  </si>
  <si>
    <t>10</t>
  </si>
  <si>
    <t>Жилищно-коммунальное хозяйство</t>
  </si>
  <si>
    <t>Благоустройство</t>
  </si>
  <si>
    <t>0120000000</t>
  </si>
  <si>
    <t>0120100000</t>
  </si>
  <si>
    <t>Штрафы,пени</t>
  </si>
  <si>
    <t>853</t>
  </si>
  <si>
    <t>Штрафы, пени</t>
  </si>
  <si>
    <t>Изменение (+/-)</t>
  </si>
  <si>
    <t>2</t>
  </si>
  <si>
    <t>0500</t>
  </si>
  <si>
    <t>0503</t>
  </si>
  <si>
    <t>1.1</t>
  </si>
  <si>
    <t>Обеспечение проведения выборов и референдумов</t>
  </si>
  <si>
    <t>0107</t>
  </si>
  <si>
    <t>Межбюджетные трансферты, передаваемые бюджетам сельских поселений  для  компенсации дополнительных расходов, возникших в результате решений, принятых органами власти другого уровня</t>
  </si>
  <si>
    <t>на 2020 г</t>
  </si>
  <si>
    <t>23</t>
  </si>
  <si>
    <t>9999999999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</si>
  <si>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2019-2024 г.г"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</si>
  <si>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</si>
  <si>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</si>
  <si>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</si>
  <si>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</si>
  <si>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ЖИЛИЩНО-КОММУНАЛЬНОЕ ХОЗЯЙСТВО</t>
  </si>
  <si>
    <t>ОБЩЕГОСУДАРСТВЕННЫЕ ВОПРОСЫ</t>
  </si>
  <si>
    <t>ОБРАЗОВАНИЕ</t>
  </si>
  <si>
    <t>КУЛЬТУРА, КИНЕМАТОГРАФИЯ</t>
  </si>
  <si>
    <t xml:space="preserve">ФИЗИЧЕСКАЯ КУЛЬТУРА И СПОРТ </t>
  </si>
  <si>
    <t>Муниципальная программа "Комплексное развитие территории Хабаровского сельского поселения"</t>
  </si>
  <si>
    <t>АВЦП" Обеспечение деятельности Администрации МО Хабаровское сельское поселение"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</si>
  <si>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</si>
  <si>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</si>
  <si>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</si>
  <si>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</si>
  <si>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</si>
  <si>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</si>
  <si>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</si>
  <si>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202 35118 10 0000 150</t>
  </si>
  <si>
    <t>2 02 10000 00 0000 150</t>
  </si>
  <si>
    <t xml:space="preserve">Иные межбюджетные трансферты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</si>
  <si>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</si>
  <si>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</si>
  <si>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</si>
  <si>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(тыс. рублей)</t>
  </si>
  <si>
    <t>Наименование источника</t>
  </si>
  <si>
    <t>Код бюджетной классификации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</si>
  <si>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</si>
  <si>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</si>
  <si>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</si>
  <si>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</si>
  <si>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</si>
  <si>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</si>
  <si>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</si>
  <si>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000 01 05 02 01 10 0000 510</t>
  </si>
  <si>
    <t>000 01 05 02 01 10 0000 610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</si>
  <si>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</si>
  <si>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</si>
  <si>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</si>
  <si>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000 01 05 00 00 00 0000 600</t>
  </si>
  <si>
    <t>000 01 05 02 01 00 0000 610</t>
  </si>
  <si>
    <t>000 01 05 02 00 00 0000 600</t>
  </si>
  <si>
    <t>000 01 05 02 01 00 0000 510</t>
  </si>
  <si>
    <t>000 01 05 00 00 00 0000 500</t>
  </si>
  <si>
    <t>Фонд оплаты труда государственных (муниципальных) органов</t>
  </si>
  <si>
    <t>" Обеспечение деятельности Администрации МО Хабаровское сельское поселение"</t>
  </si>
  <si>
    <t>010А100000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</si>
  <si>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</si>
  <si>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2 02 40000 00 0000 150</t>
  </si>
  <si>
    <t>202 45160 10 0000 150</t>
  </si>
  <si>
    <t>111 00000 00 0000 000</t>
  </si>
  <si>
    <t>111 05025 10 0000 120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</si>
  <si>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СП"</t>
  </si>
  <si>
    <t>2 02 35118 10 0000 150</t>
  </si>
  <si>
    <t>"Обеспечение деятельности Администрации МО Хабаровское сельское поселение"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</si>
  <si>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</si>
  <si>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 xml:space="preserve">Молодежная политика </t>
  </si>
  <si>
    <t>Фонд оплаты труда учреждений</t>
  </si>
  <si>
    <t>Взносы по обязательному социальному страхованию на выплаты по оплате труда и иные выплаты работникам учреждений</t>
  </si>
  <si>
    <t>2 02 30000 00 0000 150</t>
  </si>
  <si>
    <t xml:space="preserve">Субвенции бюджетам бюджетной системы Российской Федерации </t>
  </si>
  <si>
    <t>Субвенции бюджетам бюджетной системы Российской Федерации</t>
  </si>
  <si>
    <t>НАЛОГИ НА ПРИБЫЛЬ. ДОХОДЫ</t>
  </si>
  <si>
    <t xml:space="preserve">Резервные фонды </t>
  </si>
  <si>
    <t xml:space="preserve"> </t>
  </si>
  <si>
    <t>Национальная оборона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</si>
  <si>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</si>
  <si>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>Дотации бюджетам бюджетной системы Российской Федерации и муниципальных образований</t>
  </si>
  <si>
    <t>202 16001 10 0000 150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</si>
  <si>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</si>
  <si>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202 20000 00 0000 150</t>
  </si>
  <si>
    <t xml:space="preserve"> Субсидии бюджетам бюджетной системы Российской Федерации (межбюджетные субсидии)</t>
  </si>
  <si>
    <t>2 02 29999 10 0000 150</t>
  </si>
  <si>
    <t>(2938)</t>
  </si>
  <si>
    <t>20 45160 10 0000 150</t>
  </si>
  <si>
    <t>НЕНАЛОГОВЫЕ ДОХОДЫ</t>
  </si>
  <si>
    <t>Приложение 10</t>
  </si>
  <si>
    <t>Приложение 9</t>
  </si>
  <si>
    <t>Повышение уровня благоустройства в рамках подпрограммы "Устойчивое развитие систем жизнеобеспечения"</t>
  </si>
  <si>
    <t>Прочая закупка товаров, работ и услуг для обеспечения учреждений</t>
  </si>
  <si>
    <t xml:space="preserve">Развитие культуры   в рамках подпрограммы "Развитие социально-культурной сферы" </t>
  </si>
  <si>
    <t xml:space="preserve">Развитие физической культуры и спорта в рамках подпрограммы "Развитие социально-культурной сферы" </t>
  </si>
  <si>
    <t>Резервные средства органов местного самоуправления</t>
  </si>
  <si>
    <t>Прочие субсидии бюджетам сельских поселений</t>
  </si>
  <si>
    <t>НАЛОГОВЫЕ и НЕНАЛОГОВЫЕ ДОХОДЫ</t>
  </si>
  <si>
    <t xml:space="preserve">Источники финансирования дефицита  бюджета муниципального образования  Хабаровское сельское поселение на 2022 г </t>
  </si>
  <si>
    <t>Источники финансирования дефицита  бюджета муниципального образования  Хабаровское сельское поселение на 2023-2024 годов</t>
  </si>
  <si>
    <t>Поступление доходов в бюджет муниципального образования Хабаровское сельское поселение в 2023-2024 годов</t>
  </si>
  <si>
    <t>Сумма с учетом изменений на 2023 год тыс.руб.</t>
  </si>
  <si>
    <t>Сумма на 2024 год тыс.рублей</t>
  </si>
  <si>
    <t>Сумма  с учетом изменений на 2022 год тыс.рублей</t>
  </si>
  <si>
    <t>Распределение    
бюджета муниципального образования Хабаровское сельское поселение по разделам и подразделам функциональной классификации расходов на 2022 год</t>
  </si>
  <si>
    <t>Сумма с учетом изменений на 2022 год, тыс.рублей</t>
  </si>
  <si>
    <t>Распределение
бюджета муниципального образования  Хабаровское сельское поселение  по разделам и подразделам функциональной классификации расходов на 2023-2024 гг</t>
  </si>
  <si>
    <t>Сумма с учетом изменений на 2023 год тыс.рублей</t>
  </si>
  <si>
    <t>к решению "О бюджете муниципального образования Хабаровское сельское поселение на 2022 год и на плановый период 2023-2024 годов"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</si>
  <si>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Хабаровское сельское поселение на 2022 год</t>
  </si>
  <si>
    <t>Распределение бюджетных ассигнований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 Хабаровское сельское поселение на плановый период 2023-2024 годов</t>
  </si>
  <si>
    <t>Сумма на  2024 год                      тыс.руб.</t>
  </si>
  <si>
    <t>к решению "О бюджете муниципального образования Хабаровское сельское поселение на 2022 год и на плановый период 2023 -2024 годов"</t>
  </si>
  <si>
    <t>Ведомственная структура расходов бюджета муниципального образования Хабаровское сельское поселение на 2023-2024 гг</t>
  </si>
  <si>
    <t>Ведомственная структура расходов бюджета муниципального образования Хабаровское сельское поселение на 2022 год</t>
  </si>
  <si>
    <t>Сумма  с учетом  изменений на  2022 год                      тыс.рублей</t>
  </si>
  <si>
    <t>2023</t>
  </si>
  <si>
    <t>146,45</t>
  </si>
  <si>
    <t>170,51</t>
  </si>
  <si>
    <t>564,6</t>
  </si>
  <si>
    <t>2,56</t>
  </si>
  <si>
    <t xml:space="preserve">Развитие физической культуры и спорта </t>
  </si>
  <si>
    <t>190,0</t>
  </si>
  <si>
    <t>57,38</t>
  </si>
  <si>
    <t>2022</t>
  </si>
  <si>
    <t>Закупка энергетических ресурсов</t>
  </si>
  <si>
    <t>247</t>
  </si>
  <si>
    <t>Закпка энергетических ресурсов</t>
  </si>
  <si>
    <t>Изменения (+; -)</t>
  </si>
  <si>
    <t>Сумма с учетом изменений на 2022 год тыс.руб.</t>
  </si>
  <si>
    <t xml:space="preserve">
                                                                                  к решению «О бюджете 
муниципального образования Хабаровское сельское поселение
на 2022 и на плановый период 2023-2024 годов" </t>
  </si>
  <si>
    <t>Приложение 4</t>
  </si>
  <si>
    <t>Сумма на 2024 год</t>
  </si>
  <si>
    <t>Сумма на 2023 год</t>
  </si>
  <si>
    <t xml:space="preserve">Приложение  6
к решению «О бюджете муниципального образования  Хабаровское сельское поселение на 2022 год и на плановый период 2023 - 2024 годов"
</t>
  </si>
  <si>
    <t>Приложение 7</t>
  </si>
  <si>
    <t>Приложение 8</t>
  </si>
  <si>
    <t>Сумма  на 2022 год</t>
  </si>
  <si>
    <t>Приложение 1</t>
  </si>
  <si>
    <t xml:space="preserve">Приложение 2
к решению «О бюджете муниципального  образования  Хабаровское сельское поселение
 на 2022 год и на плановый период 2023-2024 годов"
</t>
  </si>
  <si>
    <t>Субвенции на осуществление государственных полномочий РА в области законодательства об административных правонарушениях (Минфин)</t>
  </si>
  <si>
    <t>202 30024 10 0000 150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</si>
  <si>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решений,принятых органами власти другого уровня</t>
  </si>
  <si>
    <t>Субсидия на оплату труда работникам бюджетной сферы</t>
  </si>
  <si>
    <t>010А1S8500</t>
  </si>
  <si>
    <t>01302S8500</t>
  </si>
  <si>
    <t>120</t>
  </si>
  <si>
    <t>01301S8500</t>
  </si>
  <si>
    <t xml:space="preserve">Развитие молодежной политики в рамках подпрограммы "Развитие социально-культурной сферы" </t>
  </si>
  <si>
    <t xml:space="preserve"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</si>
  <si>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</si>
  <si>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>000 01 05 02 01 00 0000 500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</si>
  <si>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</si>
  <si>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</si>
  <si>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Прогнозируемый объем поступлений доходов  в бюджет муниципального образования Хабаровское сельское поселение на 2022 год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</si>
  <si>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</si>
  <si>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</si>
  <si>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202 49999 10 0000 150</t>
  </si>
  <si>
    <t xml:space="preserve">Иные межбюджетные трансферты,передаваемые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уровня:Освещение улиц   </t>
  </si>
  <si>
    <t>930000</t>
  </si>
  <si>
    <t>2 19 05000 10 0000 150</t>
  </si>
  <si>
    <t>Возврат остатков субвенций,субсидий и иных межбюджетных трансфертов,имеющих целевое назначение, прошлых лет из бюджетов поселений</t>
  </si>
  <si>
    <t>-76</t>
  </si>
  <si>
    <t>к решению  "О внесении изменений и дополнений в бюджет МО Хабаровское сельское поселение на 2023-2024 годов" (в редакции решений №24/1 от 17.03.2022 г.; №27/3  от 27.12. 2022г.)</t>
  </si>
  <si>
    <t>2022г</t>
  </si>
  <si>
    <t>Другие общегосударственные вопросы</t>
  </si>
  <si>
    <t>0113</t>
  </si>
  <si>
    <t>Дорожное хозяйство (дорожные фонды)</t>
  </si>
  <si>
    <t>0409</t>
  </si>
  <si>
    <t xml:space="preserve">ИТОГО </t>
  </si>
  <si>
    <t xml:space="preserve">Приложение  5
к решению «О  внесений изменений и дополнений в бюджет МО  Хабаровское сельское поселение на 2022 год и на плановый период 2023 - 2024 годов"(в редакции решений №24/1 от 17.03.2022 г.; №27/3  от 27.12.2022 г.)
</t>
  </si>
  <si>
    <t>010А1S9600</t>
  </si>
  <si>
    <t>010А145300</t>
  </si>
  <si>
    <t>0110400000</t>
  </si>
  <si>
    <t>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</t>
  </si>
  <si>
    <t>01201200Д0</t>
  </si>
  <si>
    <t>к решению "О внесении изменений и дополнений в бюджет МО  Хабаровское СП на 2022 год и на плановый период 2023 -2024 годов" (в редакции решений №24/1 от 17.03.2022; №27/3 от 27.12.2022 г.)</t>
  </si>
  <si>
    <t>388830</t>
  </si>
  <si>
    <t>117430</t>
  </si>
  <si>
    <t>680060</t>
  </si>
  <si>
    <t>205377</t>
  </si>
  <si>
    <t>256800</t>
  </si>
  <si>
    <t>5000</t>
  </si>
  <si>
    <t>223185,00</t>
  </si>
  <si>
    <t>67402,00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</si>
  <si>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</si>
  <si>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</si>
  <si>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</si>
  <si>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</si>
  <si>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товаров,работ и услуг</t>
  </si>
  <si>
    <t>26800</t>
  </si>
  <si>
    <t>13</t>
  </si>
  <si>
    <t>Организация мероприятий по осуществлению государственных полномочий в области законодательства об административных правонарушениях</t>
  </si>
  <si>
    <t>Прочая закупка товаров, работ и услуг</t>
  </si>
  <si>
    <t>79200</t>
  </si>
  <si>
    <t>23920</t>
  </si>
  <si>
    <t>1180</t>
  </si>
  <si>
    <t xml:space="preserve">Дорожное хозяйство (дорожные фонды)" </t>
  </si>
  <si>
    <t>09</t>
  </si>
  <si>
    <t>Муниципальная программа "Комплексное развитие территории Хабаровского сельского поселения "</t>
  </si>
  <si>
    <t xml:space="preserve"> 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</t>
  </si>
  <si>
    <t>01000000000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</si>
  <si>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СП"</t>
  </si>
  <si>
    <t>1000000</t>
  </si>
  <si>
    <t>1000</t>
  </si>
  <si>
    <t>187970</t>
  </si>
  <si>
    <t>56770</t>
  </si>
  <si>
    <t>139719,60</t>
  </si>
  <si>
    <t>42195,32</t>
  </si>
  <si>
    <t>к решению "О внесении изменений и дополнений в бюджет МО Хабаровское сельское поселение на 2022 год и плановый период 2023-2024 годов" (в редакции решений №24/1 от 17.03.2022 г.;  №27/3 от 27.12.2022 г.)</t>
  </si>
  <si>
    <t>Приложение 3
                                                                                  к решению «О внесении изменений и дополнений в  бюджет 
муниципального образования Хабаровское сельское поселение
на 2022 и на плановый период 2023-2024 годов" (в редакции решений №24/1 от 17.03.2022 г.)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</si>
</sst>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</numFmts>
  <fonts count="11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50"/>
      <color indexed="8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b/>
      <sz val="65"/>
      <name val="Times New Roman"/>
      <family val="1"/>
    </font>
    <font>
      <sz val="54"/>
      <name val="Times New Roman"/>
      <family val="1"/>
    </font>
    <font>
      <sz val="38"/>
      <name val="Times New Roman"/>
      <family val="1"/>
    </font>
    <font>
      <sz val="38"/>
      <name val="Arial Cyr"/>
      <family val="0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b/>
      <sz val="68"/>
      <name val="Times New Roman"/>
      <family val="1"/>
    </font>
    <font>
      <sz val="68"/>
      <name val="Times New Roman"/>
      <family val="1"/>
    </font>
    <font>
      <b/>
      <sz val="66"/>
      <name val="Times New Roman"/>
      <family val="1"/>
    </font>
    <font>
      <b/>
      <sz val="66"/>
      <color indexed="8"/>
      <name val="Times New Roman"/>
      <family val="1"/>
    </font>
    <font>
      <sz val="66"/>
      <name val="Times New Roman"/>
      <family val="1"/>
    </font>
    <font>
      <sz val="66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68"/>
      <color indexed="8"/>
      <name val="Times New Roman"/>
      <family val="1"/>
    </font>
    <font>
      <sz val="22"/>
      <name val="Times New Roman"/>
      <family val="1"/>
    </font>
    <font>
      <sz val="28"/>
      <color indexed="8"/>
      <name val="Times New Roman"/>
      <family val="1"/>
    </font>
    <font>
      <sz val="50"/>
      <name val="Arial Cyr"/>
      <family val="0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sz val="52"/>
      <name val="Times New Roman"/>
      <family val="1"/>
    </font>
    <font>
      <b/>
      <sz val="68"/>
      <color indexed="8"/>
      <name val="Times New Roman"/>
      <family val="1"/>
    </font>
    <font>
      <b/>
      <sz val="55"/>
      <name val="Times New Roman"/>
      <family val="1"/>
    </font>
    <font>
      <b/>
      <sz val="55"/>
      <color indexed="8"/>
      <name val="Times New Roman"/>
      <family val="1"/>
    </font>
    <font>
      <sz val="55"/>
      <name val="Times New Roman"/>
      <family val="1"/>
    </font>
    <font>
      <sz val="55"/>
      <color indexed="8"/>
      <name val="Times New Roman"/>
      <family val="1"/>
    </font>
    <font>
      <b/>
      <sz val="10"/>
      <name val="Times New Roman"/>
      <family val="1"/>
    </font>
    <font>
      <b/>
      <sz val="28"/>
      <name val="Arial Cyr"/>
      <family val="0"/>
    </font>
    <font>
      <sz val="26"/>
      <name val="Times New Roman"/>
      <family val="1"/>
    </font>
    <font>
      <sz val="48"/>
      <name val="Arial Cyr"/>
      <family val="0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6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0" fillId="0" borderId="0">
      <alignment/>
      <protection/>
    </xf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3" fillId="0" borderId="0">
      <alignment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2" fontId="23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38" fillId="34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wrapText="1"/>
    </xf>
    <xf numFmtId="0" fontId="50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51" fillId="0" borderId="10" xfId="55" applyFont="1" applyFill="1" applyBorder="1" applyAlignment="1">
      <alignment horizontal="left" wrapText="1"/>
      <protection/>
    </xf>
    <xf numFmtId="0" fontId="51" fillId="0" borderId="12" xfId="55" applyFont="1" applyFill="1" applyBorder="1" applyAlignment="1">
      <alignment horizontal="left" wrapText="1"/>
      <protection/>
    </xf>
    <xf numFmtId="49" fontId="50" fillId="0" borderId="13" xfId="0" applyNumberFormat="1" applyFont="1" applyFill="1" applyBorder="1" applyAlignment="1">
      <alignment horizontal="center"/>
    </xf>
    <xf numFmtId="0" fontId="50" fillId="0" borderId="14" xfId="0" applyNumberFormat="1" applyFont="1" applyFill="1" applyBorder="1" applyAlignment="1" applyProtection="1">
      <alignment wrapText="1"/>
      <protection/>
    </xf>
    <xf numFmtId="0" fontId="50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54" applyFont="1" applyFill="1" applyBorder="1" applyAlignment="1">
      <alignment horizontal="justify" wrapText="1"/>
      <protection/>
    </xf>
    <xf numFmtId="49" fontId="48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0" fontId="48" fillId="0" borderId="11" xfId="54" applyFont="1" applyFill="1" applyBorder="1" applyAlignment="1">
      <alignment horizontal="justify" wrapText="1"/>
      <protection/>
    </xf>
    <xf numFmtId="49" fontId="48" fillId="0" borderId="11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0" fontId="23" fillId="0" borderId="10" xfId="0" applyFont="1" applyBorder="1" applyAlignment="1">
      <alignment wrapText="1"/>
    </xf>
    <xf numFmtId="182" fontId="22" fillId="0" borderId="10" xfId="0" applyNumberFormat="1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/>
    </xf>
    <xf numFmtId="182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54" applyFont="1" applyFill="1" applyBorder="1" applyAlignment="1">
      <alignment horizontal="justify"/>
      <protection/>
    </xf>
    <xf numFmtId="2" fontId="112" fillId="0" borderId="10" xfId="0" applyNumberFormat="1" applyFont="1" applyBorder="1" applyAlignment="1">
      <alignment horizontal="center"/>
    </xf>
    <xf numFmtId="2" fontId="113" fillId="0" borderId="10" xfId="0" applyNumberFormat="1" applyFont="1" applyBorder="1" applyAlignment="1">
      <alignment horizont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173" fontId="20" fillId="0" borderId="0" xfId="69" applyFont="1" applyFill="1" applyAlignment="1">
      <alignment horizontal="right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/>
    </xf>
    <xf numFmtId="0" fontId="56" fillId="0" borderId="15" xfId="0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left" wrapText="1"/>
    </xf>
    <xf numFmtId="49" fontId="20" fillId="0" borderId="17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49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8" fillId="0" borderId="10" xfId="0" applyFont="1" applyBorder="1" applyAlignment="1">
      <alignment wrapText="1"/>
    </xf>
    <xf numFmtId="49" fontId="58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/>
    </xf>
    <xf numFmtId="49" fontId="60" fillId="35" borderId="10" xfId="0" applyNumberFormat="1" applyFont="1" applyFill="1" applyBorder="1" applyAlignment="1">
      <alignment horizontal="center" wrapText="1"/>
    </xf>
    <xf numFmtId="2" fontId="60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/>
    </xf>
    <xf numFmtId="49" fontId="58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wrapText="1"/>
    </xf>
    <xf numFmtId="49" fontId="58" fillId="0" borderId="10" xfId="0" applyNumberFormat="1" applyFont="1" applyFill="1" applyBorder="1" applyAlignment="1">
      <alignment wrapText="1"/>
    </xf>
    <xf numFmtId="49" fontId="60" fillId="0" borderId="10" xfId="0" applyNumberFormat="1" applyFont="1" applyBorder="1" applyAlignment="1">
      <alignment horizontal="center" wrapText="1"/>
    </xf>
    <xf numFmtId="2" fontId="60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2" fontId="58" fillId="0" borderId="10" xfId="0" applyNumberFormat="1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2" fontId="59" fillId="0" borderId="10" xfId="0" applyNumberFormat="1" applyFont="1" applyBorder="1" applyAlignment="1">
      <alignment horizontal="center"/>
    </xf>
    <xf numFmtId="174" fontId="59" fillId="0" borderId="0" xfId="0" applyNumberFormat="1" applyFont="1" applyBorder="1" applyAlignment="1">
      <alignment horizontal="center" vertical="top"/>
    </xf>
    <xf numFmtId="0" fontId="58" fillId="0" borderId="0" xfId="0" applyFont="1" applyFill="1" applyBorder="1" applyAlignment="1">
      <alignment horizontal="left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vertical="center"/>
    </xf>
    <xf numFmtId="49" fontId="58" fillId="0" borderId="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60" fillId="0" borderId="0" xfId="0" applyFont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58" fillId="0" borderId="0" xfId="0" applyFont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wrapText="1"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/>
    </xf>
    <xf numFmtId="2" fontId="22" fillId="33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 wrapText="1"/>
    </xf>
    <xf numFmtId="2" fontId="65" fillId="33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2" fontId="68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49" fontId="38" fillId="0" borderId="10" xfId="33" applyNumberFormat="1" applyFont="1" applyFill="1" applyBorder="1" applyAlignment="1">
      <alignment horizontal="justify" wrapText="1"/>
      <protection/>
    </xf>
    <xf numFmtId="0" fontId="23" fillId="33" borderId="10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justify"/>
    </xf>
    <xf numFmtId="0" fontId="22" fillId="0" borderId="10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49" fontId="52" fillId="0" borderId="0" xfId="0" applyNumberFormat="1" applyFont="1" applyAlignment="1">
      <alignment horizontal="right" wrapText="1"/>
    </xf>
    <xf numFmtId="0" fontId="70" fillId="0" borderId="0" xfId="0" applyFont="1" applyAlignment="1">
      <alignment/>
    </xf>
    <xf numFmtId="0" fontId="52" fillId="0" borderId="0" xfId="0" applyFont="1" applyAlignment="1">
      <alignment horizontal="right"/>
    </xf>
    <xf numFmtId="0" fontId="71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2" fillId="34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71" fillId="0" borderId="10" xfId="0" applyFont="1" applyFill="1" applyBorder="1" applyAlignment="1">
      <alignment horizontal="center" wrapText="1"/>
    </xf>
    <xf numFmtId="0" fontId="53" fillId="0" borderId="10" xfId="55" applyFont="1" applyFill="1" applyBorder="1" applyAlignment="1">
      <alignment horizontal="left" wrapText="1"/>
      <protection/>
    </xf>
    <xf numFmtId="49" fontId="52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0" fontId="53" fillId="0" borderId="12" xfId="55" applyFont="1" applyFill="1" applyBorder="1" applyAlignment="1">
      <alignment horizontal="left" wrapText="1"/>
      <protection/>
    </xf>
    <xf numFmtId="49" fontId="52" fillId="0" borderId="13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71" fillId="0" borderId="10" xfId="0" applyNumberFormat="1" applyFont="1" applyFill="1" applyBorder="1" applyAlignment="1">
      <alignment horizontal="center" wrapText="1"/>
    </xf>
    <xf numFmtId="0" fontId="72" fillId="0" borderId="10" xfId="55" applyFont="1" applyFill="1" applyBorder="1" applyAlignment="1">
      <alignment horizontal="left" wrapText="1"/>
      <protection/>
    </xf>
    <xf numFmtId="2" fontId="71" fillId="0" borderId="10" xfId="0" applyNumberFormat="1" applyFont="1" applyFill="1" applyBorder="1" applyAlignment="1">
      <alignment horizontal="center" wrapText="1"/>
    </xf>
    <xf numFmtId="49" fontId="71" fillId="0" borderId="13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wrapText="1"/>
    </xf>
    <xf numFmtId="2" fontId="71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 horizontal="left" wrapText="1"/>
    </xf>
    <xf numFmtId="49" fontId="7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54" applyFont="1" applyFill="1" applyBorder="1" applyAlignment="1">
      <alignment horizontal="justify" wrapText="1"/>
      <protection/>
    </xf>
    <xf numFmtId="49" fontId="71" fillId="0" borderId="10" xfId="0" applyNumberFormat="1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71" fillId="0" borderId="18" xfId="0" applyNumberFormat="1" applyFont="1" applyFill="1" applyBorder="1" applyAlignment="1" applyProtection="1">
      <alignment wrapText="1"/>
      <protection/>
    </xf>
    <xf numFmtId="0" fontId="71" fillId="0" borderId="11" xfId="0" applyFont="1" applyFill="1" applyBorder="1" applyAlignment="1">
      <alignment horizontal="center" wrapText="1"/>
    </xf>
    <xf numFmtId="0" fontId="71" fillId="0" borderId="11" xfId="54" applyFont="1" applyFill="1" applyBorder="1" applyAlignment="1">
      <alignment horizontal="justify" wrapText="1"/>
      <protection/>
    </xf>
    <xf numFmtId="49" fontId="71" fillId="0" borderId="11" xfId="0" applyNumberFormat="1" applyFont="1" applyFill="1" applyBorder="1" applyAlignment="1">
      <alignment horizontal="center" wrapText="1"/>
    </xf>
    <xf numFmtId="2" fontId="71" fillId="0" borderId="11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22" fillId="0" borderId="10" xfId="0" applyFont="1" applyFill="1" applyBorder="1" applyAlignment="1">
      <alignment horizontal="left" wrapText="1"/>
    </xf>
    <xf numFmtId="0" fontId="47" fillId="0" borderId="10" xfId="54" applyFont="1" applyBorder="1" applyAlignment="1">
      <alignment horizontal="justify"/>
      <protection/>
    </xf>
    <xf numFmtId="49" fontId="47" fillId="0" borderId="10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65" fillId="0" borderId="10" xfId="54" applyFont="1" applyBorder="1" applyAlignment="1">
      <alignment horizontal="justify"/>
      <protection/>
    </xf>
    <xf numFmtId="0" fontId="65" fillId="0" borderId="10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6" fillId="0" borderId="20" xfId="0" applyFont="1" applyBorder="1" applyAlignment="1">
      <alignment horizontal="center" wrapText="1"/>
    </xf>
    <xf numFmtId="0" fontId="36" fillId="0" borderId="21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right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wrapText="1"/>
    </xf>
    <xf numFmtId="49" fontId="33" fillId="0" borderId="0" xfId="0" applyNumberFormat="1" applyFont="1" applyAlignment="1">
      <alignment horizontal="right" wrapText="1"/>
    </xf>
    <xf numFmtId="49" fontId="34" fillId="0" borderId="0" xfId="0" applyNumberFormat="1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34" fillId="0" borderId="0" xfId="0" applyFont="1" applyAlignment="1">
      <alignment wrapText="1"/>
    </xf>
    <xf numFmtId="49" fontId="55" fillId="0" borderId="0" xfId="0" applyNumberFormat="1" applyFont="1" applyAlignment="1">
      <alignment horizontal="right" wrapText="1"/>
    </xf>
    <xf numFmtId="49" fontId="55" fillId="0" borderId="0" xfId="0" applyNumberFormat="1" applyFont="1" applyAlignment="1">
      <alignment wrapText="1"/>
    </xf>
    <xf numFmtId="49" fontId="55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center" vertical="top" wrapText="1"/>
    </xf>
    <xf numFmtId="2" fontId="18" fillId="0" borderId="16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3" fontId="18" fillId="0" borderId="16" xfId="69" applyFont="1" applyFill="1" applyBorder="1" applyAlignment="1">
      <alignment horizontal="center" vertical="top"/>
    </xf>
    <xf numFmtId="173" fontId="18" fillId="0" borderId="11" xfId="69" applyFont="1" applyFill="1" applyBorder="1" applyAlignment="1">
      <alignment horizontal="center" vertical="top"/>
    </xf>
    <xf numFmtId="49" fontId="69" fillId="0" borderId="0" xfId="0" applyNumberFormat="1" applyFont="1" applyAlignment="1">
      <alignment horizontal="right" wrapText="1"/>
    </xf>
    <xf numFmtId="49" fontId="69" fillId="0" borderId="0" xfId="0" applyNumberFormat="1" applyFont="1" applyFill="1" applyAlignment="1">
      <alignment horizontal="right" vertical="center" wrapText="1"/>
    </xf>
    <xf numFmtId="49" fontId="73" fillId="0" borderId="0" xfId="0" applyNumberFormat="1" applyFont="1" applyAlignment="1">
      <alignment horizontal="right" vertical="center" wrapText="1"/>
    </xf>
    <xf numFmtId="173" fontId="18" fillId="0" borderId="16" xfId="69" applyFont="1" applyFill="1" applyBorder="1" applyAlignment="1">
      <alignment horizontal="center" vertical="center"/>
    </xf>
    <xf numFmtId="173" fontId="18" fillId="0" borderId="11" xfId="69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3" fillId="0" borderId="0" xfId="0" applyFont="1" applyAlignment="1">
      <alignment horizontal="right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60" fillId="0" borderId="0" xfId="0" applyFont="1" applyAlignment="1">
      <alignment horizontal="center" vertical="top" wrapText="1"/>
    </xf>
    <xf numFmtId="49" fontId="24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wrapText="1"/>
    </xf>
    <xf numFmtId="0" fontId="63" fillId="0" borderId="0" xfId="0" applyFont="1" applyAlignment="1">
      <alignment horizontal="center" wrapText="1"/>
    </xf>
    <xf numFmtId="49" fontId="30" fillId="0" borderId="0" xfId="0" applyNumberFormat="1" applyFont="1" applyAlignment="1">
      <alignment horizontal="right" wrapText="1"/>
    </xf>
    <xf numFmtId="0" fontId="57" fillId="0" borderId="0" xfId="0" applyFont="1" applyAlignment="1">
      <alignment horizontal="right" wrapText="1"/>
    </xf>
    <xf numFmtId="49" fontId="52" fillId="0" borderId="0" xfId="0" applyNumberFormat="1" applyFont="1" applyAlignment="1">
      <alignment horizontal="right" wrapText="1"/>
    </xf>
    <xf numFmtId="49" fontId="52" fillId="0" borderId="0" xfId="0" applyNumberFormat="1" applyFont="1" applyAlignment="1">
      <alignment wrapText="1"/>
    </xf>
    <xf numFmtId="0" fontId="71" fillId="0" borderId="0" xfId="0" applyFont="1" applyAlignment="1">
      <alignment horizontal="center" wrapText="1"/>
    </xf>
    <xf numFmtId="0" fontId="53" fillId="0" borderId="0" xfId="0" applyFont="1" applyFill="1" applyBorder="1" applyAlignment="1">
      <alignment horizontal="right"/>
    </xf>
    <xf numFmtId="0" fontId="71" fillId="0" borderId="11" xfId="0" applyFont="1" applyFill="1" applyBorder="1" applyAlignment="1">
      <alignment wrapText="1"/>
    </xf>
    <xf numFmtId="49" fontId="52" fillId="0" borderId="0" xfId="0" applyNumberFormat="1" applyFont="1" applyAlignment="1">
      <alignment vertical="top" wrapText="1"/>
    </xf>
    <xf numFmtId="49" fontId="70" fillId="0" borderId="0" xfId="0" applyNumberFormat="1" applyFont="1" applyAlignment="1">
      <alignment vertical="top" wrapText="1"/>
    </xf>
    <xf numFmtId="0" fontId="44" fillId="0" borderId="0" xfId="0" applyFont="1" applyAlignment="1">
      <alignment horizontal="center" wrapText="1"/>
    </xf>
    <xf numFmtId="49" fontId="26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38" fillId="0" borderId="10" xfId="33" applyNumberFormat="1" applyFont="1" applyBorder="1" applyAlignment="1">
      <alignment horizontal="justify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22" fillId="0" borderId="0" xfId="0" applyFont="1" applyAlignment="1">
      <alignment horizontal="left"/>
    </xf>
    <xf numFmtId="49" fontId="22" fillId="0" borderId="10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left" vertical="justify" wrapText="1"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49" fontId="58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/>
    </xf>
    <xf numFmtId="174" fontId="6" fillId="0" borderId="0" xfId="0" applyNumberFormat="1" applyFont="1" applyAlignment="1" quotePrefix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left" wrapText="1"/>
    </xf>
    <xf numFmtId="0" fontId="58" fillId="36" borderId="10" xfId="33" applyFont="1" applyFill="1" applyBorder="1" applyAlignment="1">
      <alignment horizontal="left" wrapText="1" shrinkToFit="1"/>
      <protection/>
    </xf>
    <xf numFmtId="49" fontId="60" fillId="0" borderId="10" xfId="0" applyNumberFormat="1" applyFont="1" applyBorder="1" applyAlignment="1">
      <alignment wrapText="1"/>
    </xf>
    <xf numFmtId="49" fontId="58" fillId="0" borderId="10" xfId="0" applyNumberFormat="1" applyFont="1" applyBorder="1" applyAlignment="1">
      <alignment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49" fontId="41" fillId="0" borderId="0" xfId="0" applyNumberFormat="1" applyFont="1" applyAlignment="1">
      <alignment horizontal="center" wrapText="1"/>
    </xf>
    <xf numFmtId="174" fontId="59" fillId="0" borderId="0" xfId="0" applyNumberFormat="1" applyFont="1" applyAlignment="1">
      <alignment horizontal="center" vertical="top"/>
    </xf>
    <xf numFmtId="0" fontId="58" fillId="0" borderId="10" xfId="0" applyFont="1" applyBorder="1" applyAlignment="1">
      <alignment horizontal="left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49" fontId="58" fillId="0" borderId="0" xfId="0" applyNumberFormat="1" applyFont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6" fillId="0" borderId="10" xfId="55" applyFont="1" applyBorder="1" applyAlignment="1">
      <alignment horizontal="left" wrapText="1"/>
      <protection/>
    </xf>
    <xf numFmtId="49" fontId="65" fillId="0" borderId="10" xfId="0" applyNumberFormat="1" applyFont="1" applyBorder="1" applyAlignment="1">
      <alignment horizontal="center" wrapText="1"/>
    </xf>
    <xf numFmtId="2" fontId="65" fillId="0" borderId="10" xfId="0" applyNumberFormat="1" applyFont="1" applyBorder="1" applyAlignment="1">
      <alignment horizontal="center" wrapText="1"/>
    </xf>
    <xf numFmtId="0" fontId="66" fillId="0" borderId="12" xfId="55" applyFont="1" applyBorder="1" applyAlignment="1">
      <alignment horizontal="left" wrapText="1"/>
      <protection/>
    </xf>
    <xf numFmtId="0" fontId="66" fillId="0" borderId="22" xfId="55" applyFont="1" applyBorder="1" applyAlignment="1">
      <alignment horizontal="left" wrapText="1"/>
      <protection/>
    </xf>
    <xf numFmtId="49" fontId="65" fillId="0" borderId="13" xfId="0" applyNumberFormat="1" applyFont="1" applyBorder="1" applyAlignment="1">
      <alignment horizontal="center"/>
    </xf>
    <xf numFmtId="0" fontId="65" fillId="0" borderId="13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0" fontId="64" fillId="0" borderId="10" xfId="55" applyFont="1" applyBorder="1" applyAlignment="1">
      <alignment horizontal="left" wrapText="1"/>
      <protection/>
    </xf>
    <xf numFmtId="182" fontId="63" fillId="0" borderId="10" xfId="0" applyNumberFormat="1" applyFont="1" applyBorder="1" applyAlignment="1">
      <alignment horizontal="center" wrapText="1"/>
    </xf>
    <xf numFmtId="49" fontId="63" fillId="0" borderId="13" xfId="0" applyNumberFormat="1" applyFont="1" applyBorder="1" applyAlignment="1">
      <alignment horizontal="center"/>
    </xf>
    <xf numFmtId="2" fontId="63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left" wrapText="1"/>
    </xf>
    <xf numFmtId="49" fontId="63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wrapText="1"/>
    </xf>
    <xf numFmtId="49" fontId="65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wrapText="1"/>
    </xf>
    <xf numFmtId="49" fontId="63" fillId="0" borderId="10" xfId="0" applyNumberFormat="1" applyFont="1" applyBorder="1" applyAlignment="1">
      <alignment wrapText="1"/>
    </xf>
    <xf numFmtId="49" fontId="47" fillId="0" borderId="10" xfId="0" applyNumberFormat="1" applyFont="1" applyBorder="1" applyAlignment="1">
      <alignment wrapText="1"/>
    </xf>
    <xf numFmtId="49" fontId="65" fillId="0" borderId="10" xfId="0" applyNumberFormat="1" applyFont="1" applyBorder="1" applyAlignment="1">
      <alignment wrapText="1"/>
    </xf>
    <xf numFmtId="0" fontId="65" fillId="0" borderId="10" xfId="54" applyFont="1" applyBorder="1" applyAlignment="1">
      <alignment horizontal="justify" wrapText="1"/>
      <protection/>
    </xf>
    <xf numFmtId="49" fontId="63" fillId="0" borderId="11" xfId="0" applyNumberFormat="1" applyFont="1" applyBorder="1" applyAlignment="1">
      <alignment horizontal="center" wrapText="1"/>
    </xf>
    <xf numFmtId="2" fontId="63" fillId="0" borderId="11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 wrapText="1"/>
    </xf>
    <xf numFmtId="2" fontId="65" fillId="0" borderId="10" xfId="0" applyNumberFormat="1" applyFont="1" applyBorder="1" applyAlignment="1">
      <alignment horizontal="center"/>
    </xf>
    <xf numFmtId="0" fontId="63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3" fillId="0" borderId="18" xfId="0" applyFont="1" applyBorder="1" applyAlignment="1">
      <alignment wrapText="1"/>
    </xf>
    <xf numFmtId="0" fontId="63" fillId="0" borderId="12" xfId="0" applyFont="1" applyBorder="1" applyAlignment="1">
      <alignment wrapText="1"/>
    </xf>
    <xf numFmtId="0" fontId="63" fillId="0" borderId="27" xfId="0" applyFont="1" applyBorder="1" applyAlignment="1">
      <alignment wrapText="1"/>
    </xf>
    <xf numFmtId="0" fontId="63" fillId="0" borderId="28" xfId="0" applyFont="1" applyBorder="1" applyAlignment="1">
      <alignment wrapText="1"/>
    </xf>
    <xf numFmtId="2" fontId="63" fillId="0" borderId="11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54" fillId="0" borderId="10" xfId="55" applyFont="1" applyBorder="1" applyAlignment="1">
      <alignment horizontal="left" wrapText="1"/>
      <protection/>
    </xf>
    <xf numFmtId="0" fontId="54" fillId="0" borderId="12" xfId="55" applyFont="1" applyBorder="1" applyAlignment="1">
      <alignment horizontal="left" wrapText="1"/>
      <protection/>
    </xf>
    <xf numFmtId="0" fontId="46" fillId="0" borderId="10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wrapText="1"/>
    </xf>
    <xf numFmtId="0" fontId="114" fillId="0" borderId="0" xfId="0" applyFont="1" applyAlignment="1">
      <alignment/>
    </xf>
    <xf numFmtId="0" fontId="47" fillId="0" borderId="10" xfId="0" applyFont="1" applyBorder="1" applyAlignment="1">
      <alignment horizontal="left" wrapText="1"/>
    </xf>
    <xf numFmtId="0" fontId="47" fillId="36" borderId="10" xfId="33" applyFont="1" applyFill="1" applyBorder="1" applyAlignment="1">
      <alignment horizontal="left" vertical="center" wrapText="1" shrinkToFit="1"/>
      <protection/>
    </xf>
    <xf numFmtId="49" fontId="47" fillId="0" borderId="10" xfId="0" applyNumberFormat="1" applyFont="1" applyBorder="1" applyAlignment="1">
      <alignment horizontal="center"/>
    </xf>
    <xf numFmtId="0" fontId="47" fillId="0" borderId="10" xfId="54" applyFont="1" applyBorder="1" applyAlignment="1">
      <alignment horizontal="justify" wrapText="1"/>
      <protection/>
    </xf>
    <xf numFmtId="49" fontId="46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/>
    </xf>
    <xf numFmtId="0" fontId="46" fillId="0" borderId="10" xfId="54" applyFont="1" applyBorder="1" applyAlignment="1">
      <alignment horizontal="justify"/>
      <protection/>
    </xf>
    <xf numFmtId="49" fontId="46" fillId="0" borderId="11" xfId="0" applyNumberFormat="1" applyFont="1" applyBorder="1" applyAlignment="1">
      <alignment horizontal="center" wrapText="1"/>
    </xf>
    <xf numFmtId="2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wrapText="1"/>
    </xf>
    <xf numFmtId="2" fontId="46" fillId="0" borderId="11" xfId="0" applyNumberFormat="1" applyFont="1" applyBorder="1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75"/>
  <sheetViews>
    <sheetView view="pageBreakPreview" zoomScale="28" zoomScaleSheetLayoutView="28" zoomScalePageLayoutView="0" workbookViewId="0" topLeftCell="A1">
      <selection activeCell="F10" sqref="F10"/>
    </sheetView>
  </sheetViews>
  <sheetFormatPr defaultColWidth="9.00390625" defaultRowHeight="12.75"/>
  <cols>
    <col min="1" max="1" width="28.375" style="0" customWidth="1"/>
    <col min="2" max="2" width="28.875" style="0" customWidth="1"/>
    <col min="3" max="3" width="91.25390625" style="4" customWidth="1"/>
    <col min="4" max="4" width="181.375" style="7" customWidth="1"/>
    <col min="5" max="5" width="71.875" style="7" customWidth="1"/>
    <col min="6" max="6" width="59.25390625" style="7" customWidth="1"/>
    <col min="7" max="7" width="60.875" style="4" customWidth="1"/>
  </cols>
  <sheetData>
    <row r="1" spans="7:9" ht="36" customHeight="1">
      <c r="G1" s="295"/>
      <c r="H1" s="293"/>
      <c r="I1" s="293"/>
    </row>
    <row r="2" spans="2:10" ht="40.5" customHeight="1">
      <c r="B2" s="59"/>
      <c r="C2" s="68"/>
      <c r="D2" s="69" t="s">
        <v>279</v>
      </c>
      <c r="E2" s="69"/>
      <c r="F2" s="69"/>
      <c r="G2" s="293" t="s">
        <v>340</v>
      </c>
      <c r="H2" s="294"/>
      <c r="I2" s="294"/>
      <c r="J2" s="59"/>
    </row>
    <row r="3" spans="2:10" s="1" customFormat="1" ht="162.75" customHeight="1">
      <c r="B3" s="59"/>
      <c r="C3" s="70"/>
      <c r="D3" s="69"/>
      <c r="E3" s="69"/>
      <c r="F3" s="291" t="s">
        <v>365</v>
      </c>
      <c r="G3" s="292"/>
      <c r="H3" s="292"/>
      <c r="I3" s="292"/>
      <c r="J3" s="292"/>
    </row>
    <row r="4" spans="2:10" s="14" customFormat="1" ht="104.25" customHeight="1">
      <c r="B4" s="345" t="s">
        <v>356</v>
      </c>
      <c r="C4" s="346"/>
      <c r="D4" s="346"/>
      <c r="E4" s="346"/>
      <c r="F4" s="346"/>
      <c r="G4" s="346"/>
      <c r="H4" s="54"/>
      <c r="I4" s="54"/>
      <c r="J4" s="54"/>
    </row>
    <row r="5" spans="2:10" s="14" customFormat="1" ht="225">
      <c r="B5" s="75" t="s">
        <v>11</v>
      </c>
      <c r="C5" s="75" t="s">
        <v>141</v>
      </c>
      <c r="D5" s="75" t="s">
        <v>10</v>
      </c>
      <c r="E5" s="75">
        <v>2022</v>
      </c>
      <c r="F5" s="75" t="s">
        <v>193</v>
      </c>
      <c r="G5" s="75" t="s">
        <v>305</v>
      </c>
      <c r="H5" s="54"/>
      <c r="I5" s="54"/>
      <c r="J5" s="54"/>
    </row>
    <row r="6" spans="2:10" s="3" customFormat="1" ht="70.5" customHeight="1">
      <c r="B6" s="76">
        <v>1</v>
      </c>
      <c r="C6" s="76">
        <v>2</v>
      </c>
      <c r="D6" s="76">
        <v>3</v>
      </c>
      <c r="E6" s="77"/>
      <c r="F6" s="76">
        <v>4</v>
      </c>
      <c r="G6" s="76">
        <v>5</v>
      </c>
      <c r="H6" s="54"/>
      <c r="I6" s="54"/>
      <c r="J6" s="54"/>
    </row>
    <row r="7" spans="2:10" s="14" customFormat="1" ht="102.75" customHeight="1">
      <c r="B7" s="79" t="s">
        <v>58</v>
      </c>
      <c r="C7" s="80" t="s">
        <v>12</v>
      </c>
      <c r="D7" s="81" t="s">
        <v>299</v>
      </c>
      <c r="E7" s="82">
        <f>E8+E18+E21+E43</f>
        <v>598900</v>
      </c>
      <c r="F7" s="82">
        <f>F8+F18+F21+F43</f>
        <v>311800</v>
      </c>
      <c r="G7" s="82">
        <f>E7+F7</f>
        <v>910700</v>
      </c>
      <c r="H7" s="54"/>
      <c r="I7" s="54"/>
      <c r="J7" s="54"/>
    </row>
    <row r="8" spans="2:10" s="14" customFormat="1" ht="101.25" customHeight="1">
      <c r="B8" s="79" t="s">
        <v>58</v>
      </c>
      <c r="C8" s="80" t="s">
        <v>185</v>
      </c>
      <c r="D8" s="77" t="s">
        <v>277</v>
      </c>
      <c r="E8" s="84">
        <f>E9</f>
        <v>8000</v>
      </c>
      <c r="F8" s="84">
        <f>F9</f>
        <v>-1000</v>
      </c>
      <c r="G8" s="84">
        <f>G9+G18+G21</f>
        <v>340700</v>
      </c>
      <c r="H8" s="54"/>
      <c r="I8" s="54"/>
      <c r="J8" s="54"/>
    </row>
    <row r="9" spans="2:10" s="14" customFormat="1" ht="90" customHeight="1">
      <c r="B9" s="79" t="s">
        <v>58</v>
      </c>
      <c r="C9" s="150" t="s">
        <v>13</v>
      </c>
      <c r="D9" s="81" t="s">
        <v>14</v>
      </c>
      <c r="E9" s="82">
        <f>E10+E11+E12</f>
        <v>8000</v>
      </c>
      <c r="F9" s="82">
        <f>F10+F11+F12</f>
        <v>-1000</v>
      </c>
      <c r="G9" s="82">
        <f>G10</f>
        <v>7000</v>
      </c>
      <c r="H9" s="54"/>
      <c r="I9" s="54"/>
      <c r="J9" s="54"/>
    </row>
    <row r="10" spans="2:10" s="14" customFormat="1" ht="284.25" customHeight="1">
      <c r="B10" s="76">
        <v>182</v>
      </c>
      <c r="C10" s="78" t="s">
        <v>96</v>
      </c>
      <c r="D10" s="77" t="s">
        <v>216</v>
      </c>
      <c r="E10" s="84">
        <v>8000</v>
      </c>
      <c r="F10" s="84">
        <v>-1000</v>
      </c>
      <c r="G10" s="84">
        <f>E10+F10</f>
        <v>7000</v>
      </c>
      <c r="H10" s="54"/>
      <c r="I10" s="54"/>
      <c r="J10" s="54"/>
    </row>
    <row r="11" spans="2:10" s="14" customFormat="1" ht="113.25" customHeight="1" hidden="1">
      <c r="B11" s="76">
        <v>182</v>
      </c>
      <c r="C11" s="78" t="s">
        <v>97</v>
      </c>
      <c r="D11" s="87" t="s">
        <v>98</v>
      </c>
      <c r="E11" s="84">
        <v>0</v>
      </c>
      <c r="F11" s="84"/>
      <c r="G11" s="84">
        <f aca="true" t="shared" si="0" ref="G11:G17">E11+F11</f>
        <v>0</v>
      </c>
      <c r="H11" s="54"/>
      <c r="I11" s="54"/>
      <c r="J11" s="54"/>
    </row>
    <row r="12" spans="2:10" s="14" customFormat="1" ht="53.25" customHeight="1" hidden="1">
      <c r="B12" s="76">
        <v>182</v>
      </c>
      <c r="C12" s="78" t="s">
        <v>99</v>
      </c>
      <c r="D12" s="87" t="s">
        <v>100</v>
      </c>
      <c r="E12" s="84">
        <v>0</v>
      </c>
      <c r="F12" s="84"/>
      <c r="G12" s="84">
        <f t="shared" si="0"/>
        <v>0</v>
      </c>
      <c r="H12" s="54"/>
      <c r="I12" s="54"/>
      <c r="J12" s="54"/>
    </row>
    <row r="13" spans="2:10" s="14" customFormat="1" ht="91.5" hidden="1">
      <c r="B13" s="83" t="s">
        <v>59</v>
      </c>
      <c r="C13" s="78" t="s">
        <v>50</v>
      </c>
      <c r="D13" s="77" t="s">
        <v>15</v>
      </c>
      <c r="E13" s="84">
        <f>E17+E16+E15+E14</f>
        <v>0</v>
      </c>
      <c r="F13" s="84">
        <f>F17+F16+F15+F14</f>
        <v>0</v>
      </c>
      <c r="G13" s="84">
        <f t="shared" si="0"/>
        <v>0</v>
      </c>
      <c r="H13" s="54"/>
      <c r="I13" s="54"/>
      <c r="J13" s="54"/>
    </row>
    <row r="14" spans="2:10" s="14" customFormat="1" ht="91.5" hidden="1">
      <c r="B14" s="76">
        <v>100</v>
      </c>
      <c r="C14" s="78" t="s">
        <v>60</v>
      </c>
      <c r="D14" s="88" t="s">
        <v>101</v>
      </c>
      <c r="E14" s="76">
        <v>0</v>
      </c>
      <c r="F14" s="76">
        <v>0</v>
      </c>
      <c r="G14" s="84">
        <f t="shared" si="0"/>
        <v>0</v>
      </c>
      <c r="H14" s="54"/>
      <c r="I14" s="54"/>
      <c r="J14" s="54"/>
    </row>
    <row r="15" spans="2:10" s="14" customFormat="1" ht="183" hidden="1">
      <c r="B15" s="76">
        <v>100</v>
      </c>
      <c r="C15" s="78" t="s">
        <v>61</v>
      </c>
      <c r="D15" s="88" t="s">
        <v>102</v>
      </c>
      <c r="E15" s="76">
        <v>0</v>
      </c>
      <c r="F15" s="76">
        <v>0</v>
      </c>
      <c r="G15" s="84">
        <f t="shared" si="0"/>
        <v>0</v>
      </c>
      <c r="H15" s="54"/>
      <c r="I15" s="54"/>
      <c r="J15" s="54"/>
    </row>
    <row r="16" spans="2:10" s="14" customFormat="1" ht="137.25" hidden="1">
      <c r="B16" s="76">
        <v>100</v>
      </c>
      <c r="C16" s="78" t="s">
        <v>62</v>
      </c>
      <c r="D16" s="88" t="s">
        <v>103</v>
      </c>
      <c r="E16" s="84">
        <v>0</v>
      </c>
      <c r="F16" s="84">
        <v>0</v>
      </c>
      <c r="G16" s="84">
        <f t="shared" si="0"/>
        <v>0</v>
      </c>
      <c r="H16" s="54"/>
      <c r="I16" s="54"/>
      <c r="J16" s="54"/>
    </row>
    <row r="17" spans="2:10" s="14" customFormat="1" ht="137.25" hidden="1">
      <c r="B17" s="76">
        <v>100</v>
      </c>
      <c r="C17" s="78" t="s">
        <v>63</v>
      </c>
      <c r="D17" s="88" t="s">
        <v>103</v>
      </c>
      <c r="E17" s="84">
        <v>0</v>
      </c>
      <c r="F17" s="76">
        <v>0</v>
      </c>
      <c r="G17" s="84">
        <f t="shared" si="0"/>
        <v>0</v>
      </c>
      <c r="H17" s="54"/>
      <c r="I17" s="54"/>
      <c r="J17" s="54"/>
    </row>
    <row r="18" spans="2:10" s="15" customFormat="1" ht="64.5" customHeight="1">
      <c r="B18" s="79" t="s">
        <v>58</v>
      </c>
      <c r="C18" s="80" t="s">
        <v>16</v>
      </c>
      <c r="D18" s="81" t="s">
        <v>17</v>
      </c>
      <c r="E18" s="82">
        <f aca="true" t="shared" si="1" ref="E18:G19">E19</f>
        <v>10000</v>
      </c>
      <c r="F18" s="82">
        <f t="shared" si="1"/>
        <v>-2300</v>
      </c>
      <c r="G18" s="82">
        <f t="shared" si="1"/>
        <v>7700</v>
      </c>
      <c r="H18" s="89"/>
      <c r="I18" s="89"/>
      <c r="J18" s="89"/>
    </row>
    <row r="19" spans="2:10" s="14" customFormat="1" ht="57.75" customHeight="1">
      <c r="B19" s="83" t="s">
        <v>64</v>
      </c>
      <c r="C19" s="76" t="s">
        <v>18</v>
      </c>
      <c r="D19" s="77" t="s">
        <v>19</v>
      </c>
      <c r="E19" s="84">
        <f t="shared" si="1"/>
        <v>10000</v>
      </c>
      <c r="F19" s="84">
        <f t="shared" si="1"/>
        <v>-2300</v>
      </c>
      <c r="G19" s="84">
        <f t="shared" si="1"/>
        <v>7700</v>
      </c>
      <c r="H19" s="54"/>
      <c r="I19" s="54"/>
      <c r="J19" s="54"/>
    </row>
    <row r="20" spans="2:10" s="14" customFormat="1" ht="76.5" customHeight="1">
      <c r="B20" s="76">
        <v>182</v>
      </c>
      <c r="C20" s="76" t="s">
        <v>104</v>
      </c>
      <c r="D20" s="77" t="s">
        <v>19</v>
      </c>
      <c r="E20" s="84">
        <v>10000</v>
      </c>
      <c r="F20" s="84">
        <v>-2300</v>
      </c>
      <c r="G20" s="84">
        <f>E20+F20</f>
        <v>7700</v>
      </c>
      <c r="H20" s="54"/>
      <c r="I20" s="54"/>
      <c r="J20" s="54"/>
    </row>
    <row r="21" spans="2:10" s="15" customFormat="1" ht="82.5" customHeight="1">
      <c r="B21" s="79" t="s">
        <v>58</v>
      </c>
      <c r="C21" s="80" t="s">
        <v>20</v>
      </c>
      <c r="D21" s="81" t="s">
        <v>21</v>
      </c>
      <c r="E21" s="82">
        <f>E22+E24</f>
        <v>334900</v>
      </c>
      <c r="F21" s="82">
        <f>F22+F24</f>
        <v>-8900</v>
      </c>
      <c r="G21" s="82">
        <f>E21+F21</f>
        <v>326000</v>
      </c>
      <c r="H21" s="89"/>
      <c r="I21" s="89"/>
      <c r="J21" s="89"/>
    </row>
    <row r="22" spans="2:10" s="15" customFormat="1" ht="93.75" customHeight="1">
      <c r="B22" s="83" t="s">
        <v>64</v>
      </c>
      <c r="C22" s="76" t="s">
        <v>105</v>
      </c>
      <c r="D22" s="77" t="s">
        <v>217</v>
      </c>
      <c r="E22" s="84">
        <f>E23</f>
        <v>85000</v>
      </c>
      <c r="F22" s="84">
        <f>F23</f>
        <v>6000</v>
      </c>
      <c r="G22" s="84">
        <f>G23</f>
        <v>91000</v>
      </c>
      <c r="H22" s="89"/>
      <c r="I22" s="89"/>
      <c r="J22" s="89"/>
    </row>
    <row r="23" spans="2:10" s="15" customFormat="1" ht="157.5" customHeight="1">
      <c r="B23" s="76">
        <v>182</v>
      </c>
      <c r="C23" s="76" t="s">
        <v>106</v>
      </c>
      <c r="D23" s="88" t="s">
        <v>107</v>
      </c>
      <c r="E23" s="84">
        <v>85000</v>
      </c>
      <c r="F23" s="84">
        <v>6000</v>
      </c>
      <c r="G23" s="84">
        <f>E23+F23</f>
        <v>91000</v>
      </c>
      <c r="H23" s="89"/>
      <c r="I23" s="89"/>
      <c r="J23" s="89"/>
    </row>
    <row r="24" spans="2:10" s="14" customFormat="1" ht="69.75" customHeight="1">
      <c r="B24" s="83" t="s">
        <v>64</v>
      </c>
      <c r="C24" s="76" t="s">
        <v>108</v>
      </c>
      <c r="D24" s="77" t="s">
        <v>218</v>
      </c>
      <c r="E24" s="84">
        <f>E25+E26</f>
        <v>249900</v>
      </c>
      <c r="F24" s="84">
        <f>F25+F26</f>
        <v>-14900</v>
      </c>
      <c r="G24" s="84">
        <f>G25+G26</f>
        <v>235000</v>
      </c>
      <c r="H24" s="54"/>
      <c r="I24" s="54"/>
      <c r="J24" s="54"/>
    </row>
    <row r="25" spans="2:10" s="14" customFormat="1" ht="102.75" customHeight="1">
      <c r="B25" s="83" t="s">
        <v>64</v>
      </c>
      <c r="C25" s="76" t="s">
        <v>182</v>
      </c>
      <c r="D25" s="87" t="s">
        <v>143</v>
      </c>
      <c r="E25" s="84">
        <v>91000</v>
      </c>
      <c r="F25" s="84">
        <v>-21000</v>
      </c>
      <c r="G25" s="84">
        <f>E25+F25</f>
        <v>70000</v>
      </c>
      <c r="H25" s="54"/>
      <c r="I25" s="54"/>
      <c r="J25" s="54"/>
    </row>
    <row r="26" spans="2:10" s="14" customFormat="1" ht="136.5" customHeight="1">
      <c r="B26" s="83" t="s">
        <v>64</v>
      </c>
      <c r="C26" s="76" t="s">
        <v>139</v>
      </c>
      <c r="D26" s="88" t="s">
        <v>140</v>
      </c>
      <c r="E26" s="84">
        <v>158900</v>
      </c>
      <c r="F26" s="84">
        <v>6100</v>
      </c>
      <c r="G26" s="84">
        <f>E26+F26</f>
        <v>165000</v>
      </c>
      <c r="H26" s="54"/>
      <c r="I26" s="54"/>
      <c r="J26" s="54"/>
    </row>
    <row r="27" spans="2:10" s="14" customFormat="1" ht="16.5" customHeight="1" hidden="1">
      <c r="B27" s="83"/>
      <c r="C27" s="76"/>
      <c r="D27" s="77" t="s">
        <v>22</v>
      </c>
      <c r="E27" s="84">
        <v>0</v>
      </c>
      <c r="F27" s="84">
        <f>F28+F34+F38</f>
        <v>0</v>
      </c>
      <c r="G27" s="84">
        <f>G28+G34+G38</f>
        <v>0</v>
      </c>
      <c r="H27" s="54"/>
      <c r="I27" s="54"/>
      <c r="J27" s="54"/>
    </row>
    <row r="28" spans="2:10" s="15" customFormat="1" ht="135" hidden="1">
      <c r="B28" s="79" t="s">
        <v>58</v>
      </c>
      <c r="C28" s="80" t="s">
        <v>23</v>
      </c>
      <c r="D28" s="81" t="s">
        <v>24</v>
      </c>
      <c r="E28" s="82">
        <f>E29</f>
        <v>0</v>
      </c>
      <c r="F28" s="82">
        <f>F29</f>
        <v>0</v>
      </c>
      <c r="G28" s="82">
        <f>G29</f>
        <v>0</v>
      </c>
      <c r="H28" s="89"/>
      <c r="I28" s="89"/>
      <c r="J28" s="89"/>
    </row>
    <row r="29" spans="2:10" s="14" customFormat="1" ht="320.25" hidden="1">
      <c r="B29" s="83" t="s">
        <v>58</v>
      </c>
      <c r="C29" s="76" t="s">
        <v>65</v>
      </c>
      <c r="D29" s="87" t="s">
        <v>109</v>
      </c>
      <c r="E29" s="84">
        <v>0</v>
      </c>
      <c r="F29" s="84">
        <v>0</v>
      </c>
      <c r="G29" s="84">
        <v>0</v>
      </c>
      <c r="H29" s="54"/>
      <c r="I29" s="54"/>
      <c r="J29" s="54"/>
    </row>
    <row r="30" spans="2:10" s="14" customFormat="1" ht="228.75" hidden="1">
      <c r="B30" s="83" t="s">
        <v>58</v>
      </c>
      <c r="C30" s="76" t="s">
        <v>110</v>
      </c>
      <c r="D30" s="90" t="s">
        <v>111</v>
      </c>
      <c r="E30" s="84">
        <v>0</v>
      </c>
      <c r="F30" s="84">
        <v>0</v>
      </c>
      <c r="G30" s="84">
        <f>G31</f>
        <v>0</v>
      </c>
      <c r="H30" s="54"/>
      <c r="I30" s="54"/>
      <c r="J30" s="54"/>
    </row>
    <row r="31" spans="2:10" s="14" customFormat="1" ht="130.5" customHeight="1" hidden="1">
      <c r="B31" s="83" t="s">
        <v>112</v>
      </c>
      <c r="C31" s="76" t="s">
        <v>113</v>
      </c>
      <c r="D31" s="87" t="s">
        <v>114</v>
      </c>
      <c r="E31" s="84">
        <v>0</v>
      </c>
      <c r="F31" s="84">
        <v>0</v>
      </c>
      <c r="G31" s="84">
        <v>0</v>
      </c>
      <c r="H31" s="54"/>
      <c r="I31" s="54"/>
      <c r="J31" s="54"/>
    </row>
    <row r="32" spans="2:10" s="14" customFormat="1" ht="274.5" hidden="1">
      <c r="B32" s="83" t="s">
        <v>58</v>
      </c>
      <c r="C32" s="76" t="s">
        <v>115</v>
      </c>
      <c r="D32" s="77" t="s">
        <v>116</v>
      </c>
      <c r="E32" s="84">
        <f>E33</f>
        <v>0</v>
      </c>
      <c r="F32" s="84">
        <v>0</v>
      </c>
      <c r="G32" s="84">
        <f>G33</f>
        <v>0</v>
      </c>
      <c r="H32" s="54"/>
      <c r="I32" s="54"/>
      <c r="J32" s="54"/>
    </row>
    <row r="33" spans="2:10" s="14" customFormat="1" ht="228.75" hidden="1">
      <c r="B33" s="83" t="s">
        <v>57</v>
      </c>
      <c r="C33" s="76" t="s">
        <v>117</v>
      </c>
      <c r="D33" s="87" t="s">
        <v>118</v>
      </c>
      <c r="E33" s="84">
        <v>0</v>
      </c>
      <c r="F33" s="84">
        <v>0</v>
      </c>
      <c r="G33" s="84">
        <v>0</v>
      </c>
      <c r="H33" s="54"/>
      <c r="I33" s="54"/>
      <c r="J33" s="54"/>
    </row>
    <row r="34" spans="2:10" s="15" customFormat="1" ht="90.75" hidden="1">
      <c r="B34" s="83" t="s">
        <v>58</v>
      </c>
      <c r="C34" s="80" t="s">
        <v>25</v>
      </c>
      <c r="D34" s="81" t="s">
        <v>119</v>
      </c>
      <c r="E34" s="82">
        <f aca="true" t="shared" si="2" ref="E34:G36">E35</f>
        <v>0</v>
      </c>
      <c r="F34" s="82">
        <f t="shared" si="2"/>
        <v>0</v>
      </c>
      <c r="G34" s="85">
        <f t="shared" si="2"/>
        <v>0</v>
      </c>
      <c r="H34" s="89"/>
      <c r="I34" s="89"/>
      <c r="J34" s="89"/>
    </row>
    <row r="35" spans="2:10" s="14" customFormat="1" ht="45.75" hidden="1">
      <c r="B35" s="83" t="s">
        <v>58</v>
      </c>
      <c r="C35" s="76" t="s">
        <v>66</v>
      </c>
      <c r="D35" s="347" t="s">
        <v>67</v>
      </c>
      <c r="E35" s="84">
        <f t="shared" si="2"/>
        <v>0</v>
      </c>
      <c r="F35" s="84">
        <f t="shared" si="2"/>
        <v>0</v>
      </c>
      <c r="G35" s="84">
        <f t="shared" si="2"/>
        <v>0</v>
      </c>
      <c r="H35" s="54"/>
      <c r="I35" s="54"/>
      <c r="J35" s="54"/>
    </row>
    <row r="36" spans="2:10" s="14" customFormat="1" ht="45.75" hidden="1">
      <c r="B36" s="83" t="s">
        <v>58</v>
      </c>
      <c r="C36" s="76" t="s">
        <v>120</v>
      </c>
      <c r="D36" s="92" t="s">
        <v>121</v>
      </c>
      <c r="E36" s="84">
        <f t="shared" si="2"/>
        <v>0</v>
      </c>
      <c r="F36" s="84">
        <f t="shared" si="2"/>
        <v>0</v>
      </c>
      <c r="G36" s="84">
        <f t="shared" si="2"/>
        <v>0</v>
      </c>
      <c r="H36" s="54"/>
      <c r="I36" s="54"/>
      <c r="J36" s="54"/>
    </row>
    <row r="37" spans="2:10" s="14" customFormat="1" ht="91.5" hidden="1">
      <c r="B37" s="83" t="s">
        <v>57</v>
      </c>
      <c r="C37" s="76" t="s">
        <v>93</v>
      </c>
      <c r="D37" s="87" t="s">
        <v>94</v>
      </c>
      <c r="E37" s="84">
        <v>0</v>
      </c>
      <c r="F37" s="84">
        <v>0</v>
      </c>
      <c r="G37" s="84">
        <f>E37+F37</f>
        <v>0</v>
      </c>
      <c r="H37" s="54"/>
      <c r="I37" s="54"/>
      <c r="J37" s="54"/>
    </row>
    <row r="38" spans="2:10" s="15" customFormat="1" ht="90.75" hidden="1">
      <c r="B38" s="83" t="s">
        <v>58</v>
      </c>
      <c r="C38" s="80" t="s">
        <v>122</v>
      </c>
      <c r="D38" s="81" t="s">
        <v>26</v>
      </c>
      <c r="E38" s="82">
        <f aca="true" t="shared" si="3" ref="E38:G39">E39</f>
        <v>0</v>
      </c>
      <c r="F38" s="82">
        <f t="shared" si="3"/>
        <v>0</v>
      </c>
      <c r="G38" s="85">
        <f t="shared" si="3"/>
        <v>0</v>
      </c>
      <c r="H38" s="89"/>
      <c r="I38" s="89"/>
      <c r="J38" s="89"/>
    </row>
    <row r="39" spans="2:10" s="14" customFormat="1" ht="183" hidden="1">
      <c r="B39" s="83" t="s">
        <v>58</v>
      </c>
      <c r="C39" s="76" t="s">
        <v>123</v>
      </c>
      <c r="D39" s="87" t="s">
        <v>124</v>
      </c>
      <c r="E39" s="84">
        <f t="shared" si="3"/>
        <v>0</v>
      </c>
      <c r="F39" s="84">
        <f t="shared" si="3"/>
        <v>0</v>
      </c>
      <c r="G39" s="84">
        <f t="shared" si="3"/>
        <v>0</v>
      </c>
      <c r="H39" s="54"/>
      <c r="I39" s="54"/>
      <c r="J39" s="54"/>
    </row>
    <row r="40" spans="2:10" s="14" customFormat="1" ht="183" hidden="1">
      <c r="B40" s="83" t="s">
        <v>112</v>
      </c>
      <c r="C40" s="76" t="s">
        <v>125</v>
      </c>
      <c r="D40" s="87" t="s">
        <v>126</v>
      </c>
      <c r="E40" s="84">
        <v>0</v>
      </c>
      <c r="F40" s="84">
        <v>0</v>
      </c>
      <c r="G40" s="84">
        <f>E40+F40</f>
        <v>0</v>
      </c>
      <c r="H40" s="54"/>
      <c r="I40" s="54"/>
      <c r="J40" s="54"/>
    </row>
    <row r="41" spans="2:10" s="14" customFormat="1" ht="51" customHeight="1" hidden="1">
      <c r="B41" s="83" t="s">
        <v>58</v>
      </c>
      <c r="C41" s="80" t="s">
        <v>173</v>
      </c>
      <c r="D41" s="81" t="s">
        <v>171</v>
      </c>
      <c r="E41" s="84"/>
      <c r="F41" s="84"/>
      <c r="G41" s="82">
        <f>G42</f>
        <v>0</v>
      </c>
      <c r="H41" s="54"/>
      <c r="I41" s="54"/>
      <c r="J41" s="54"/>
    </row>
    <row r="42" spans="2:10" s="14" customFormat="1" ht="204.75" customHeight="1" hidden="1">
      <c r="B42" s="83" t="s">
        <v>57</v>
      </c>
      <c r="C42" s="76" t="s">
        <v>172</v>
      </c>
      <c r="D42" s="88" t="s">
        <v>170</v>
      </c>
      <c r="E42" s="84"/>
      <c r="F42" s="84"/>
      <c r="G42" s="84">
        <v>0</v>
      </c>
      <c r="H42" s="54"/>
      <c r="I42" s="54"/>
      <c r="J42" s="54"/>
    </row>
    <row r="43" spans="2:10" s="14" customFormat="1" ht="95.25" customHeight="1">
      <c r="B43" s="83"/>
      <c r="C43" s="76"/>
      <c r="D43" s="80" t="s">
        <v>290</v>
      </c>
      <c r="E43" s="82">
        <f>E44</f>
        <v>246000</v>
      </c>
      <c r="F43" s="82">
        <f>F44</f>
        <v>324000</v>
      </c>
      <c r="G43" s="82">
        <f>E43+F43</f>
        <v>570000</v>
      </c>
      <c r="H43" s="54"/>
      <c r="I43" s="54"/>
      <c r="J43" s="54"/>
    </row>
    <row r="44" spans="2:10" s="14" customFormat="1" ht="111" customHeight="1">
      <c r="B44" s="79" t="s">
        <v>58</v>
      </c>
      <c r="C44" s="80" t="s">
        <v>265</v>
      </c>
      <c r="D44" s="230" t="s">
        <v>24</v>
      </c>
      <c r="E44" s="82">
        <f>E45</f>
        <v>246000</v>
      </c>
      <c r="F44" s="82">
        <f>F45</f>
        <v>324000</v>
      </c>
      <c r="G44" s="82">
        <f>G45</f>
        <v>570000</v>
      </c>
      <c r="H44" s="54"/>
      <c r="I44" s="54"/>
      <c r="J44" s="54"/>
    </row>
    <row r="45" spans="2:10" s="14" customFormat="1" ht="243" customHeight="1">
      <c r="B45" s="83" t="s">
        <v>57</v>
      </c>
      <c r="C45" s="76" t="s">
        <v>266</v>
      </c>
      <c r="D45" s="348" t="s">
        <v>262</v>
      </c>
      <c r="E45" s="84">
        <v>246000</v>
      </c>
      <c r="F45" s="84">
        <v>324000</v>
      </c>
      <c r="G45" s="84">
        <f>E45+F45</f>
        <v>570000</v>
      </c>
      <c r="H45" s="54"/>
      <c r="I45" s="54"/>
      <c r="J45" s="54"/>
    </row>
    <row r="46" spans="2:10" s="16" customFormat="1" ht="70.5" customHeight="1">
      <c r="B46" s="83" t="s">
        <v>58</v>
      </c>
      <c r="C46" s="80" t="s">
        <v>27</v>
      </c>
      <c r="D46" s="81" t="s">
        <v>127</v>
      </c>
      <c r="E46" s="82">
        <f>E47+E62</f>
        <v>4614994</v>
      </c>
      <c r="F46" s="82">
        <f>F47+F62</f>
        <v>357333.17000000004</v>
      </c>
      <c r="G46" s="82">
        <f>E46+F46</f>
        <v>4972327.17</v>
      </c>
      <c r="H46" s="93"/>
      <c r="I46" s="93"/>
      <c r="J46" s="93"/>
    </row>
    <row r="47" spans="2:10" s="17" customFormat="1" ht="127.5" customHeight="1">
      <c r="B47" s="83" t="s">
        <v>58</v>
      </c>
      <c r="C47" s="76" t="s">
        <v>128</v>
      </c>
      <c r="D47" s="77" t="s">
        <v>28</v>
      </c>
      <c r="E47" s="84">
        <f>E48+E51+E54+E57</f>
        <v>4615070</v>
      </c>
      <c r="F47" s="84">
        <f>F48+F51+F54+F57</f>
        <v>357333.17000000004</v>
      </c>
      <c r="G47" s="84">
        <f>E47+F47</f>
        <v>4972403.17</v>
      </c>
      <c r="H47" s="94"/>
      <c r="I47" s="94"/>
      <c r="J47" s="94"/>
    </row>
    <row r="48" spans="2:10" s="17" customFormat="1" ht="110.25" customHeight="1">
      <c r="B48" s="79" t="s">
        <v>58</v>
      </c>
      <c r="C48" s="80" t="s">
        <v>234</v>
      </c>
      <c r="D48" s="81" t="s">
        <v>282</v>
      </c>
      <c r="E48" s="82">
        <f>E49</f>
        <v>2381950</v>
      </c>
      <c r="F48" s="82">
        <f>F49</f>
        <v>0</v>
      </c>
      <c r="G48" s="82">
        <f>E48+F48</f>
        <v>2381950</v>
      </c>
      <c r="H48" s="94"/>
      <c r="I48" s="94"/>
      <c r="J48" s="94"/>
    </row>
    <row r="49" spans="2:10" s="17" customFormat="1" ht="139.5" customHeight="1">
      <c r="B49" s="349" t="s">
        <v>57</v>
      </c>
      <c r="C49" s="350" t="s">
        <v>283</v>
      </c>
      <c r="D49" s="351" t="s">
        <v>284</v>
      </c>
      <c r="E49" s="84">
        <v>2381950</v>
      </c>
      <c r="F49" s="84"/>
      <c r="G49" s="84">
        <f>E49+F49</f>
        <v>2381950</v>
      </c>
      <c r="H49" s="94"/>
      <c r="I49" s="94"/>
      <c r="J49" s="94"/>
    </row>
    <row r="50" spans="2:10" s="17" customFormat="1" ht="228.75" customHeight="1" hidden="1">
      <c r="B50" s="96"/>
      <c r="C50" s="235"/>
      <c r="D50" s="77"/>
      <c r="E50" s="84"/>
      <c r="F50" s="84"/>
      <c r="G50" s="82">
        <f aca="true" t="shared" si="4" ref="G50:G57">E50+F50</f>
        <v>0</v>
      </c>
      <c r="H50" s="94"/>
      <c r="I50" s="94"/>
      <c r="J50" s="94"/>
    </row>
    <row r="51" spans="2:10" s="17" customFormat="1" ht="135" customHeight="1">
      <c r="B51" s="97" t="s">
        <v>57</v>
      </c>
      <c r="C51" s="236" t="s">
        <v>285</v>
      </c>
      <c r="D51" s="234" t="s">
        <v>286</v>
      </c>
      <c r="E51" s="82">
        <f>E52</f>
        <v>1155020</v>
      </c>
      <c r="F51" s="147">
        <f>F52</f>
        <v>170901.17</v>
      </c>
      <c r="G51" s="147">
        <f t="shared" si="4"/>
        <v>1325921.17</v>
      </c>
      <c r="H51" s="94"/>
      <c r="I51" s="94"/>
      <c r="J51" s="94"/>
    </row>
    <row r="52" spans="2:10" s="17" customFormat="1" ht="92.25" customHeight="1">
      <c r="B52" s="352" t="s">
        <v>57</v>
      </c>
      <c r="C52" s="353" t="s">
        <v>287</v>
      </c>
      <c r="D52" s="354" t="s">
        <v>298</v>
      </c>
      <c r="E52" s="84">
        <f>E53</f>
        <v>1155020</v>
      </c>
      <c r="F52" s="84">
        <f>F53</f>
        <v>170901.17</v>
      </c>
      <c r="G52" s="84">
        <f>E52+F52</f>
        <v>1325921.17</v>
      </c>
      <c r="H52" s="94"/>
      <c r="I52" s="94"/>
      <c r="J52" s="94"/>
    </row>
    <row r="53" spans="2:10" s="17" customFormat="1" ht="145.5" customHeight="1">
      <c r="B53" s="355"/>
      <c r="C53" s="95" t="s">
        <v>288</v>
      </c>
      <c r="D53" s="87" t="s">
        <v>351</v>
      </c>
      <c r="E53" s="84">
        <v>1155020</v>
      </c>
      <c r="F53" s="84">
        <v>170901.17</v>
      </c>
      <c r="G53" s="84">
        <f>E53+F53</f>
        <v>1325921.17</v>
      </c>
      <c r="H53" s="94"/>
      <c r="I53" s="94"/>
      <c r="J53" s="94"/>
    </row>
    <row r="54" spans="2:10" s="17" customFormat="1" ht="154.5" customHeight="1">
      <c r="B54" s="97" t="s">
        <v>58</v>
      </c>
      <c r="C54" s="80" t="s">
        <v>274</v>
      </c>
      <c r="D54" s="81" t="s">
        <v>276</v>
      </c>
      <c r="E54" s="82">
        <f>E55+E56</f>
        <v>111300</v>
      </c>
      <c r="F54" s="82">
        <f>F55+F56</f>
        <v>9500</v>
      </c>
      <c r="G54" s="82">
        <f t="shared" si="4"/>
        <v>120800</v>
      </c>
      <c r="H54" s="94"/>
      <c r="I54" s="94"/>
      <c r="J54" s="94"/>
    </row>
    <row r="55" spans="2:10" s="17" customFormat="1" ht="147.75" customHeight="1">
      <c r="B55" s="96" t="s">
        <v>57</v>
      </c>
      <c r="C55" s="76" t="s">
        <v>268</v>
      </c>
      <c r="D55" s="88" t="s">
        <v>189</v>
      </c>
      <c r="E55" s="84">
        <v>104300</v>
      </c>
      <c r="F55" s="84">
        <v>9300</v>
      </c>
      <c r="G55" s="84">
        <f t="shared" si="4"/>
        <v>113600</v>
      </c>
      <c r="H55" s="94"/>
      <c r="I55" s="94"/>
      <c r="J55" s="94"/>
    </row>
    <row r="56" spans="2:10" s="17" customFormat="1" ht="147.75" customHeight="1">
      <c r="B56" s="96" t="s">
        <v>57</v>
      </c>
      <c r="C56" s="76" t="s">
        <v>343</v>
      </c>
      <c r="D56" s="88" t="s">
        <v>352</v>
      </c>
      <c r="E56" s="84">
        <v>7000</v>
      </c>
      <c r="F56" s="84">
        <v>200</v>
      </c>
      <c r="G56" s="84">
        <f>E56+F56</f>
        <v>7200</v>
      </c>
      <c r="H56" s="94"/>
      <c r="I56" s="94"/>
      <c r="J56" s="94"/>
    </row>
    <row r="57" spans="2:10" s="17" customFormat="1" ht="87.75" customHeight="1">
      <c r="B57" s="97" t="s">
        <v>58</v>
      </c>
      <c r="C57" s="80" t="s">
        <v>263</v>
      </c>
      <c r="D57" s="145" t="s">
        <v>235</v>
      </c>
      <c r="E57" s="82">
        <f>E58+E59+E61</f>
        <v>966800</v>
      </c>
      <c r="F57" s="82">
        <f>F58+F59+F61</f>
        <v>176932</v>
      </c>
      <c r="G57" s="82">
        <f t="shared" si="4"/>
        <v>1143732</v>
      </c>
      <c r="H57" s="94"/>
      <c r="I57" s="94"/>
      <c r="J57" s="94"/>
    </row>
    <row r="58" spans="2:10" s="17" customFormat="1" ht="258.75" customHeight="1">
      <c r="B58" s="96" t="s">
        <v>57</v>
      </c>
      <c r="C58" s="95" t="s">
        <v>357</v>
      </c>
      <c r="D58" s="77" t="s">
        <v>358</v>
      </c>
      <c r="E58" s="84">
        <v>10000</v>
      </c>
      <c r="F58" s="84">
        <v>123000</v>
      </c>
      <c r="G58" s="84">
        <f>E58+F58</f>
        <v>133000</v>
      </c>
      <c r="H58" s="94"/>
      <c r="I58" s="94"/>
      <c r="J58" s="94"/>
    </row>
    <row r="59" spans="2:10" s="17" customFormat="1" ht="194.25" customHeight="1">
      <c r="B59" s="96" t="s">
        <v>57</v>
      </c>
      <c r="C59" s="95" t="s">
        <v>264</v>
      </c>
      <c r="D59" s="229" t="s">
        <v>344</v>
      </c>
      <c r="E59" s="78">
        <v>26800</v>
      </c>
      <c r="F59" s="84">
        <v>3932</v>
      </c>
      <c r="G59" s="84">
        <f>E59+F59</f>
        <v>30732</v>
      </c>
      <c r="H59" s="94"/>
      <c r="I59" s="94"/>
      <c r="J59" s="94"/>
    </row>
    <row r="60" spans="2:10" s="17" customFormat="1" ht="250.5" customHeight="1" hidden="1">
      <c r="B60" s="96" t="s">
        <v>57</v>
      </c>
      <c r="C60" s="95" t="s">
        <v>289</v>
      </c>
      <c r="D60" s="237" t="s">
        <v>210</v>
      </c>
      <c r="E60" s="95"/>
      <c r="F60" s="84"/>
      <c r="G60" s="84"/>
      <c r="H60" s="94"/>
      <c r="I60" s="94"/>
      <c r="J60" s="94"/>
    </row>
    <row r="61" spans="2:10" s="17" customFormat="1" ht="226.5" customHeight="1">
      <c r="B61" s="96" t="s">
        <v>57</v>
      </c>
      <c r="C61" s="95" t="s">
        <v>359</v>
      </c>
      <c r="D61" s="237" t="s">
        <v>360</v>
      </c>
      <c r="E61" s="95" t="s">
        <v>361</v>
      </c>
      <c r="F61" s="84">
        <v>50000</v>
      </c>
      <c r="G61" s="84">
        <f>E61+F61</f>
        <v>980000</v>
      </c>
      <c r="H61" s="94"/>
      <c r="I61" s="94"/>
      <c r="J61" s="94"/>
    </row>
    <row r="62" spans="2:10" s="17" customFormat="1" ht="192" customHeight="1">
      <c r="B62" s="96" t="s">
        <v>57</v>
      </c>
      <c r="C62" s="95" t="s">
        <v>362</v>
      </c>
      <c r="D62" s="237" t="s">
        <v>363</v>
      </c>
      <c r="E62" s="95" t="s">
        <v>364</v>
      </c>
      <c r="F62" s="84"/>
      <c r="G62" s="84">
        <f>E62+F62</f>
        <v>-76</v>
      </c>
      <c r="H62" s="94"/>
      <c r="I62" s="94"/>
      <c r="J62" s="94"/>
    </row>
    <row r="63" spans="2:10" s="14" customFormat="1" ht="77.25" customHeight="1">
      <c r="B63" s="80"/>
      <c r="C63" s="218"/>
      <c r="D63" s="81" t="s">
        <v>129</v>
      </c>
      <c r="E63" s="82">
        <f>E7+E46</f>
        <v>5213894</v>
      </c>
      <c r="F63" s="82">
        <f>F7+F46</f>
        <v>669133.17</v>
      </c>
      <c r="G63" s="82">
        <f>E63+F63</f>
        <v>5883027.17</v>
      </c>
      <c r="H63" s="54"/>
      <c r="I63" s="54"/>
      <c r="J63" s="54"/>
    </row>
    <row r="64" spans="2:10" s="12" customFormat="1" ht="3" customHeight="1">
      <c r="B64" s="356"/>
      <c r="C64" s="289"/>
      <c r="D64" s="289"/>
      <c r="E64" s="289"/>
      <c r="F64" s="289"/>
      <c r="G64" s="357"/>
      <c r="H64" s="54"/>
      <c r="I64" s="54"/>
      <c r="J64" s="54"/>
    </row>
    <row r="65" spans="2:7" s="12" customFormat="1" ht="33" customHeight="1" hidden="1">
      <c r="B65" s="358"/>
      <c r="C65" s="359"/>
      <c r="D65" s="359"/>
      <c r="E65" s="359"/>
      <c r="F65" s="359"/>
      <c r="G65" s="360"/>
    </row>
    <row r="66" spans="2:6" s="12" customFormat="1" ht="18" hidden="1">
      <c r="B66" s="18"/>
      <c r="C66" s="19"/>
      <c r="D66" s="19"/>
      <c r="E66" s="19"/>
      <c r="F66" s="19"/>
    </row>
    <row r="67" spans="2:7" ht="12" customHeight="1" hidden="1">
      <c r="B67" s="5"/>
      <c r="C67" s="361"/>
      <c r="D67" s="39"/>
      <c r="E67" s="39"/>
      <c r="F67" s="39"/>
      <c r="G67" s="362"/>
    </row>
    <row r="68" spans="2:7" ht="12" customHeight="1" hidden="1">
      <c r="B68" s="5"/>
      <c r="C68" s="39"/>
      <c r="D68" s="39"/>
      <c r="E68" s="39"/>
      <c r="F68" s="39"/>
      <c r="G68" s="362"/>
    </row>
    <row r="69" spans="2:7" ht="12" customHeight="1" hidden="1">
      <c r="B69" s="5"/>
      <c r="C69" s="361"/>
      <c r="D69" s="39"/>
      <c r="E69" s="39"/>
      <c r="F69" s="39"/>
      <c r="G69" s="362"/>
    </row>
    <row r="70" spans="2:7" ht="12.75" hidden="1">
      <c r="B70" s="5"/>
      <c r="C70" s="39"/>
      <c r="D70" s="39"/>
      <c r="E70" s="39"/>
      <c r="F70" s="39"/>
      <c r="G70" s="362"/>
    </row>
    <row r="71" spans="2:7" ht="25.5" customHeight="1" hidden="1">
      <c r="B71" s="5"/>
      <c r="C71" s="6"/>
      <c r="D71" s="6"/>
      <c r="E71" s="6"/>
      <c r="F71" s="6"/>
      <c r="G71" s="6"/>
    </row>
    <row r="72" ht="12.75" hidden="1">
      <c r="B72" s="5"/>
    </row>
    <row r="73" ht="12.75" hidden="1"/>
    <row r="74" spans="2:7" ht="12.75">
      <c r="B74" s="363"/>
      <c r="C74" s="364"/>
      <c r="D74" s="365"/>
      <c r="E74" s="365"/>
      <c r="F74" s="365"/>
      <c r="G74" s="364"/>
    </row>
    <row r="75" spans="2:7" ht="12.75">
      <c r="B75" s="363"/>
      <c r="C75" s="364"/>
      <c r="D75" s="365"/>
      <c r="E75" s="365"/>
      <c r="F75" s="365"/>
      <c r="G75" s="364"/>
    </row>
  </sheetData>
  <sheetProtection/>
  <mergeCells count="5">
    <mergeCell ref="B64:G65"/>
    <mergeCell ref="B4:G4"/>
    <mergeCell ref="F3:J3"/>
    <mergeCell ref="G2:I2"/>
    <mergeCell ref="G1:I1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O78"/>
  <sheetViews>
    <sheetView view="pageBreakPreview" zoomScale="14" zoomScaleNormal="65" zoomScaleSheetLayoutView="14" zoomScalePageLayoutView="0" workbookViewId="0" topLeftCell="A1">
      <selection activeCell="D17" sqref="D17"/>
    </sheetView>
  </sheetViews>
  <sheetFormatPr defaultColWidth="9.00390625" defaultRowHeight="12.75"/>
  <cols>
    <col min="1" max="1" width="24.875" style="0" customWidth="1"/>
    <col min="2" max="2" width="50.00390625" style="0" customWidth="1"/>
    <col min="3" max="3" width="254.875" style="0" customWidth="1"/>
    <col min="4" max="4" width="55.75390625" style="0" customWidth="1"/>
    <col min="5" max="5" width="49.75390625" style="0" customWidth="1"/>
    <col min="6" max="6" width="38.25390625" style="0" customWidth="1"/>
    <col min="7" max="7" width="82.875" style="0" customWidth="1"/>
    <col min="8" max="8" width="48.75390625" style="0" customWidth="1"/>
    <col min="9" max="9" width="77.625" style="0" hidden="1" customWidth="1"/>
    <col min="10" max="10" width="81.125" style="0" customWidth="1"/>
    <col min="11" max="11" width="115.625" style="0" customWidth="1"/>
    <col min="12" max="12" width="114.875" style="0" customWidth="1"/>
    <col min="14" max="14" width="6.375" style="0" customWidth="1"/>
    <col min="15" max="15" width="9.125" style="0" hidden="1" customWidth="1"/>
  </cols>
  <sheetData>
    <row r="2" spans="1:13" ht="74.25" customHeight="1">
      <c r="A2" s="1"/>
      <c r="B2" s="55"/>
      <c r="C2" s="55"/>
      <c r="D2" s="55"/>
      <c r="E2" s="55"/>
      <c r="F2" s="55"/>
      <c r="G2" s="55"/>
      <c r="H2" s="64"/>
      <c r="I2" s="64"/>
      <c r="J2" s="64"/>
      <c r="K2" s="64"/>
      <c r="L2" s="239"/>
      <c r="M2" s="64"/>
    </row>
    <row r="3" spans="1:15" ht="112.5" customHeight="1">
      <c r="A3" s="1"/>
      <c r="B3" s="55"/>
      <c r="C3" s="55"/>
      <c r="D3" s="55"/>
      <c r="E3" s="55"/>
      <c r="F3" s="55"/>
      <c r="G3" s="55"/>
      <c r="H3" s="64"/>
      <c r="I3" s="64"/>
      <c r="J3" s="64"/>
      <c r="K3" s="67"/>
      <c r="L3" s="67" t="s">
        <v>291</v>
      </c>
      <c r="M3" s="64"/>
      <c r="N3" s="54"/>
      <c r="O3" s="54"/>
    </row>
    <row r="4" spans="1:15" ht="76.5" customHeight="1">
      <c r="A4" s="1"/>
      <c r="B4" s="60"/>
      <c r="C4" s="55"/>
      <c r="D4" s="55"/>
      <c r="E4" s="55"/>
      <c r="F4" s="55"/>
      <c r="G4" s="55"/>
      <c r="H4" s="337" t="s">
        <v>314</v>
      </c>
      <c r="I4" s="337"/>
      <c r="J4" s="337"/>
      <c r="K4" s="337"/>
      <c r="L4" s="337"/>
      <c r="M4" s="337"/>
      <c r="N4" s="54"/>
      <c r="O4" s="54"/>
    </row>
    <row r="5" spans="1:15" ht="58.5" customHeight="1">
      <c r="A5" s="1"/>
      <c r="B5" s="55"/>
      <c r="C5" s="55"/>
      <c r="D5" s="55"/>
      <c r="E5" s="55"/>
      <c r="F5" s="55"/>
      <c r="G5" s="55"/>
      <c r="H5" s="337"/>
      <c r="I5" s="337"/>
      <c r="J5" s="337"/>
      <c r="K5" s="337"/>
      <c r="L5" s="337"/>
      <c r="M5" s="337"/>
      <c r="N5" s="54"/>
      <c r="O5" s="54"/>
    </row>
    <row r="6" spans="1:15" ht="106.5" customHeight="1">
      <c r="A6" s="1"/>
      <c r="B6" s="55"/>
      <c r="C6" s="55"/>
      <c r="D6" s="55"/>
      <c r="E6" s="55"/>
      <c r="F6" s="55"/>
      <c r="G6" s="55"/>
      <c r="H6" s="337"/>
      <c r="I6" s="337"/>
      <c r="J6" s="337"/>
      <c r="K6" s="337"/>
      <c r="L6" s="337"/>
      <c r="M6" s="337"/>
      <c r="N6" s="54"/>
      <c r="O6" s="54"/>
    </row>
    <row r="7" spans="1:15" ht="11.25" customHeight="1">
      <c r="A7" s="1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4"/>
      <c r="O7" s="54"/>
    </row>
    <row r="8" spans="1:15" ht="64.5" hidden="1">
      <c r="A8" s="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4"/>
      <c r="O8" s="54"/>
    </row>
    <row r="9" spans="1:15" ht="141.75" customHeight="1">
      <c r="A9" s="1"/>
      <c r="B9" s="342" t="s">
        <v>315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55"/>
      <c r="N9" s="55"/>
      <c r="O9" s="54"/>
    </row>
    <row r="10" spans="1:15" ht="21.75" customHeight="1">
      <c r="A10" s="1"/>
      <c r="B10" s="56"/>
      <c r="C10" s="56"/>
      <c r="D10" s="56"/>
      <c r="E10" s="56"/>
      <c r="F10" s="56"/>
      <c r="G10" s="57"/>
      <c r="H10" s="343"/>
      <c r="I10" s="343"/>
      <c r="J10" s="343"/>
      <c r="K10" s="343"/>
      <c r="L10" s="343"/>
      <c r="M10" s="55"/>
      <c r="N10" s="55"/>
      <c r="O10" s="54"/>
    </row>
    <row r="11" spans="1:15" ht="407.25" customHeight="1">
      <c r="A11" s="1"/>
      <c r="B11" s="107" t="s">
        <v>33</v>
      </c>
      <c r="C11" s="107" t="s">
        <v>34</v>
      </c>
      <c r="D11" s="108" t="s">
        <v>52</v>
      </c>
      <c r="E11" s="109" t="s">
        <v>53</v>
      </c>
      <c r="F11" s="108" t="s">
        <v>54</v>
      </c>
      <c r="G11" s="108" t="s">
        <v>55</v>
      </c>
      <c r="H11" s="108" t="s">
        <v>56</v>
      </c>
      <c r="I11" s="108" t="s">
        <v>318</v>
      </c>
      <c r="J11" s="108" t="s">
        <v>203</v>
      </c>
      <c r="K11" s="110" t="s">
        <v>303</v>
      </c>
      <c r="L11" s="111" t="s">
        <v>313</v>
      </c>
      <c r="M11" s="71"/>
      <c r="N11" s="55"/>
      <c r="O11" s="54"/>
    </row>
    <row r="12" spans="1:15" ht="91.5" customHeight="1">
      <c r="A12" s="1"/>
      <c r="B12" s="112">
        <v>1</v>
      </c>
      <c r="C12" s="112">
        <v>2</v>
      </c>
      <c r="D12" s="113" t="s">
        <v>35</v>
      </c>
      <c r="E12" s="113" t="s">
        <v>36</v>
      </c>
      <c r="F12" s="113" t="s">
        <v>37</v>
      </c>
      <c r="G12" s="113" t="s">
        <v>38</v>
      </c>
      <c r="H12" s="113" t="s">
        <v>39</v>
      </c>
      <c r="I12" s="113"/>
      <c r="J12" s="113"/>
      <c r="K12" s="113" t="s">
        <v>176</v>
      </c>
      <c r="L12" s="112">
        <v>9</v>
      </c>
      <c r="M12" s="71"/>
      <c r="N12" s="55"/>
      <c r="O12" s="54"/>
    </row>
    <row r="13" spans="1:15" ht="156" customHeight="1">
      <c r="A13" s="1"/>
      <c r="B13" s="114">
        <v>1</v>
      </c>
      <c r="C13" s="115" t="s">
        <v>68</v>
      </c>
      <c r="D13" s="116" t="s">
        <v>57</v>
      </c>
      <c r="E13" s="116" t="s">
        <v>69</v>
      </c>
      <c r="F13" s="116"/>
      <c r="G13" s="116"/>
      <c r="H13" s="116"/>
      <c r="I13" s="117">
        <f>I14+I19+I29</f>
        <v>1734.45</v>
      </c>
      <c r="J13" s="117">
        <f>J14+J19+J29</f>
        <v>72.53999999999999</v>
      </c>
      <c r="K13" s="117">
        <f>I13+J13</f>
        <v>1806.99</v>
      </c>
      <c r="L13" s="117">
        <f>L14+L19+L29</f>
        <v>1809.99</v>
      </c>
      <c r="M13" s="71"/>
      <c r="N13" s="55"/>
      <c r="O13" s="54"/>
    </row>
    <row r="14" spans="1:15" ht="285" customHeight="1">
      <c r="A14" s="1"/>
      <c r="B14" s="114">
        <f>B13+1</f>
        <v>2</v>
      </c>
      <c r="C14" s="115" t="s">
        <v>134</v>
      </c>
      <c r="D14" s="116" t="s">
        <v>57</v>
      </c>
      <c r="E14" s="116" t="s">
        <v>69</v>
      </c>
      <c r="F14" s="116" t="s">
        <v>70</v>
      </c>
      <c r="G14" s="116"/>
      <c r="H14" s="116"/>
      <c r="I14" s="117">
        <f aca="true" t="shared" si="0" ref="I14:L15">I15</f>
        <v>468.72</v>
      </c>
      <c r="J14" s="117">
        <f t="shared" si="0"/>
        <v>37.54</v>
      </c>
      <c r="K14" s="117">
        <f t="shared" si="0"/>
        <v>506.26000000000005</v>
      </c>
      <c r="L14" s="117">
        <f t="shared" si="0"/>
        <v>506.26</v>
      </c>
      <c r="M14" s="71"/>
      <c r="N14" s="55"/>
      <c r="O14" s="54"/>
    </row>
    <row r="15" spans="1:15" ht="126.75" customHeight="1">
      <c r="A15" s="1"/>
      <c r="B15" s="114">
        <f aca="true" t="shared" si="1" ref="B15:B73">B14+1</f>
        <v>3</v>
      </c>
      <c r="C15" s="118" t="s">
        <v>133</v>
      </c>
      <c r="D15" s="119" t="s">
        <v>57</v>
      </c>
      <c r="E15" s="119" t="s">
        <v>69</v>
      </c>
      <c r="F15" s="119" t="s">
        <v>70</v>
      </c>
      <c r="G15" s="119" t="s">
        <v>150</v>
      </c>
      <c r="H15" s="116" t="s">
        <v>279</v>
      </c>
      <c r="I15" s="120">
        <f t="shared" si="0"/>
        <v>468.72</v>
      </c>
      <c r="J15" s="120">
        <f t="shared" si="0"/>
        <v>37.54</v>
      </c>
      <c r="K15" s="120">
        <f t="shared" si="0"/>
        <v>506.26000000000005</v>
      </c>
      <c r="L15" s="120">
        <f t="shared" si="0"/>
        <v>506.26</v>
      </c>
      <c r="M15" s="71"/>
      <c r="N15" s="55"/>
      <c r="O15" s="54"/>
    </row>
    <row r="16" spans="1:15" ht="202.5" customHeight="1">
      <c r="A16" s="1"/>
      <c r="B16" s="114">
        <f t="shared" si="1"/>
        <v>4</v>
      </c>
      <c r="C16" s="121" t="s">
        <v>0</v>
      </c>
      <c r="D16" s="119" t="s">
        <v>57</v>
      </c>
      <c r="E16" s="119" t="s">
        <v>69</v>
      </c>
      <c r="F16" s="119" t="s">
        <v>70</v>
      </c>
      <c r="G16" s="119" t="s">
        <v>184</v>
      </c>
      <c r="H16" s="119" t="s">
        <v>58</v>
      </c>
      <c r="I16" s="120">
        <f>I17+I18</f>
        <v>468.72</v>
      </c>
      <c r="J16" s="120">
        <f>J17+J18</f>
        <v>37.54</v>
      </c>
      <c r="K16" s="120">
        <f>I16+J16</f>
        <v>506.26000000000005</v>
      </c>
      <c r="L16" s="120">
        <f>L17+L18</f>
        <v>506.26</v>
      </c>
      <c r="M16" s="71"/>
      <c r="N16" s="55"/>
      <c r="O16" s="54"/>
    </row>
    <row r="17" spans="1:15" ht="279" customHeight="1">
      <c r="A17" s="1"/>
      <c r="B17" s="114">
        <f t="shared" si="1"/>
        <v>5</v>
      </c>
      <c r="C17" s="122" t="s">
        <v>166</v>
      </c>
      <c r="D17" s="119" t="s">
        <v>57</v>
      </c>
      <c r="E17" s="119" t="s">
        <v>69</v>
      </c>
      <c r="F17" s="119" t="s">
        <v>70</v>
      </c>
      <c r="G17" s="119" t="s">
        <v>184</v>
      </c>
      <c r="H17" s="119" t="s">
        <v>82</v>
      </c>
      <c r="I17" s="120">
        <v>360</v>
      </c>
      <c r="J17" s="120">
        <v>28.83</v>
      </c>
      <c r="K17" s="120">
        <f>I17+J17</f>
        <v>388.83</v>
      </c>
      <c r="L17" s="120">
        <v>388.83</v>
      </c>
      <c r="M17" s="71"/>
      <c r="N17" s="55"/>
      <c r="O17" s="54"/>
    </row>
    <row r="18" spans="1:15" ht="407.25" customHeight="1">
      <c r="A18" s="1"/>
      <c r="B18" s="114">
        <f t="shared" si="1"/>
        <v>6</v>
      </c>
      <c r="C18" s="152" t="s">
        <v>237</v>
      </c>
      <c r="D18" s="119" t="s">
        <v>57</v>
      </c>
      <c r="E18" s="119" t="s">
        <v>69</v>
      </c>
      <c r="F18" s="119" t="s">
        <v>70</v>
      </c>
      <c r="G18" s="119" t="s">
        <v>184</v>
      </c>
      <c r="H18" s="119" t="s">
        <v>164</v>
      </c>
      <c r="I18" s="120">
        <v>108.72</v>
      </c>
      <c r="J18" s="120">
        <v>8.71</v>
      </c>
      <c r="K18" s="120">
        <f>I18+J18</f>
        <v>117.43</v>
      </c>
      <c r="L18" s="120">
        <v>117.43</v>
      </c>
      <c r="M18" s="71"/>
      <c r="N18" s="55"/>
      <c r="O18" s="54"/>
    </row>
    <row r="19" spans="1:15" ht="409.5" customHeight="1">
      <c r="A19" s="1"/>
      <c r="B19" s="114">
        <f t="shared" si="1"/>
        <v>7</v>
      </c>
      <c r="C19" s="123" t="s">
        <v>31</v>
      </c>
      <c r="D19" s="116" t="s">
        <v>57</v>
      </c>
      <c r="E19" s="116" t="s">
        <v>69</v>
      </c>
      <c r="F19" s="116" t="s">
        <v>71</v>
      </c>
      <c r="G19" s="116"/>
      <c r="H19" s="116"/>
      <c r="I19" s="117">
        <f aca="true" t="shared" si="2" ref="I19:L20">I20</f>
        <v>1257.73</v>
      </c>
      <c r="J19" s="117">
        <f t="shared" si="2"/>
        <v>35</v>
      </c>
      <c r="K19" s="117">
        <f t="shared" si="2"/>
        <v>1292.73</v>
      </c>
      <c r="L19" s="117">
        <f t="shared" si="2"/>
        <v>1293.73</v>
      </c>
      <c r="M19" s="71"/>
      <c r="N19" s="55"/>
      <c r="O19" s="54"/>
    </row>
    <row r="20" spans="1:15" ht="277.5" customHeight="1">
      <c r="A20" s="1"/>
      <c r="B20" s="114">
        <f t="shared" si="1"/>
        <v>8</v>
      </c>
      <c r="C20" s="124" t="s">
        <v>224</v>
      </c>
      <c r="D20" s="119" t="s">
        <v>57</v>
      </c>
      <c r="E20" s="119" t="s">
        <v>69</v>
      </c>
      <c r="F20" s="119" t="s">
        <v>71</v>
      </c>
      <c r="G20" s="119" t="s">
        <v>146</v>
      </c>
      <c r="H20" s="119"/>
      <c r="I20" s="120">
        <f t="shared" si="2"/>
        <v>1257.73</v>
      </c>
      <c r="J20" s="120">
        <f t="shared" si="2"/>
        <v>35</v>
      </c>
      <c r="K20" s="120">
        <f t="shared" si="2"/>
        <v>1292.73</v>
      </c>
      <c r="L20" s="120">
        <f t="shared" si="2"/>
        <v>1293.73</v>
      </c>
      <c r="M20" s="71"/>
      <c r="N20" s="55"/>
      <c r="O20" s="54"/>
    </row>
    <row r="21" spans="1:15" ht="282.75" customHeight="1">
      <c r="A21" s="1"/>
      <c r="B21" s="114">
        <f t="shared" si="1"/>
        <v>9</v>
      </c>
      <c r="C21" s="125" t="s">
        <v>225</v>
      </c>
      <c r="D21" s="119" t="s">
        <v>57</v>
      </c>
      <c r="E21" s="119" t="s">
        <v>69</v>
      </c>
      <c r="F21" s="119" t="s">
        <v>71</v>
      </c>
      <c r="G21" s="126" t="s">
        <v>155</v>
      </c>
      <c r="H21" s="119" t="s">
        <v>58</v>
      </c>
      <c r="I21" s="120">
        <f>I22+I23+I24+I28</f>
        <v>1257.73</v>
      </c>
      <c r="J21" s="120">
        <f>J22+J23+J24+J28</f>
        <v>35</v>
      </c>
      <c r="K21" s="120">
        <f>I21+J21</f>
        <v>1292.73</v>
      </c>
      <c r="L21" s="120">
        <f>L22+L23+L24+L28</f>
        <v>1293.73</v>
      </c>
      <c r="M21" s="71"/>
      <c r="N21" s="55"/>
      <c r="O21" s="54"/>
    </row>
    <row r="22" spans="1:15" ht="291" customHeight="1">
      <c r="A22" s="1"/>
      <c r="B22" s="114">
        <f t="shared" si="1"/>
        <v>10</v>
      </c>
      <c r="C22" s="106" t="s">
        <v>166</v>
      </c>
      <c r="D22" s="119" t="s">
        <v>57</v>
      </c>
      <c r="E22" s="119" t="s">
        <v>69</v>
      </c>
      <c r="F22" s="119" t="s">
        <v>71</v>
      </c>
      <c r="G22" s="126" t="s">
        <v>156</v>
      </c>
      <c r="H22" s="119" t="s">
        <v>82</v>
      </c>
      <c r="I22" s="120">
        <v>966</v>
      </c>
      <c r="J22" s="120"/>
      <c r="K22" s="120">
        <f>I22+J22</f>
        <v>966</v>
      </c>
      <c r="L22" s="120">
        <v>966</v>
      </c>
      <c r="M22" s="71"/>
      <c r="N22" s="55"/>
      <c r="O22" s="54"/>
    </row>
    <row r="23" spans="1:15" ht="404.25" customHeight="1">
      <c r="A23" s="1"/>
      <c r="B23" s="114">
        <f t="shared" si="1"/>
        <v>11</v>
      </c>
      <c r="C23" s="152" t="s">
        <v>237</v>
      </c>
      <c r="D23" s="119" t="s">
        <v>57</v>
      </c>
      <c r="E23" s="119" t="s">
        <v>69</v>
      </c>
      <c r="F23" s="119" t="s">
        <v>71</v>
      </c>
      <c r="G23" s="126" t="s">
        <v>156</v>
      </c>
      <c r="H23" s="119" t="s">
        <v>164</v>
      </c>
      <c r="I23" s="120">
        <v>291.73</v>
      </c>
      <c r="J23" s="120"/>
      <c r="K23" s="120">
        <f>I23+J23</f>
        <v>291.73</v>
      </c>
      <c r="L23" s="120">
        <v>291.73</v>
      </c>
      <c r="M23" s="71"/>
      <c r="N23" s="55"/>
      <c r="O23" s="54"/>
    </row>
    <row r="24" spans="1:15" ht="309.75" customHeight="1">
      <c r="A24" s="1"/>
      <c r="B24" s="114">
        <f t="shared" si="1"/>
        <v>12</v>
      </c>
      <c r="C24" s="122" t="s">
        <v>1</v>
      </c>
      <c r="D24" s="119" t="s">
        <v>57</v>
      </c>
      <c r="E24" s="119" t="s">
        <v>69</v>
      </c>
      <c r="F24" s="119" t="s">
        <v>71</v>
      </c>
      <c r="G24" s="126" t="s">
        <v>157</v>
      </c>
      <c r="H24" s="119" t="s">
        <v>88</v>
      </c>
      <c r="I24" s="120"/>
      <c r="J24" s="120">
        <v>30</v>
      </c>
      <c r="K24" s="120">
        <f>I24+J24</f>
        <v>30</v>
      </c>
      <c r="L24" s="120">
        <v>30</v>
      </c>
      <c r="M24" s="71"/>
      <c r="N24" s="55"/>
      <c r="O24" s="54"/>
    </row>
    <row r="25" spans="1:15" ht="177.75" customHeight="1" hidden="1">
      <c r="A25" s="1"/>
      <c r="B25" s="114">
        <f t="shared" si="1"/>
        <v>13</v>
      </c>
      <c r="C25" s="122" t="s">
        <v>86</v>
      </c>
      <c r="D25" s="119" t="s">
        <v>57</v>
      </c>
      <c r="E25" s="119" t="s">
        <v>69</v>
      </c>
      <c r="F25" s="119" t="s">
        <v>71</v>
      </c>
      <c r="G25" s="126" t="s">
        <v>157</v>
      </c>
      <c r="H25" s="119">
        <v>851</v>
      </c>
      <c r="I25" s="120"/>
      <c r="J25" s="120"/>
      <c r="K25" s="120"/>
      <c r="L25" s="120"/>
      <c r="M25" s="71"/>
      <c r="N25" s="55"/>
      <c r="O25" s="54"/>
    </row>
    <row r="26" spans="1:15" ht="134.25" customHeight="1" hidden="1">
      <c r="A26" s="1"/>
      <c r="B26" s="114">
        <f t="shared" si="1"/>
        <v>14</v>
      </c>
      <c r="C26" s="122" t="s">
        <v>87</v>
      </c>
      <c r="D26" s="119" t="s">
        <v>57</v>
      </c>
      <c r="E26" s="119" t="s">
        <v>69</v>
      </c>
      <c r="F26" s="119" t="s">
        <v>71</v>
      </c>
      <c r="G26" s="126" t="s">
        <v>157</v>
      </c>
      <c r="H26" s="119">
        <v>852</v>
      </c>
      <c r="I26" s="120"/>
      <c r="J26" s="120"/>
      <c r="K26" s="120">
        <f>I26++J26</f>
        <v>0</v>
      </c>
      <c r="L26" s="120"/>
      <c r="M26" s="71"/>
      <c r="N26" s="55"/>
      <c r="O26" s="54"/>
    </row>
    <row r="27" spans="1:15" ht="134.25" customHeight="1" hidden="1">
      <c r="A27" s="1"/>
      <c r="B27" s="114">
        <f t="shared" si="1"/>
        <v>15</v>
      </c>
      <c r="C27" s="122" t="s">
        <v>202</v>
      </c>
      <c r="D27" s="119" t="s">
        <v>57</v>
      </c>
      <c r="E27" s="119" t="s">
        <v>69</v>
      </c>
      <c r="F27" s="119" t="s">
        <v>71</v>
      </c>
      <c r="G27" s="126" t="s">
        <v>157</v>
      </c>
      <c r="H27" s="119" t="s">
        <v>201</v>
      </c>
      <c r="I27" s="120"/>
      <c r="J27" s="120"/>
      <c r="K27" s="120"/>
      <c r="L27" s="120"/>
      <c r="M27" s="71"/>
      <c r="N27" s="55"/>
      <c r="O27" s="54"/>
    </row>
    <row r="28" spans="1:15" ht="134.25" customHeight="1">
      <c r="A28" s="1"/>
      <c r="B28" s="114">
        <f t="shared" si="1"/>
        <v>16</v>
      </c>
      <c r="C28" s="122" t="s">
        <v>327</v>
      </c>
      <c r="D28" s="119" t="s">
        <v>57</v>
      </c>
      <c r="E28" s="119" t="s">
        <v>69</v>
      </c>
      <c r="F28" s="119" t="s">
        <v>71</v>
      </c>
      <c r="G28" s="126" t="s">
        <v>149</v>
      </c>
      <c r="H28" s="119" t="s">
        <v>328</v>
      </c>
      <c r="I28" s="120"/>
      <c r="J28" s="120">
        <v>5</v>
      </c>
      <c r="K28" s="120">
        <f>I28+J28</f>
        <v>5</v>
      </c>
      <c r="L28" s="120">
        <v>6</v>
      </c>
      <c r="M28" s="71"/>
      <c r="N28" s="55"/>
      <c r="O28" s="54"/>
    </row>
    <row r="29" spans="1:15" ht="133.5" customHeight="1">
      <c r="A29" s="1"/>
      <c r="B29" s="114">
        <f t="shared" si="1"/>
        <v>17</v>
      </c>
      <c r="C29" s="123" t="s">
        <v>2</v>
      </c>
      <c r="D29" s="116" t="s">
        <v>57</v>
      </c>
      <c r="E29" s="116" t="s">
        <v>69</v>
      </c>
      <c r="F29" s="116" t="s">
        <v>79</v>
      </c>
      <c r="G29" s="116"/>
      <c r="H29" s="116"/>
      <c r="I29" s="117">
        <f aca="true" t="shared" si="3" ref="I29:L31">I30</f>
        <v>8</v>
      </c>
      <c r="J29" s="117">
        <f>J30</f>
        <v>0</v>
      </c>
      <c r="K29" s="117">
        <f>I29+J29</f>
        <v>8</v>
      </c>
      <c r="L29" s="117">
        <f t="shared" si="3"/>
        <v>10</v>
      </c>
      <c r="M29" s="71"/>
      <c r="N29" s="55"/>
      <c r="O29" s="54"/>
    </row>
    <row r="30" spans="1:15" ht="114.75" customHeight="1">
      <c r="A30" s="1"/>
      <c r="B30" s="114">
        <f t="shared" si="1"/>
        <v>18</v>
      </c>
      <c r="C30" s="118" t="s">
        <v>133</v>
      </c>
      <c r="D30" s="119" t="s">
        <v>57</v>
      </c>
      <c r="E30" s="119" t="s">
        <v>69</v>
      </c>
      <c r="F30" s="119" t="s">
        <v>79</v>
      </c>
      <c r="G30" s="119" t="s">
        <v>150</v>
      </c>
      <c r="H30" s="119"/>
      <c r="I30" s="120">
        <f t="shared" si="3"/>
        <v>8</v>
      </c>
      <c r="J30" s="120">
        <f>J31</f>
        <v>0</v>
      </c>
      <c r="K30" s="120">
        <f>I30+J30</f>
        <v>8</v>
      </c>
      <c r="L30" s="120">
        <f t="shared" si="3"/>
        <v>10</v>
      </c>
      <c r="M30" s="71"/>
      <c r="N30" s="55"/>
      <c r="O30" s="54"/>
    </row>
    <row r="31" spans="1:15" ht="207" customHeight="1">
      <c r="A31" s="1"/>
      <c r="B31" s="114">
        <f t="shared" si="1"/>
        <v>19</v>
      </c>
      <c r="C31" s="127" t="s">
        <v>3</v>
      </c>
      <c r="D31" s="119" t="s">
        <v>57</v>
      </c>
      <c r="E31" s="119" t="s">
        <v>69</v>
      </c>
      <c r="F31" s="119" t="s">
        <v>79</v>
      </c>
      <c r="G31" s="119" t="s">
        <v>158</v>
      </c>
      <c r="H31" s="119"/>
      <c r="I31" s="120">
        <f t="shared" si="3"/>
        <v>8</v>
      </c>
      <c r="J31" s="120">
        <f>J32</f>
        <v>0</v>
      </c>
      <c r="K31" s="120">
        <f>I31+J31</f>
        <v>8</v>
      </c>
      <c r="L31" s="120">
        <f t="shared" si="3"/>
        <v>10</v>
      </c>
      <c r="M31" s="71"/>
      <c r="N31" s="55"/>
      <c r="O31" s="54"/>
    </row>
    <row r="32" spans="1:15" ht="138.75" customHeight="1">
      <c r="A32" s="1"/>
      <c r="B32" s="114">
        <f t="shared" si="1"/>
        <v>20</v>
      </c>
      <c r="C32" s="122" t="s">
        <v>4</v>
      </c>
      <c r="D32" s="119" t="s">
        <v>57</v>
      </c>
      <c r="E32" s="119" t="s">
        <v>69</v>
      </c>
      <c r="F32" s="119" t="s">
        <v>79</v>
      </c>
      <c r="G32" s="119" t="s">
        <v>158</v>
      </c>
      <c r="H32" s="119" t="s">
        <v>5</v>
      </c>
      <c r="I32" s="120">
        <v>8</v>
      </c>
      <c r="J32" s="120">
        <v>0</v>
      </c>
      <c r="K32" s="120">
        <f>I32+J32</f>
        <v>8</v>
      </c>
      <c r="L32" s="120">
        <v>10</v>
      </c>
      <c r="M32" s="71"/>
      <c r="N32" s="55"/>
      <c r="O32" s="54"/>
    </row>
    <row r="33" spans="1:15" ht="141" customHeight="1">
      <c r="A33" s="1"/>
      <c r="B33" s="114">
        <f t="shared" si="1"/>
        <v>21</v>
      </c>
      <c r="C33" s="123" t="s">
        <v>168</v>
      </c>
      <c r="D33" s="116" t="s">
        <v>57</v>
      </c>
      <c r="E33" s="116" t="s">
        <v>70</v>
      </c>
      <c r="F33" s="116"/>
      <c r="G33" s="116"/>
      <c r="H33" s="116"/>
      <c r="I33" s="117">
        <f aca="true" t="shared" si="4" ref="I33:L34">I34</f>
        <v>109.39999999999999</v>
      </c>
      <c r="J33" s="117">
        <f t="shared" si="4"/>
        <v>-4.3</v>
      </c>
      <c r="K33" s="117">
        <f t="shared" si="4"/>
        <v>105.1</v>
      </c>
      <c r="L33" s="117">
        <f t="shared" si="4"/>
        <v>108.9</v>
      </c>
      <c r="M33" s="71"/>
      <c r="N33" s="55"/>
      <c r="O33" s="54"/>
    </row>
    <row r="34" spans="1:15" ht="117" customHeight="1">
      <c r="A34" s="1"/>
      <c r="B34" s="114">
        <f t="shared" si="1"/>
        <v>22</v>
      </c>
      <c r="C34" s="128" t="s">
        <v>169</v>
      </c>
      <c r="D34" s="119" t="s">
        <v>57</v>
      </c>
      <c r="E34" s="119" t="s">
        <v>70</v>
      </c>
      <c r="F34" s="119" t="s">
        <v>72</v>
      </c>
      <c r="G34" s="119"/>
      <c r="H34" s="119"/>
      <c r="I34" s="120">
        <f t="shared" si="4"/>
        <v>109.39999999999999</v>
      </c>
      <c r="J34" s="120">
        <f t="shared" si="4"/>
        <v>-4.3</v>
      </c>
      <c r="K34" s="120">
        <f t="shared" si="4"/>
        <v>105.1</v>
      </c>
      <c r="L34" s="120">
        <f t="shared" si="4"/>
        <v>108.9</v>
      </c>
      <c r="M34" s="71"/>
      <c r="N34" s="55"/>
      <c r="O34" s="54"/>
    </row>
    <row r="35" spans="1:15" ht="284.25" customHeight="1">
      <c r="A35" s="1"/>
      <c r="B35" s="114">
        <f t="shared" si="1"/>
        <v>23</v>
      </c>
      <c r="C35" s="124" t="s">
        <v>232</v>
      </c>
      <c r="D35" s="119" t="s">
        <v>57</v>
      </c>
      <c r="E35" s="119" t="s">
        <v>70</v>
      </c>
      <c r="F35" s="119" t="s">
        <v>72</v>
      </c>
      <c r="G35" s="119" t="s">
        <v>146</v>
      </c>
      <c r="H35" s="119"/>
      <c r="I35" s="120">
        <f>I37</f>
        <v>109.39999999999999</v>
      </c>
      <c r="J35" s="120">
        <f>J37</f>
        <v>-4.3</v>
      </c>
      <c r="K35" s="120">
        <f>K36</f>
        <v>105.1</v>
      </c>
      <c r="L35" s="120">
        <f>L37</f>
        <v>108.9</v>
      </c>
      <c r="M35" s="71"/>
      <c r="N35" s="55"/>
      <c r="O35" s="54"/>
    </row>
    <row r="36" spans="1:15" ht="270" customHeight="1">
      <c r="A36" s="1"/>
      <c r="B36" s="114">
        <f t="shared" si="1"/>
        <v>24</v>
      </c>
      <c r="C36" s="123" t="s">
        <v>226</v>
      </c>
      <c r="D36" s="119" t="s">
        <v>57</v>
      </c>
      <c r="E36" s="119" t="s">
        <v>70</v>
      </c>
      <c r="F36" s="119" t="s">
        <v>72</v>
      </c>
      <c r="G36" s="119" t="s">
        <v>152</v>
      </c>
      <c r="H36" s="119" t="s">
        <v>58</v>
      </c>
      <c r="I36" s="120">
        <f>I37</f>
        <v>109.39999999999999</v>
      </c>
      <c r="J36" s="120">
        <f>J37</f>
        <v>-4.3</v>
      </c>
      <c r="K36" s="120">
        <f>K37</f>
        <v>105.1</v>
      </c>
      <c r="L36" s="120">
        <f>L37</f>
        <v>108.9</v>
      </c>
      <c r="M36" s="71"/>
      <c r="N36" s="55"/>
      <c r="O36" s="54"/>
    </row>
    <row r="37" spans="1:15" ht="316.5" customHeight="1">
      <c r="A37" s="1"/>
      <c r="B37" s="114">
        <f t="shared" si="1"/>
        <v>25</v>
      </c>
      <c r="C37" s="122" t="s">
        <v>215</v>
      </c>
      <c r="D37" s="119" t="s">
        <v>57</v>
      </c>
      <c r="E37" s="119" t="s">
        <v>70</v>
      </c>
      <c r="F37" s="119" t="s">
        <v>72</v>
      </c>
      <c r="G37" s="119" t="s">
        <v>167</v>
      </c>
      <c r="H37" s="119" t="s">
        <v>58</v>
      </c>
      <c r="I37" s="120">
        <f>I38+I39+I40</f>
        <v>109.39999999999999</v>
      </c>
      <c r="J37" s="120">
        <f>J38+J39+J40</f>
        <v>-4.3</v>
      </c>
      <c r="K37" s="120">
        <f>K38+K39+K40</f>
        <v>105.1</v>
      </c>
      <c r="L37" s="120">
        <f>L38+L39+L40</f>
        <v>108.9</v>
      </c>
      <c r="M37" s="71"/>
      <c r="N37" s="55"/>
      <c r="O37" s="54"/>
    </row>
    <row r="38" spans="1:15" ht="215.25" customHeight="1">
      <c r="A38" s="1"/>
      <c r="B38" s="114">
        <f t="shared" si="1"/>
        <v>26</v>
      </c>
      <c r="C38" s="106" t="s">
        <v>259</v>
      </c>
      <c r="D38" s="119" t="s">
        <v>57</v>
      </c>
      <c r="E38" s="119" t="s">
        <v>70</v>
      </c>
      <c r="F38" s="119" t="s">
        <v>72</v>
      </c>
      <c r="G38" s="119" t="s">
        <v>167</v>
      </c>
      <c r="H38" s="119" t="s">
        <v>82</v>
      </c>
      <c r="I38" s="120">
        <v>81.57</v>
      </c>
      <c r="J38" s="120">
        <v>-2.37</v>
      </c>
      <c r="K38" s="120">
        <f>I38+J38</f>
        <v>79.19999999999999</v>
      </c>
      <c r="L38" s="120">
        <v>82.2</v>
      </c>
      <c r="M38" s="71"/>
      <c r="N38" s="55"/>
      <c r="O38" s="54"/>
    </row>
    <row r="39" spans="1:15" ht="399" customHeight="1">
      <c r="A39" s="1"/>
      <c r="B39" s="114">
        <f t="shared" si="1"/>
        <v>27</v>
      </c>
      <c r="C39" s="152" t="s">
        <v>237</v>
      </c>
      <c r="D39" s="119" t="s">
        <v>57</v>
      </c>
      <c r="E39" s="119" t="s">
        <v>70</v>
      </c>
      <c r="F39" s="119" t="s">
        <v>72</v>
      </c>
      <c r="G39" s="119" t="s">
        <v>167</v>
      </c>
      <c r="H39" s="119" t="s">
        <v>164</v>
      </c>
      <c r="I39" s="120">
        <v>24.63</v>
      </c>
      <c r="J39" s="120">
        <v>-0.71</v>
      </c>
      <c r="K39" s="120">
        <f>I39+J39</f>
        <v>23.919999999999998</v>
      </c>
      <c r="L39" s="120">
        <v>24.82</v>
      </c>
      <c r="M39" s="71"/>
      <c r="N39" s="55"/>
      <c r="O39" s="54"/>
    </row>
    <row r="40" spans="1:15" ht="265.5" customHeight="1">
      <c r="A40" s="1"/>
      <c r="B40" s="114">
        <f t="shared" si="1"/>
        <v>28</v>
      </c>
      <c r="C40" s="122" t="s">
        <v>1</v>
      </c>
      <c r="D40" s="119" t="s">
        <v>57</v>
      </c>
      <c r="E40" s="119" t="s">
        <v>70</v>
      </c>
      <c r="F40" s="119" t="s">
        <v>72</v>
      </c>
      <c r="G40" s="119" t="s">
        <v>167</v>
      </c>
      <c r="H40" s="119" t="s">
        <v>88</v>
      </c>
      <c r="I40" s="120">
        <v>3.2</v>
      </c>
      <c r="J40" s="120">
        <v>-1.22</v>
      </c>
      <c r="K40" s="120">
        <f>I40+J40</f>
        <v>1.9800000000000002</v>
      </c>
      <c r="L40" s="120">
        <v>1.88</v>
      </c>
      <c r="M40" s="71"/>
      <c r="N40" s="55"/>
      <c r="O40" s="54"/>
    </row>
    <row r="41" spans="1:15" ht="122.25" customHeight="1">
      <c r="A41" s="1"/>
      <c r="B41" s="114">
        <f t="shared" si="1"/>
        <v>29</v>
      </c>
      <c r="C41" s="115" t="s">
        <v>196</v>
      </c>
      <c r="D41" s="116" t="s">
        <v>57</v>
      </c>
      <c r="E41" s="116" t="s">
        <v>76</v>
      </c>
      <c r="F41" s="119"/>
      <c r="G41" s="129"/>
      <c r="H41" s="119"/>
      <c r="I41" s="117">
        <f aca="true" t="shared" si="5" ref="I41:J45">I42</f>
        <v>6</v>
      </c>
      <c r="J41" s="117">
        <f t="shared" si="5"/>
        <v>0</v>
      </c>
      <c r="K41" s="117">
        <f aca="true" t="shared" si="6" ref="K41:L45">K42</f>
        <v>6</v>
      </c>
      <c r="L41" s="117">
        <f t="shared" si="6"/>
        <v>3</v>
      </c>
      <c r="M41" s="71"/>
      <c r="N41" s="55"/>
      <c r="O41" s="54"/>
    </row>
    <row r="42" spans="1:15" ht="118.5" customHeight="1">
      <c r="A42" s="1"/>
      <c r="B42" s="114">
        <f t="shared" si="1"/>
        <v>30</v>
      </c>
      <c r="C42" s="118" t="s">
        <v>197</v>
      </c>
      <c r="D42" s="119" t="s">
        <v>57</v>
      </c>
      <c r="E42" s="119" t="s">
        <v>76</v>
      </c>
      <c r="F42" s="119" t="s">
        <v>72</v>
      </c>
      <c r="G42" s="119"/>
      <c r="H42" s="119"/>
      <c r="I42" s="120">
        <f t="shared" si="5"/>
        <v>6</v>
      </c>
      <c r="J42" s="120">
        <f t="shared" si="5"/>
        <v>0</v>
      </c>
      <c r="K42" s="120">
        <f t="shared" si="6"/>
        <v>6</v>
      </c>
      <c r="L42" s="120">
        <f t="shared" si="6"/>
        <v>3</v>
      </c>
      <c r="M42" s="71"/>
      <c r="N42" s="55"/>
      <c r="O42" s="54"/>
    </row>
    <row r="43" spans="1:15" ht="272.25" customHeight="1">
      <c r="A43" s="1"/>
      <c r="B43" s="114">
        <f t="shared" si="1"/>
        <v>31</v>
      </c>
      <c r="C43" s="124" t="s">
        <v>224</v>
      </c>
      <c r="D43" s="119" t="s">
        <v>57</v>
      </c>
      <c r="E43" s="119" t="s">
        <v>76</v>
      </c>
      <c r="F43" s="119" t="s">
        <v>72</v>
      </c>
      <c r="G43" s="119" t="s">
        <v>146</v>
      </c>
      <c r="H43" s="119"/>
      <c r="I43" s="120">
        <f t="shared" si="5"/>
        <v>6</v>
      </c>
      <c r="J43" s="120">
        <f t="shared" si="5"/>
        <v>0</v>
      </c>
      <c r="K43" s="120">
        <f t="shared" si="6"/>
        <v>6</v>
      </c>
      <c r="L43" s="120">
        <f t="shared" si="6"/>
        <v>3</v>
      </c>
      <c r="M43" s="71"/>
      <c r="N43" s="55"/>
      <c r="O43" s="54"/>
    </row>
    <row r="44" spans="1:15" ht="275.25" customHeight="1">
      <c r="A44" s="1"/>
      <c r="B44" s="114">
        <f t="shared" si="1"/>
        <v>32</v>
      </c>
      <c r="C44" s="124" t="s">
        <v>227</v>
      </c>
      <c r="D44" s="119" t="s">
        <v>57</v>
      </c>
      <c r="E44" s="119" t="s">
        <v>76</v>
      </c>
      <c r="F44" s="119" t="s">
        <v>72</v>
      </c>
      <c r="G44" s="119" t="s">
        <v>198</v>
      </c>
      <c r="H44" s="119" t="s">
        <v>58</v>
      </c>
      <c r="I44" s="120">
        <f t="shared" si="5"/>
        <v>6</v>
      </c>
      <c r="J44" s="120">
        <f t="shared" si="5"/>
        <v>0</v>
      </c>
      <c r="K44" s="120">
        <f t="shared" si="6"/>
        <v>6</v>
      </c>
      <c r="L44" s="120">
        <f t="shared" si="6"/>
        <v>3</v>
      </c>
      <c r="M44" s="71"/>
      <c r="N44" s="55"/>
      <c r="O44" s="54"/>
    </row>
    <row r="45" spans="1:15" ht="402" customHeight="1">
      <c r="A45" s="1"/>
      <c r="B45" s="114">
        <f t="shared" si="1"/>
        <v>33</v>
      </c>
      <c r="C45" s="118" t="s">
        <v>281</v>
      </c>
      <c r="D45" s="119" t="s">
        <v>57</v>
      </c>
      <c r="E45" s="119" t="s">
        <v>76</v>
      </c>
      <c r="F45" s="119" t="s">
        <v>72</v>
      </c>
      <c r="G45" s="119" t="s">
        <v>199</v>
      </c>
      <c r="H45" s="119" t="s">
        <v>58</v>
      </c>
      <c r="I45" s="120">
        <f t="shared" si="5"/>
        <v>6</v>
      </c>
      <c r="J45" s="120">
        <f t="shared" si="5"/>
        <v>0</v>
      </c>
      <c r="K45" s="120">
        <f t="shared" si="6"/>
        <v>6</v>
      </c>
      <c r="L45" s="120">
        <f t="shared" si="6"/>
        <v>3</v>
      </c>
      <c r="M45" s="71"/>
      <c r="N45" s="55"/>
      <c r="O45" s="54"/>
    </row>
    <row r="46" spans="1:15" ht="320.25" customHeight="1">
      <c r="A46" s="1"/>
      <c r="B46" s="114">
        <f t="shared" si="1"/>
        <v>34</v>
      </c>
      <c r="C46" s="130" t="s">
        <v>1</v>
      </c>
      <c r="D46" s="119" t="s">
        <v>57</v>
      </c>
      <c r="E46" s="119" t="s">
        <v>76</v>
      </c>
      <c r="F46" s="119" t="s">
        <v>72</v>
      </c>
      <c r="G46" s="119" t="s">
        <v>199</v>
      </c>
      <c r="H46" s="119" t="s">
        <v>88</v>
      </c>
      <c r="I46" s="120">
        <v>6</v>
      </c>
      <c r="J46" s="120"/>
      <c r="K46" s="120">
        <f>I46+J46</f>
        <v>6</v>
      </c>
      <c r="L46" s="120">
        <v>3</v>
      </c>
      <c r="M46" s="71"/>
      <c r="N46" s="55"/>
      <c r="O46" s="54"/>
    </row>
    <row r="47" spans="1:15" ht="135.75" customHeight="1">
      <c r="A47" s="1"/>
      <c r="B47" s="114">
        <f t="shared" si="1"/>
        <v>35</v>
      </c>
      <c r="C47" s="123" t="s">
        <v>6</v>
      </c>
      <c r="D47" s="116" t="s">
        <v>57</v>
      </c>
      <c r="E47" s="131" t="s">
        <v>7</v>
      </c>
      <c r="F47" s="131"/>
      <c r="G47" s="131"/>
      <c r="H47" s="131"/>
      <c r="I47" s="132">
        <f aca="true" t="shared" si="7" ref="I47:L50">I48</f>
        <v>10</v>
      </c>
      <c r="J47" s="132">
        <f t="shared" si="7"/>
        <v>0</v>
      </c>
      <c r="K47" s="132">
        <f>K48</f>
        <v>10</v>
      </c>
      <c r="L47" s="132">
        <f t="shared" si="7"/>
        <v>5</v>
      </c>
      <c r="M47" s="71"/>
      <c r="N47" s="55"/>
      <c r="O47" s="54"/>
    </row>
    <row r="48" spans="1:15" ht="115.5" customHeight="1">
      <c r="A48" s="1"/>
      <c r="B48" s="114">
        <f t="shared" si="1"/>
        <v>36</v>
      </c>
      <c r="C48" s="122" t="s">
        <v>271</v>
      </c>
      <c r="D48" s="119" t="s">
        <v>57</v>
      </c>
      <c r="E48" s="129" t="s">
        <v>7</v>
      </c>
      <c r="F48" s="129" t="s">
        <v>7</v>
      </c>
      <c r="G48" s="129"/>
      <c r="H48" s="129"/>
      <c r="I48" s="133">
        <f t="shared" si="7"/>
        <v>10</v>
      </c>
      <c r="J48" s="133">
        <f t="shared" si="7"/>
        <v>0</v>
      </c>
      <c r="K48" s="133">
        <f>K49</f>
        <v>10</v>
      </c>
      <c r="L48" s="133">
        <f t="shared" si="7"/>
        <v>5</v>
      </c>
      <c r="M48" s="71"/>
      <c r="N48" s="55"/>
      <c r="O48" s="54"/>
    </row>
    <row r="49" spans="1:15" ht="292.5" customHeight="1">
      <c r="A49" s="1"/>
      <c r="B49" s="114">
        <f t="shared" si="1"/>
        <v>37</v>
      </c>
      <c r="C49" s="124" t="s">
        <v>224</v>
      </c>
      <c r="D49" s="119" t="s">
        <v>57</v>
      </c>
      <c r="E49" s="119" t="s">
        <v>7</v>
      </c>
      <c r="F49" s="119" t="s">
        <v>7</v>
      </c>
      <c r="G49" s="119" t="s">
        <v>146</v>
      </c>
      <c r="H49" s="129"/>
      <c r="I49" s="120">
        <f t="shared" si="7"/>
        <v>10</v>
      </c>
      <c r="J49" s="120">
        <f t="shared" si="7"/>
        <v>0</v>
      </c>
      <c r="K49" s="133">
        <f>K50</f>
        <v>10</v>
      </c>
      <c r="L49" s="120">
        <f t="shared" si="7"/>
        <v>5</v>
      </c>
      <c r="M49" s="71"/>
      <c r="N49" s="55"/>
      <c r="O49" s="54"/>
    </row>
    <row r="50" spans="1:15" ht="213" customHeight="1">
      <c r="A50" s="1"/>
      <c r="B50" s="114">
        <f t="shared" si="1"/>
        <v>38</v>
      </c>
      <c r="C50" s="124" t="s">
        <v>228</v>
      </c>
      <c r="D50" s="119" t="s">
        <v>57</v>
      </c>
      <c r="E50" s="129" t="s">
        <v>7</v>
      </c>
      <c r="F50" s="129" t="s">
        <v>7</v>
      </c>
      <c r="G50" s="119" t="s">
        <v>147</v>
      </c>
      <c r="H50" s="129" t="s">
        <v>58</v>
      </c>
      <c r="I50" s="120">
        <f t="shared" si="7"/>
        <v>10</v>
      </c>
      <c r="J50" s="120">
        <f t="shared" si="7"/>
        <v>0</v>
      </c>
      <c r="K50" s="133">
        <f>K51</f>
        <v>10</v>
      </c>
      <c r="L50" s="120">
        <f t="shared" si="7"/>
        <v>5</v>
      </c>
      <c r="M50" s="71"/>
      <c r="N50" s="55"/>
      <c r="O50" s="54"/>
    </row>
    <row r="51" spans="1:15" ht="408.75" customHeight="1">
      <c r="A51" s="1"/>
      <c r="B51" s="114">
        <f t="shared" si="1"/>
        <v>39</v>
      </c>
      <c r="C51" s="122" t="s">
        <v>214</v>
      </c>
      <c r="D51" s="119" t="s">
        <v>57</v>
      </c>
      <c r="E51" s="129" t="s">
        <v>7</v>
      </c>
      <c r="F51" s="129" t="s">
        <v>7</v>
      </c>
      <c r="G51" s="119" t="s">
        <v>148</v>
      </c>
      <c r="H51" s="129" t="s">
        <v>58</v>
      </c>
      <c r="I51" s="120">
        <f>I52</f>
        <v>10</v>
      </c>
      <c r="J51" s="120">
        <f>J52</f>
        <v>0</v>
      </c>
      <c r="K51" s="120">
        <f>K52</f>
        <v>10</v>
      </c>
      <c r="L51" s="120">
        <v>5</v>
      </c>
      <c r="M51" s="71"/>
      <c r="N51" s="55"/>
      <c r="O51" s="54"/>
    </row>
    <row r="52" spans="1:15" ht="306.75" customHeight="1">
      <c r="A52" s="1"/>
      <c r="B52" s="114">
        <f t="shared" si="1"/>
        <v>40</v>
      </c>
      <c r="C52" s="122" t="s">
        <v>162</v>
      </c>
      <c r="D52" s="119" t="s">
        <v>57</v>
      </c>
      <c r="E52" s="119" t="s">
        <v>7</v>
      </c>
      <c r="F52" s="119" t="s">
        <v>7</v>
      </c>
      <c r="G52" s="119" t="s">
        <v>148</v>
      </c>
      <c r="H52" s="119" t="s">
        <v>88</v>
      </c>
      <c r="I52" s="136">
        <v>10</v>
      </c>
      <c r="J52" s="136"/>
      <c r="K52" s="120">
        <f>I52+J52</f>
        <v>10</v>
      </c>
      <c r="L52" s="120">
        <v>12</v>
      </c>
      <c r="M52" s="71"/>
      <c r="N52" s="55"/>
      <c r="O52" s="54"/>
    </row>
    <row r="53" spans="1:15" ht="124.5" customHeight="1">
      <c r="A53" s="1"/>
      <c r="B53" s="114">
        <f t="shared" si="1"/>
        <v>41</v>
      </c>
      <c r="C53" s="115" t="s">
        <v>90</v>
      </c>
      <c r="D53" s="116" t="s">
        <v>57</v>
      </c>
      <c r="E53" s="116" t="s">
        <v>77</v>
      </c>
      <c r="F53" s="116"/>
      <c r="G53" s="116"/>
      <c r="H53" s="116"/>
      <c r="I53" s="117">
        <f aca="true" t="shared" si="8" ref="I53:L56">I54</f>
        <v>49.56</v>
      </c>
      <c r="J53" s="117">
        <f aca="true" t="shared" si="9" ref="J53:K56">J54</f>
        <v>74.53999999999999</v>
      </c>
      <c r="K53" s="117">
        <f t="shared" si="9"/>
        <v>124.1</v>
      </c>
      <c r="L53" s="117">
        <f t="shared" si="8"/>
        <v>77.22</v>
      </c>
      <c r="M53" s="71"/>
      <c r="N53" s="55"/>
      <c r="O53" s="54"/>
    </row>
    <row r="54" spans="1:15" ht="120.75" customHeight="1">
      <c r="A54" s="1"/>
      <c r="B54" s="114">
        <f t="shared" si="1"/>
        <v>42</v>
      </c>
      <c r="C54" s="118" t="s">
        <v>30</v>
      </c>
      <c r="D54" s="119" t="s">
        <v>57</v>
      </c>
      <c r="E54" s="119" t="s">
        <v>77</v>
      </c>
      <c r="F54" s="119" t="s">
        <v>69</v>
      </c>
      <c r="G54" s="119"/>
      <c r="H54" s="119"/>
      <c r="I54" s="120">
        <f t="shared" si="8"/>
        <v>49.56</v>
      </c>
      <c r="J54" s="120">
        <f t="shared" si="9"/>
        <v>74.53999999999999</v>
      </c>
      <c r="K54" s="120">
        <f t="shared" si="9"/>
        <v>124.1</v>
      </c>
      <c r="L54" s="120">
        <f t="shared" si="8"/>
        <v>77.22</v>
      </c>
      <c r="M54" s="71"/>
      <c r="N54" s="55"/>
      <c r="O54" s="54"/>
    </row>
    <row r="55" spans="1:15" ht="280.5" customHeight="1">
      <c r="A55" s="1"/>
      <c r="B55" s="114">
        <f t="shared" si="1"/>
        <v>43</v>
      </c>
      <c r="C55" s="124" t="s">
        <v>224</v>
      </c>
      <c r="D55" s="119" t="s">
        <v>57</v>
      </c>
      <c r="E55" s="119" t="s">
        <v>77</v>
      </c>
      <c r="F55" s="119" t="s">
        <v>69</v>
      </c>
      <c r="G55" s="119" t="s">
        <v>146</v>
      </c>
      <c r="H55" s="119"/>
      <c r="I55" s="120">
        <f t="shared" si="8"/>
        <v>49.56</v>
      </c>
      <c r="J55" s="120">
        <f t="shared" si="9"/>
        <v>74.53999999999999</v>
      </c>
      <c r="K55" s="120">
        <f t="shared" si="9"/>
        <v>124.1</v>
      </c>
      <c r="L55" s="120">
        <f t="shared" si="8"/>
        <v>77.22</v>
      </c>
      <c r="M55" s="71"/>
      <c r="N55" s="55"/>
      <c r="O55" s="54"/>
    </row>
    <row r="56" spans="1:15" ht="279" customHeight="1">
      <c r="A56" s="1"/>
      <c r="B56" s="114">
        <f t="shared" si="1"/>
        <v>44</v>
      </c>
      <c r="C56" s="124" t="s">
        <v>228</v>
      </c>
      <c r="D56" s="119" t="s">
        <v>57</v>
      </c>
      <c r="E56" s="119" t="s">
        <v>77</v>
      </c>
      <c r="F56" s="119" t="s">
        <v>69</v>
      </c>
      <c r="G56" s="119" t="s">
        <v>147</v>
      </c>
      <c r="H56" s="119"/>
      <c r="I56" s="120">
        <f t="shared" si="8"/>
        <v>49.56</v>
      </c>
      <c r="J56" s="120">
        <f t="shared" si="9"/>
        <v>74.53999999999999</v>
      </c>
      <c r="K56" s="120">
        <f t="shared" si="9"/>
        <v>124.1</v>
      </c>
      <c r="L56" s="120">
        <f t="shared" si="8"/>
        <v>77.22</v>
      </c>
      <c r="M56" s="71"/>
      <c r="N56" s="55"/>
      <c r="O56" s="54"/>
    </row>
    <row r="57" spans="1:15" ht="407.25" customHeight="1">
      <c r="A57" s="1"/>
      <c r="B57" s="114">
        <f t="shared" si="1"/>
        <v>45</v>
      </c>
      <c r="C57" s="118" t="s">
        <v>230</v>
      </c>
      <c r="D57" s="119" t="s">
        <v>57</v>
      </c>
      <c r="E57" s="119" t="s">
        <v>77</v>
      </c>
      <c r="F57" s="119" t="s">
        <v>69</v>
      </c>
      <c r="G57" s="119" t="s">
        <v>149</v>
      </c>
      <c r="H57" s="119" t="s">
        <v>58</v>
      </c>
      <c r="I57" s="120">
        <f>I58+I59+I60+I61+I62+I63</f>
        <v>49.56</v>
      </c>
      <c r="J57" s="120">
        <f>J58+J59+J60+J61+J62+J63</f>
        <v>74.53999999999999</v>
      </c>
      <c r="K57" s="120">
        <f>I57+J57</f>
        <v>124.1</v>
      </c>
      <c r="L57" s="120">
        <f>L58+L59+L60+++L61+L62+L63</f>
        <v>77.22</v>
      </c>
      <c r="M57" s="71"/>
      <c r="N57" s="55"/>
      <c r="O57" s="54"/>
    </row>
    <row r="58" spans="1:15" ht="279" customHeight="1">
      <c r="A58" s="1"/>
      <c r="B58" s="114">
        <f t="shared" si="1"/>
        <v>46</v>
      </c>
      <c r="C58" s="122" t="s">
        <v>162</v>
      </c>
      <c r="D58" s="119" t="s">
        <v>57</v>
      </c>
      <c r="E58" s="119" t="s">
        <v>77</v>
      </c>
      <c r="F58" s="119" t="s">
        <v>69</v>
      </c>
      <c r="G58" s="119" t="s">
        <v>149</v>
      </c>
      <c r="H58" s="119" t="s">
        <v>88</v>
      </c>
      <c r="I58" s="119" t="s">
        <v>322</v>
      </c>
      <c r="J58" s="120">
        <v>27.54</v>
      </c>
      <c r="K58" s="120">
        <f aca="true" t="shared" si="10" ref="K58:K73">I58+J58</f>
        <v>30.099999999999998</v>
      </c>
      <c r="L58" s="120">
        <v>6.22</v>
      </c>
      <c r="M58" s="71"/>
      <c r="N58" s="55"/>
      <c r="O58" s="54"/>
    </row>
    <row r="59" spans="1:15" ht="214.5" customHeight="1">
      <c r="A59" s="1"/>
      <c r="B59" s="114">
        <f t="shared" si="1"/>
        <v>47</v>
      </c>
      <c r="C59" s="122" t="s">
        <v>327</v>
      </c>
      <c r="D59" s="119" t="s">
        <v>57</v>
      </c>
      <c r="E59" s="119" t="s">
        <v>69</v>
      </c>
      <c r="F59" s="119" t="s">
        <v>71</v>
      </c>
      <c r="G59" s="119" t="s">
        <v>149</v>
      </c>
      <c r="H59" s="119" t="s">
        <v>328</v>
      </c>
      <c r="I59" s="119"/>
      <c r="J59" s="120">
        <v>25</v>
      </c>
      <c r="K59" s="120">
        <f>I59+J59</f>
        <v>25</v>
      </c>
      <c r="L59" s="120">
        <v>25</v>
      </c>
      <c r="M59" s="71"/>
      <c r="N59" s="55"/>
      <c r="O59" s="54"/>
    </row>
    <row r="60" spans="1:15" ht="128.25" customHeight="1">
      <c r="A60" s="1"/>
      <c r="B60" s="114">
        <f t="shared" si="1"/>
        <v>48</v>
      </c>
      <c r="C60" s="122" t="s">
        <v>138</v>
      </c>
      <c r="D60" s="119" t="s">
        <v>57</v>
      </c>
      <c r="E60" s="119" t="s">
        <v>77</v>
      </c>
      <c r="F60" s="119" t="s">
        <v>69</v>
      </c>
      <c r="G60" s="119" t="s">
        <v>149</v>
      </c>
      <c r="H60" s="119" t="s">
        <v>163</v>
      </c>
      <c r="I60" s="119" t="s">
        <v>195</v>
      </c>
      <c r="J60" s="120"/>
      <c r="K60" s="120">
        <f t="shared" si="10"/>
        <v>10</v>
      </c>
      <c r="L60" s="120">
        <v>10</v>
      </c>
      <c r="M60" s="71"/>
      <c r="N60" s="55"/>
      <c r="O60" s="54"/>
    </row>
    <row r="61" spans="1:15" ht="202.5" customHeight="1">
      <c r="A61" s="1"/>
      <c r="B61" s="114">
        <f t="shared" si="1"/>
        <v>49</v>
      </c>
      <c r="C61" s="122" t="s">
        <v>86</v>
      </c>
      <c r="D61" s="119" t="s">
        <v>57</v>
      </c>
      <c r="E61" s="119" t="s">
        <v>77</v>
      </c>
      <c r="F61" s="119" t="s">
        <v>69</v>
      </c>
      <c r="G61" s="119" t="s">
        <v>149</v>
      </c>
      <c r="H61" s="119" t="s">
        <v>89</v>
      </c>
      <c r="I61" s="119" t="s">
        <v>212</v>
      </c>
      <c r="J61" s="120">
        <v>12</v>
      </c>
      <c r="K61" s="120">
        <f t="shared" si="10"/>
        <v>35</v>
      </c>
      <c r="L61" s="120">
        <v>23</v>
      </c>
      <c r="M61" s="71"/>
      <c r="N61" s="55"/>
      <c r="O61" s="54"/>
    </row>
    <row r="62" spans="1:15" ht="156" customHeight="1">
      <c r="A62" s="1"/>
      <c r="B62" s="114">
        <f t="shared" si="1"/>
        <v>50</v>
      </c>
      <c r="C62" s="122" t="s">
        <v>87</v>
      </c>
      <c r="D62" s="119" t="s">
        <v>57</v>
      </c>
      <c r="E62" s="119" t="s">
        <v>77</v>
      </c>
      <c r="F62" s="119" t="s">
        <v>69</v>
      </c>
      <c r="G62" s="119" t="s">
        <v>149</v>
      </c>
      <c r="H62" s="119" t="s">
        <v>9</v>
      </c>
      <c r="I62" s="119" t="s">
        <v>75</v>
      </c>
      <c r="J62" s="120"/>
      <c r="K62" s="120">
        <f t="shared" si="10"/>
        <v>12</v>
      </c>
      <c r="L62" s="120">
        <v>12</v>
      </c>
      <c r="M62" s="71"/>
      <c r="N62" s="55"/>
      <c r="O62" s="54"/>
    </row>
    <row r="63" spans="1:15" ht="112.5" customHeight="1">
      <c r="A63" s="1"/>
      <c r="B63" s="114">
        <f t="shared" si="1"/>
        <v>51</v>
      </c>
      <c r="C63" s="122" t="s">
        <v>202</v>
      </c>
      <c r="D63" s="119" t="s">
        <v>57</v>
      </c>
      <c r="E63" s="119" t="s">
        <v>77</v>
      </c>
      <c r="F63" s="119" t="s">
        <v>69</v>
      </c>
      <c r="G63" s="119" t="s">
        <v>149</v>
      </c>
      <c r="H63" s="119" t="s">
        <v>201</v>
      </c>
      <c r="I63" s="119" t="s">
        <v>204</v>
      </c>
      <c r="J63" s="120">
        <v>10</v>
      </c>
      <c r="K63" s="120">
        <f t="shared" si="10"/>
        <v>12</v>
      </c>
      <c r="L63" s="120">
        <v>1</v>
      </c>
      <c r="M63" s="71"/>
      <c r="N63" s="55"/>
      <c r="O63" s="54"/>
    </row>
    <row r="64" spans="1:15" ht="128.25" customHeight="1">
      <c r="A64" s="1"/>
      <c r="B64" s="114">
        <f t="shared" si="1"/>
        <v>52</v>
      </c>
      <c r="C64" s="123" t="s">
        <v>135</v>
      </c>
      <c r="D64" s="116" t="s">
        <v>57</v>
      </c>
      <c r="E64" s="131" t="s">
        <v>79</v>
      </c>
      <c r="F64" s="131"/>
      <c r="G64" s="131"/>
      <c r="H64" s="131"/>
      <c r="I64" s="117">
        <f aca="true" t="shared" si="11" ref="I64:L66">I65</f>
        <v>982.49</v>
      </c>
      <c r="J64" s="132">
        <f>J65</f>
        <v>0</v>
      </c>
      <c r="K64" s="117">
        <f t="shared" si="10"/>
        <v>982.49</v>
      </c>
      <c r="L64" s="117">
        <f t="shared" si="11"/>
        <v>982.49</v>
      </c>
      <c r="M64" s="71"/>
      <c r="N64" s="55"/>
      <c r="O64" s="54"/>
    </row>
    <row r="65" spans="1:15" ht="198" customHeight="1">
      <c r="A65" s="1"/>
      <c r="B65" s="114">
        <f t="shared" si="1"/>
        <v>53</v>
      </c>
      <c r="C65" s="134" t="s">
        <v>48</v>
      </c>
      <c r="D65" s="119" t="s">
        <v>57</v>
      </c>
      <c r="E65" s="119" t="s">
        <v>79</v>
      </c>
      <c r="F65" s="119" t="s">
        <v>76</v>
      </c>
      <c r="G65" s="119"/>
      <c r="H65" s="119"/>
      <c r="I65" s="120">
        <f t="shared" si="11"/>
        <v>982.49</v>
      </c>
      <c r="J65" s="120">
        <f>J66</f>
        <v>0</v>
      </c>
      <c r="K65" s="117">
        <f t="shared" si="10"/>
        <v>982.49</v>
      </c>
      <c r="L65" s="120">
        <f t="shared" si="11"/>
        <v>982.49</v>
      </c>
      <c r="M65" s="71"/>
      <c r="N65" s="55"/>
      <c r="O65" s="54"/>
    </row>
    <row r="66" spans="1:15" ht="247.5" customHeight="1">
      <c r="A66" s="1"/>
      <c r="B66" s="114">
        <f t="shared" si="1"/>
        <v>54</v>
      </c>
      <c r="C66" s="124" t="s">
        <v>224</v>
      </c>
      <c r="D66" s="119" t="s">
        <v>57</v>
      </c>
      <c r="E66" s="119" t="s">
        <v>79</v>
      </c>
      <c r="F66" s="119" t="s">
        <v>76</v>
      </c>
      <c r="G66" s="119" t="s">
        <v>146</v>
      </c>
      <c r="H66" s="119"/>
      <c r="I66" s="120">
        <f t="shared" si="11"/>
        <v>982.49</v>
      </c>
      <c r="J66" s="120">
        <f>J67</f>
        <v>0</v>
      </c>
      <c r="K66" s="117">
        <f t="shared" si="10"/>
        <v>982.49</v>
      </c>
      <c r="L66" s="120">
        <f t="shared" si="11"/>
        <v>982.49</v>
      </c>
      <c r="M66" s="71"/>
      <c r="N66" s="55"/>
      <c r="O66" s="54"/>
    </row>
    <row r="67" spans="1:15" ht="270.75" customHeight="1">
      <c r="A67" s="1"/>
      <c r="B67" s="114">
        <f t="shared" si="1"/>
        <v>55</v>
      </c>
      <c r="C67" s="124" t="s">
        <v>228</v>
      </c>
      <c r="D67" s="119" t="s">
        <v>57</v>
      </c>
      <c r="E67" s="119" t="s">
        <v>79</v>
      </c>
      <c r="F67" s="119" t="s">
        <v>76</v>
      </c>
      <c r="G67" s="119" t="s">
        <v>147</v>
      </c>
      <c r="H67" s="119"/>
      <c r="I67" s="120">
        <f>I68</f>
        <v>982.49</v>
      </c>
      <c r="J67" s="120">
        <f>J68</f>
        <v>0</v>
      </c>
      <c r="K67" s="117">
        <f t="shared" si="10"/>
        <v>982.49</v>
      </c>
      <c r="L67" s="120">
        <f>L68</f>
        <v>982.49</v>
      </c>
      <c r="M67" s="71"/>
      <c r="N67" s="55"/>
      <c r="O67" s="54"/>
    </row>
    <row r="68" spans="1:15" ht="132" customHeight="1">
      <c r="A68" s="1"/>
      <c r="B68" s="114">
        <f t="shared" si="1"/>
        <v>56</v>
      </c>
      <c r="C68" s="118" t="s">
        <v>323</v>
      </c>
      <c r="D68" s="119" t="s">
        <v>57</v>
      </c>
      <c r="E68" s="119" t="s">
        <v>79</v>
      </c>
      <c r="F68" s="119" t="s">
        <v>76</v>
      </c>
      <c r="G68" s="119" t="s">
        <v>147</v>
      </c>
      <c r="H68" s="119" t="s">
        <v>58</v>
      </c>
      <c r="I68" s="120">
        <f>I69+I70+I71+I72</f>
        <v>982.49</v>
      </c>
      <c r="J68" s="120">
        <f>J69+J70+J71+J72</f>
        <v>0</v>
      </c>
      <c r="K68" s="117">
        <f t="shared" si="10"/>
        <v>982.49</v>
      </c>
      <c r="L68" s="120">
        <f>L69+L70+L71+L72</f>
        <v>982.49</v>
      </c>
      <c r="M68" s="71"/>
      <c r="N68" s="55"/>
      <c r="O68" s="54"/>
    </row>
    <row r="69" spans="1:15" ht="137.25" customHeight="1">
      <c r="A69" s="1"/>
      <c r="B69" s="114">
        <f t="shared" si="1"/>
        <v>57</v>
      </c>
      <c r="C69" s="106" t="s">
        <v>272</v>
      </c>
      <c r="D69" s="119" t="s">
        <v>57</v>
      </c>
      <c r="E69" s="119" t="s">
        <v>79</v>
      </c>
      <c r="F69" s="119" t="s">
        <v>76</v>
      </c>
      <c r="G69" s="119" t="s">
        <v>148</v>
      </c>
      <c r="H69" s="119" t="s">
        <v>82</v>
      </c>
      <c r="I69" s="135" t="s">
        <v>324</v>
      </c>
      <c r="J69" s="136"/>
      <c r="K69" s="120">
        <f t="shared" si="10"/>
        <v>190</v>
      </c>
      <c r="L69" s="120">
        <v>190</v>
      </c>
      <c r="M69" s="71"/>
      <c r="N69" s="55"/>
      <c r="O69" s="54"/>
    </row>
    <row r="70" spans="1:15" ht="272.25" customHeight="1">
      <c r="A70" s="1"/>
      <c r="B70" s="114">
        <f t="shared" si="1"/>
        <v>58</v>
      </c>
      <c r="C70" s="152" t="s">
        <v>273</v>
      </c>
      <c r="D70" s="119" t="s">
        <v>57</v>
      </c>
      <c r="E70" s="119" t="s">
        <v>79</v>
      </c>
      <c r="F70" s="119" t="s">
        <v>76</v>
      </c>
      <c r="G70" s="119" t="s">
        <v>148</v>
      </c>
      <c r="H70" s="119" t="s">
        <v>164</v>
      </c>
      <c r="I70" s="135" t="s">
        <v>325</v>
      </c>
      <c r="J70" s="136"/>
      <c r="K70" s="120">
        <f t="shared" si="10"/>
        <v>57.38</v>
      </c>
      <c r="L70" s="120">
        <v>57.38</v>
      </c>
      <c r="M70" s="71"/>
      <c r="N70" s="55"/>
      <c r="O70" s="54"/>
    </row>
    <row r="71" spans="1:15" ht="143.25" customHeight="1">
      <c r="A71" s="1"/>
      <c r="B71" s="114">
        <f t="shared" si="1"/>
        <v>59</v>
      </c>
      <c r="C71" s="106" t="s">
        <v>272</v>
      </c>
      <c r="D71" s="119" t="s">
        <v>57</v>
      </c>
      <c r="E71" s="119" t="s">
        <v>79</v>
      </c>
      <c r="F71" s="119" t="s">
        <v>76</v>
      </c>
      <c r="G71" s="119" t="s">
        <v>149</v>
      </c>
      <c r="H71" s="119" t="s">
        <v>82</v>
      </c>
      <c r="I71" s="135" t="s">
        <v>321</v>
      </c>
      <c r="J71" s="136"/>
      <c r="K71" s="120">
        <f t="shared" si="10"/>
        <v>564.6</v>
      </c>
      <c r="L71" s="120">
        <v>564.6</v>
      </c>
      <c r="M71" s="71"/>
      <c r="N71" s="55"/>
      <c r="O71" s="54"/>
    </row>
    <row r="72" spans="1:15" ht="272.25" customHeight="1">
      <c r="A72" s="1"/>
      <c r="B72" s="114">
        <f t="shared" si="1"/>
        <v>60</v>
      </c>
      <c r="C72" s="152" t="s">
        <v>273</v>
      </c>
      <c r="D72" s="119" t="s">
        <v>57</v>
      </c>
      <c r="E72" s="119" t="s">
        <v>79</v>
      </c>
      <c r="F72" s="119" t="s">
        <v>76</v>
      </c>
      <c r="G72" s="119" t="s">
        <v>149</v>
      </c>
      <c r="H72" s="119" t="s">
        <v>164</v>
      </c>
      <c r="I72" s="135" t="s">
        <v>320</v>
      </c>
      <c r="J72" s="136"/>
      <c r="K72" s="120">
        <f t="shared" si="10"/>
        <v>170.51</v>
      </c>
      <c r="L72" s="120">
        <v>170.51</v>
      </c>
      <c r="M72" s="71"/>
      <c r="N72" s="55"/>
      <c r="O72" s="54"/>
    </row>
    <row r="73" spans="1:15" ht="111.75" customHeight="1">
      <c r="A73" s="1"/>
      <c r="B73" s="114">
        <f t="shared" si="1"/>
        <v>61</v>
      </c>
      <c r="C73" s="137" t="s">
        <v>80</v>
      </c>
      <c r="D73" s="138" t="s">
        <v>57</v>
      </c>
      <c r="E73" s="138" t="s">
        <v>180</v>
      </c>
      <c r="F73" s="138" t="s">
        <v>180</v>
      </c>
      <c r="G73" s="138" t="s">
        <v>213</v>
      </c>
      <c r="H73" s="138" t="s">
        <v>181</v>
      </c>
      <c r="I73" s="138" t="s">
        <v>319</v>
      </c>
      <c r="J73" s="139">
        <v>-71.33</v>
      </c>
      <c r="K73" s="139">
        <f t="shared" si="10"/>
        <v>75.11999999999999</v>
      </c>
      <c r="L73" s="117">
        <v>151.46</v>
      </c>
      <c r="M73" s="71"/>
      <c r="N73" s="58"/>
      <c r="O73" s="54"/>
    </row>
    <row r="74" spans="1:15" ht="119.25" customHeight="1">
      <c r="A74" s="1"/>
      <c r="B74" s="344" t="s">
        <v>29</v>
      </c>
      <c r="C74" s="344"/>
      <c r="D74" s="344"/>
      <c r="E74" s="344"/>
      <c r="F74" s="344"/>
      <c r="G74" s="344"/>
      <c r="H74" s="139"/>
      <c r="I74" s="139">
        <f>I13+I33+I29+I41+I47+I53+I64+I73</f>
        <v>3046.35</v>
      </c>
      <c r="J74" s="139">
        <f>J13+J29+J33+J41+J47+J53+J64+J73</f>
        <v>71.44999999999997</v>
      </c>
      <c r="K74" s="139">
        <f>K13+K33+K41+K47+K53+K64+K73</f>
        <v>3109.8</v>
      </c>
      <c r="L74" s="139">
        <f>L13+L33+L41+L47+L53+L64+L73</f>
        <v>3138.0600000000004</v>
      </c>
      <c r="M74" s="71"/>
      <c r="N74" s="55"/>
      <c r="O74" s="54"/>
    </row>
    <row r="75" spans="2:15" ht="84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71"/>
      <c r="N75" s="55"/>
      <c r="O75" s="54"/>
    </row>
    <row r="76" spans="2:15" ht="45.7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2:15" ht="45.7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2:13" ht="34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</sheetData>
  <sheetProtection/>
  <mergeCells count="4">
    <mergeCell ref="B9:L9"/>
    <mergeCell ref="H10:L10"/>
    <mergeCell ref="B74:G74"/>
    <mergeCell ref="H4:M6"/>
  </mergeCells>
  <printOptions/>
  <pageMargins left="0.25" right="0.25" top="0.75" bottom="0.75" header="0.3" footer="0.3"/>
  <pageSetup fitToHeight="0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67"/>
  <sheetViews>
    <sheetView tabSelected="1" view="pageBreakPreview" zoomScale="32" zoomScaleSheetLayoutView="32" zoomScalePageLayoutView="0" workbookViewId="0" topLeftCell="A1">
      <selection activeCell="D2" sqref="D2"/>
    </sheetView>
  </sheetViews>
  <sheetFormatPr defaultColWidth="9.00390625" defaultRowHeight="12.75"/>
  <cols>
    <col min="1" max="1" width="34.25390625" style="0" customWidth="1"/>
    <col min="2" max="2" width="26.875" style="0" customWidth="1"/>
    <col min="3" max="3" width="88.25390625" style="4" customWidth="1"/>
    <col min="4" max="4" width="169.625" style="7" customWidth="1"/>
    <col min="5" max="5" width="44.75390625" style="7" hidden="1" customWidth="1"/>
    <col min="6" max="6" width="38.625" style="7" customWidth="1"/>
    <col min="7" max="7" width="45.75390625" style="4" customWidth="1"/>
    <col min="8" max="8" width="52.375" style="0" customWidth="1"/>
  </cols>
  <sheetData>
    <row r="1" spans="8:11" ht="27" customHeight="1">
      <c r="H1" s="298"/>
      <c r="I1" s="298"/>
      <c r="J1" s="298"/>
      <c r="K1" s="301"/>
    </row>
    <row r="2" spans="2:12" s="1" customFormat="1" ht="314.25" customHeight="1">
      <c r="B2" s="72"/>
      <c r="C2" s="73"/>
      <c r="D2" s="74"/>
      <c r="E2" s="74"/>
      <c r="F2" s="298" t="s">
        <v>341</v>
      </c>
      <c r="G2" s="298"/>
      <c r="H2" s="298"/>
      <c r="I2" s="298"/>
      <c r="J2" s="299"/>
      <c r="K2" s="300"/>
      <c r="L2" s="72"/>
    </row>
    <row r="3" spans="2:12" s="14" customFormat="1" ht="90" customHeight="1">
      <c r="B3" s="296" t="s">
        <v>302</v>
      </c>
      <c r="C3" s="297"/>
      <c r="D3" s="297"/>
      <c r="E3" s="297"/>
      <c r="F3" s="297"/>
      <c r="G3" s="297"/>
      <c r="H3" s="297"/>
      <c r="I3" s="54"/>
      <c r="J3" s="54"/>
      <c r="K3" s="54"/>
      <c r="L3" s="54"/>
    </row>
    <row r="4" spans="2:12" s="14" customFormat="1" ht="225">
      <c r="B4" s="75" t="s">
        <v>11</v>
      </c>
      <c r="C4" s="75" t="s">
        <v>141</v>
      </c>
      <c r="D4" s="75" t="s">
        <v>10</v>
      </c>
      <c r="E4" s="75">
        <v>2023</v>
      </c>
      <c r="F4" s="75" t="s">
        <v>194</v>
      </c>
      <c r="G4" s="75" t="s">
        <v>303</v>
      </c>
      <c r="H4" s="75" t="s">
        <v>304</v>
      </c>
      <c r="I4" s="54"/>
      <c r="J4" s="54"/>
      <c r="K4" s="54"/>
      <c r="L4" s="54"/>
    </row>
    <row r="5" spans="2:12" s="3" customFormat="1" ht="54.75" customHeight="1">
      <c r="B5" s="76">
        <v>1</v>
      </c>
      <c r="C5" s="76">
        <v>2</v>
      </c>
      <c r="D5" s="76">
        <v>3</v>
      </c>
      <c r="E5" s="77"/>
      <c r="F5" s="76">
        <v>4</v>
      </c>
      <c r="G5" s="76">
        <v>5</v>
      </c>
      <c r="H5" s="78">
        <v>6</v>
      </c>
      <c r="I5" s="54"/>
      <c r="J5" s="54"/>
      <c r="K5" s="54"/>
      <c r="L5" s="54"/>
    </row>
    <row r="6" spans="2:12" s="14" customFormat="1" ht="125.25" customHeight="1">
      <c r="B6" s="79" t="s">
        <v>58</v>
      </c>
      <c r="C6" s="80" t="s">
        <v>12</v>
      </c>
      <c r="D6" s="81" t="s">
        <v>95</v>
      </c>
      <c r="E6" s="82">
        <f>E7+E42</f>
        <v>561.5</v>
      </c>
      <c r="F6" s="82">
        <f>F7+F42</f>
        <v>54.25</v>
      </c>
      <c r="G6" s="82">
        <f>E6+F6</f>
        <v>615.75</v>
      </c>
      <c r="H6" s="82">
        <f>H7+H42</f>
        <v>640.21</v>
      </c>
      <c r="I6" s="54"/>
      <c r="J6" s="54"/>
      <c r="K6" s="54"/>
      <c r="L6" s="54"/>
    </row>
    <row r="7" spans="2:12" s="14" customFormat="1" ht="75.75" customHeight="1">
      <c r="B7" s="79" t="s">
        <v>58</v>
      </c>
      <c r="C7" s="80" t="s">
        <v>185</v>
      </c>
      <c r="D7" s="81" t="s">
        <v>277</v>
      </c>
      <c r="E7" s="82">
        <f>E8+E12+E17+E20</f>
        <v>321.5</v>
      </c>
      <c r="F7" s="82">
        <f>F8+F12+F17+F20</f>
        <v>41.25</v>
      </c>
      <c r="G7" s="82">
        <f>G8+G17+G20</f>
        <v>362.75</v>
      </c>
      <c r="H7" s="82">
        <f>H8+H17+H20+H40</f>
        <v>380.21</v>
      </c>
      <c r="I7" s="54"/>
      <c r="J7" s="54"/>
      <c r="K7" s="54"/>
      <c r="L7" s="54"/>
    </row>
    <row r="8" spans="2:12" s="14" customFormat="1" ht="84.75" customHeight="1">
      <c r="B8" s="79" t="s">
        <v>58</v>
      </c>
      <c r="C8" s="150" t="s">
        <v>13</v>
      </c>
      <c r="D8" s="81" t="s">
        <v>14</v>
      </c>
      <c r="E8" s="82">
        <f>E9+E10+E11</f>
        <v>13</v>
      </c>
      <c r="F8" s="82">
        <f>F9+F10+F11</f>
        <v>-3</v>
      </c>
      <c r="G8" s="82">
        <f>G9</f>
        <v>10</v>
      </c>
      <c r="H8" s="85">
        <f>H9</f>
        <v>12</v>
      </c>
      <c r="I8" s="54"/>
      <c r="J8" s="54"/>
      <c r="K8" s="54"/>
      <c r="L8" s="54"/>
    </row>
    <row r="9" spans="2:12" s="14" customFormat="1" ht="248.25" customHeight="1">
      <c r="B9" s="76">
        <v>182</v>
      </c>
      <c r="C9" s="78" t="s">
        <v>96</v>
      </c>
      <c r="D9" s="77" t="s">
        <v>216</v>
      </c>
      <c r="E9" s="84">
        <v>13</v>
      </c>
      <c r="F9" s="84">
        <v>-3</v>
      </c>
      <c r="G9" s="84">
        <f>E9+F9</f>
        <v>10</v>
      </c>
      <c r="H9" s="86">
        <v>12</v>
      </c>
      <c r="I9" s="54"/>
      <c r="J9" s="54"/>
      <c r="K9" s="54"/>
      <c r="L9" s="54"/>
    </row>
    <row r="10" spans="2:12" s="14" customFormat="1" ht="113.25" customHeight="1" hidden="1">
      <c r="B10" s="76">
        <v>182</v>
      </c>
      <c r="C10" s="78" t="s">
        <v>97</v>
      </c>
      <c r="D10" s="87" t="s">
        <v>98</v>
      </c>
      <c r="E10" s="84">
        <v>0</v>
      </c>
      <c r="F10" s="84"/>
      <c r="G10" s="82">
        <f aca="true" t="shared" si="0" ref="G10:G16">E10+F10</f>
        <v>0</v>
      </c>
      <c r="H10" s="86"/>
      <c r="I10" s="54"/>
      <c r="J10" s="54"/>
      <c r="K10" s="54"/>
      <c r="L10" s="54"/>
    </row>
    <row r="11" spans="2:12" s="14" customFormat="1" ht="53.25" customHeight="1" hidden="1">
      <c r="B11" s="76">
        <v>182</v>
      </c>
      <c r="C11" s="78" t="s">
        <v>99</v>
      </c>
      <c r="D11" s="87" t="s">
        <v>100</v>
      </c>
      <c r="E11" s="84">
        <v>0</v>
      </c>
      <c r="F11" s="84"/>
      <c r="G11" s="82">
        <f t="shared" si="0"/>
        <v>0</v>
      </c>
      <c r="H11" s="86"/>
      <c r="I11" s="54"/>
      <c r="J11" s="54"/>
      <c r="K11" s="54"/>
      <c r="L11" s="54"/>
    </row>
    <row r="12" spans="2:12" s="14" customFormat="1" ht="137.25" hidden="1">
      <c r="B12" s="83" t="s">
        <v>59</v>
      </c>
      <c r="C12" s="78" t="s">
        <v>50</v>
      </c>
      <c r="D12" s="77" t="s">
        <v>15</v>
      </c>
      <c r="E12" s="84">
        <f>E16+E15+E14+E13</f>
        <v>0</v>
      </c>
      <c r="F12" s="84">
        <f>F16+F15+F14+F13</f>
        <v>0</v>
      </c>
      <c r="G12" s="82">
        <f t="shared" si="0"/>
        <v>0</v>
      </c>
      <c r="H12" s="86"/>
      <c r="I12" s="54"/>
      <c r="J12" s="54"/>
      <c r="K12" s="54"/>
      <c r="L12" s="54"/>
    </row>
    <row r="13" spans="2:12" s="14" customFormat="1" ht="137.25" hidden="1">
      <c r="B13" s="76">
        <v>100</v>
      </c>
      <c r="C13" s="78" t="s">
        <v>60</v>
      </c>
      <c r="D13" s="88" t="s">
        <v>101</v>
      </c>
      <c r="E13" s="76">
        <v>0</v>
      </c>
      <c r="F13" s="84">
        <v>0</v>
      </c>
      <c r="G13" s="82">
        <f t="shared" si="0"/>
        <v>0</v>
      </c>
      <c r="H13" s="86"/>
      <c r="I13" s="54"/>
      <c r="J13" s="54"/>
      <c r="K13" s="54"/>
      <c r="L13" s="54"/>
    </row>
    <row r="14" spans="2:12" s="14" customFormat="1" ht="183" hidden="1">
      <c r="B14" s="76">
        <v>100</v>
      </c>
      <c r="C14" s="78" t="s">
        <v>61</v>
      </c>
      <c r="D14" s="88" t="s">
        <v>102</v>
      </c>
      <c r="E14" s="76">
        <v>0</v>
      </c>
      <c r="F14" s="84">
        <v>0</v>
      </c>
      <c r="G14" s="82">
        <f t="shared" si="0"/>
        <v>0</v>
      </c>
      <c r="H14" s="86"/>
      <c r="I14" s="54"/>
      <c r="J14" s="54"/>
      <c r="K14" s="54"/>
      <c r="L14" s="54"/>
    </row>
    <row r="15" spans="2:12" s="14" customFormat="1" ht="183" hidden="1">
      <c r="B15" s="76">
        <v>100</v>
      </c>
      <c r="C15" s="78" t="s">
        <v>62</v>
      </c>
      <c r="D15" s="88" t="s">
        <v>103</v>
      </c>
      <c r="E15" s="84">
        <v>0</v>
      </c>
      <c r="F15" s="84">
        <v>0</v>
      </c>
      <c r="G15" s="82">
        <f t="shared" si="0"/>
        <v>0</v>
      </c>
      <c r="H15" s="86"/>
      <c r="I15" s="54"/>
      <c r="J15" s="54"/>
      <c r="K15" s="54"/>
      <c r="L15" s="54"/>
    </row>
    <row r="16" spans="2:12" s="14" customFormat="1" ht="183" hidden="1">
      <c r="B16" s="76">
        <v>100</v>
      </c>
      <c r="C16" s="78" t="s">
        <v>63</v>
      </c>
      <c r="D16" s="88" t="s">
        <v>103</v>
      </c>
      <c r="E16" s="84">
        <v>0</v>
      </c>
      <c r="F16" s="84">
        <v>0</v>
      </c>
      <c r="G16" s="82">
        <f t="shared" si="0"/>
        <v>0</v>
      </c>
      <c r="H16" s="86"/>
      <c r="I16" s="54"/>
      <c r="J16" s="54"/>
      <c r="K16" s="54"/>
      <c r="L16" s="54"/>
    </row>
    <row r="17" spans="2:12" s="15" customFormat="1" ht="54.75" customHeight="1">
      <c r="B17" s="79" t="s">
        <v>58</v>
      </c>
      <c r="C17" s="80" t="s">
        <v>16</v>
      </c>
      <c r="D17" s="81" t="s">
        <v>17</v>
      </c>
      <c r="E17" s="82">
        <f aca="true" t="shared" si="1" ref="E17:H18">E18</f>
        <v>10</v>
      </c>
      <c r="F17" s="82">
        <f t="shared" si="1"/>
        <v>1</v>
      </c>
      <c r="G17" s="82">
        <f t="shared" si="1"/>
        <v>11</v>
      </c>
      <c r="H17" s="85">
        <f t="shared" si="1"/>
        <v>12</v>
      </c>
      <c r="I17" s="89"/>
      <c r="J17" s="89"/>
      <c r="K17" s="89"/>
      <c r="L17" s="89"/>
    </row>
    <row r="18" spans="2:12" s="14" customFormat="1" ht="57" customHeight="1">
      <c r="B18" s="83" t="s">
        <v>64</v>
      </c>
      <c r="C18" s="76" t="s">
        <v>18</v>
      </c>
      <c r="D18" s="77" t="s">
        <v>19</v>
      </c>
      <c r="E18" s="84">
        <f t="shared" si="1"/>
        <v>10</v>
      </c>
      <c r="F18" s="84">
        <f t="shared" si="1"/>
        <v>1</v>
      </c>
      <c r="G18" s="84">
        <f t="shared" si="1"/>
        <v>11</v>
      </c>
      <c r="H18" s="86">
        <f t="shared" si="1"/>
        <v>12</v>
      </c>
      <c r="I18" s="54"/>
      <c r="J18" s="54"/>
      <c r="K18" s="54"/>
      <c r="L18" s="54"/>
    </row>
    <row r="19" spans="2:12" s="14" customFormat="1" ht="72" customHeight="1">
      <c r="B19" s="76">
        <v>182</v>
      </c>
      <c r="C19" s="76" t="s">
        <v>104</v>
      </c>
      <c r="D19" s="77" t="s">
        <v>19</v>
      </c>
      <c r="E19" s="84">
        <v>10</v>
      </c>
      <c r="F19" s="84">
        <v>1</v>
      </c>
      <c r="G19" s="84">
        <f>E19+F19</f>
        <v>11</v>
      </c>
      <c r="H19" s="86">
        <v>12</v>
      </c>
      <c r="I19" s="54"/>
      <c r="J19" s="54"/>
      <c r="K19" s="54"/>
      <c r="L19" s="54"/>
    </row>
    <row r="20" spans="2:12" s="15" customFormat="1" ht="86.25" customHeight="1">
      <c r="B20" s="79" t="s">
        <v>58</v>
      </c>
      <c r="C20" s="80" t="s">
        <v>20</v>
      </c>
      <c r="D20" s="81" t="s">
        <v>21</v>
      </c>
      <c r="E20" s="82">
        <f>E21+E23</f>
        <v>298.5</v>
      </c>
      <c r="F20" s="82">
        <f>F21+F23</f>
        <v>43.25</v>
      </c>
      <c r="G20" s="82">
        <f>G21+G23</f>
        <v>341.75</v>
      </c>
      <c r="H20" s="85">
        <f>H21+H23</f>
        <v>356.21</v>
      </c>
      <c r="I20" s="89"/>
      <c r="J20" s="89"/>
      <c r="K20" s="89"/>
      <c r="L20" s="89"/>
    </row>
    <row r="21" spans="2:12" s="15" customFormat="1" ht="85.5" customHeight="1">
      <c r="B21" s="83" t="s">
        <v>64</v>
      </c>
      <c r="C21" s="76" t="s">
        <v>105</v>
      </c>
      <c r="D21" s="77" t="s">
        <v>217</v>
      </c>
      <c r="E21" s="84">
        <f>E22</f>
        <v>46</v>
      </c>
      <c r="F21" s="84">
        <f>F22</f>
        <v>43.25</v>
      </c>
      <c r="G21" s="84">
        <f>G22</f>
        <v>89.25</v>
      </c>
      <c r="H21" s="86">
        <f>H22</f>
        <v>93.71</v>
      </c>
      <c r="I21" s="89"/>
      <c r="J21" s="89"/>
      <c r="K21" s="89"/>
      <c r="L21" s="89"/>
    </row>
    <row r="22" spans="2:12" s="15" customFormat="1" ht="157.5" customHeight="1">
      <c r="B22" s="76">
        <v>182</v>
      </c>
      <c r="C22" s="76" t="s">
        <v>106</v>
      </c>
      <c r="D22" s="88" t="s">
        <v>107</v>
      </c>
      <c r="E22" s="84">
        <v>46</v>
      </c>
      <c r="F22" s="84">
        <v>43.25</v>
      </c>
      <c r="G22" s="84">
        <f>E22+F22</f>
        <v>89.25</v>
      </c>
      <c r="H22" s="86">
        <v>93.71</v>
      </c>
      <c r="I22" s="89"/>
      <c r="J22" s="89"/>
      <c r="K22" s="89"/>
      <c r="L22" s="89"/>
    </row>
    <row r="23" spans="2:12" s="14" customFormat="1" ht="72" customHeight="1">
      <c r="B23" s="83" t="s">
        <v>64</v>
      </c>
      <c r="C23" s="76" t="s">
        <v>108</v>
      </c>
      <c r="D23" s="77" t="s">
        <v>218</v>
      </c>
      <c r="E23" s="84">
        <f>E24+E25</f>
        <v>252.5</v>
      </c>
      <c r="F23" s="84"/>
      <c r="G23" s="84">
        <f>E23++F23</f>
        <v>252.5</v>
      </c>
      <c r="H23" s="86">
        <f>H24+H25</f>
        <v>262.5</v>
      </c>
      <c r="I23" s="54"/>
      <c r="J23" s="54"/>
      <c r="K23" s="54"/>
      <c r="L23" s="54"/>
    </row>
    <row r="24" spans="2:12" s="14" customFormat="1" ht="162" customHeight="1">
      <c r="B24" s="83" t="s">
        <v>64</v>
      </c>
      <c r="C24" s="76" t="s">
        <v>142</v>
      </c>
      <c r="D24" s="88" t="s">
        <v>143</v>
      </c>
      <c r="E24" s="84">
        <v>92</v>
      </c>
      <c r="F24" s="84">
        <v>1.3</v>
      </c>
      <c r="G24" s="84">
        <f>E24+F24</f>
        <v>93.3</v>
      </c>
      <c r="H24" s="86">
        <v>95.6</v>
      </c>
      <c r="I24" s="54"/>
      <c r="J24" s="54"/>
      <c r="K24" s="54"/>
      <c r="L24" s="54"/>
    </row>
    <row r="25" spans="2:12" s="14" customFormat="1" ht="169.5" customHeight="1">
      <c r="B25" s="83" t="s">
        <v>64</v>
      </c>
      <c r="C25" s="76" t="s">
        <v>139</v>
      </c>
      <c r="D25" s="88" t="s">
        <v>140</v>
      </c>
      <c r="E25" s="84">
        <v>160.5</v>
      </c>
      <c r="F25" s="84">
        <v>-1.3</v>
      </c>
      <c r="G25" s="84">
        <v>159.2</v>
      </c>
      <c r="H25" s="86">
        <v>166.9</v>
      </c>
      <c r="I25" s="54"/>
      <c r="J25" s="54"/>
      <c r="K25" s="54"/>
      <c r="L25" s="54"/>
    </row>
    <row r="26" spans="2:12" s="14" customFormat="1" ht="16.5" customHeight="1" hidden="1">
      <c r="B26" s="83"/>
      <c r="C26" s="76"/>
      <c r="D26" s="77" t="s">
        <v>22</v>
      </c>
      <c r="E26" s="84">
        <v>0</v>
      </c>
      <c r="F26" s="146">
        <f>F27+F33+F37</f>
        <v>0</v>
      </c>
      <c r="G26" s="146">
        <f>G27+G33+G37</f>
        <v>0</v>
      </c>
      <c r="H26" s="149"/>
      <c r="I26" s="54"/>
      <c r="J26" s="54"/>
      <c r="K26" s="54"/>
      <c r="L26" s="54"/>
    </row>
    <row r="27" spans="2:12" s="15" customFormat="1" ht="135" hidden="1">
      <c r="B27" s="79" t="s">
        <v>58</v>
      </c>
      <c r="C27" s="80" t="s">
        <v>23</v>
      </c>
      <c r="D27" s="81" t="s">
        <v>24</v>
      </c>
      <c r="E27" s="82">
        <f>E28</f>
        <v>0</v>
      </c>
      <c r="F27" s="147">
        <f>F28</f>
        <v>0</v>
      </c>
      <c r="G27" s="147">
        <f>G28</f>
        <v>0</v>
      </c>
      <c r="H27" s="148"/>
      <c r="I27" s="89"/>
      <c r="J27" s="89"/>
      <c r="K27" s="89"/>
      <c r="L27" s="89"/>
    </row>
    <row r="28" spans="2:12" s="14" customFormat="1" ht="409.5" hidden="1">
      <c r="B28" s="83" t="s">
        <v>58</v>
      </c>
      <c r="C28" s="76" t="s">
        <v>65</v>
      </c>
      <c r="D28" s="87" t="s">
        <v>109</v>
      </c>
      <c r="E28" s="84">
        <v>0</v>
      </c>
      <c r="F28" s="146">
        <v>0</v>
      </c>
      <c r="G28" s="146">
        <v>0</v>
      </c>
      <c r="H28" s="149"/>
      <c r="I28" s="54"/>
      <c r="J28" s="54"/>
      <c r="K28" s="54"/>
      <c r="L28" s="54"/>
    </row>
    <row r="29" spans="2:12" s="14" customFormat="1" ht="274.5" hidden="1">
      <c r="B29" s="83" t="s">
        <v>58</v>
      </c>
      <c r="C29" s="76" t="s">
        <v>110</v>
      </c>
      <c r="D29" s="90" t="s">
        <v>111</v>
      </c>
      <c r="E29" s="84">
        <v>0</v>
      </c>
      <c r="F29" s="146">
        <v>0</v>
      </c>
      <c r="G29" s="146">
        <f>G30</f>
        <v>0</v>
      </c>
      <c r="H29" s="149"/>
      <c r="I29" s="54"/>
      <c r="J29" s="54"/>
      <c r="K29" s="54"/>
      <c r="L29" s="54"/>
    </row>
    <row r="30" spans="2:12" s="14" customFormat="1" ht="130.5" customHeight="1" hidden="1">
      <c r="B30" s="83" t="s">
        <v>112</v>
      </c>
      <c r="C30" s="76" t="s">
        <v>113</v>
      </c>
      <c r="D30" s="87" t="s">
        <v>114</v>
      </c>
      <c r="E30" s="84">
        <v>0</v>
      </c>
      <c r="F30" s="146">
        <v>0</v>
      </c>
      <c r="G30" s="146">
        <v>0</v>
      </c>
      <c r="H30" s="149"/>
      <c r="I30" s="54"/>
      <c r="J30" s="54"/>
      <c r="K30" s="54"/>
      <c r="L30" s="54"/>
    </row>
    <row r="31" spans="2:12" s="14" customFormat="1" ht="320.25" hidden="1">
      <c r="B31" s="83" t="s">
        <v>58</v>
      </c>
      <c r="C31" s="76" t="s">
        <v>115</v>
      </c>
      <c r="D31" s="77" t="s">
        <v>116</v>
      </c>
      <c r="E31" s="84">
        <f>E32</f>
        <v>0</v>
      </c>
      <c r="F31" s="146">
        <v>0</v>
      </c>
      <c r="G31" s="146">
        <f>G32</f>
        <v>0</v>
      </c>
      <c r="H31" s="149"/>
      <c r="I31" s="54"/>
      <c r="J31" s="54"/>
      <c r="K31" s="54"/>
      <c r="L31" s="54"/>
    </row>
    <row r="32" spans="2:12" s="14" customFormat="1" ht="274.5" hidden="1">
      <c r="B32" s="83" t="s">
        <v>57</v>
      </c>
      <c r="C32" s="76" t="s">
        <v>117</v>
      </c>
      <c r="D32" s="87" t="s">
        <v>118</v>
      </c>
      <c r="E32" s="84">
        <v>0</v>
      </c>
      <c r="F32" s="146">
        <v>0</v>
      </c>
      <c r="G32" s="146">
        <v>0</v>
      </c>
      <c r="H32" s="149"/>
      <c r="I32" s="54"/>
      <c r="J32" s="54"/>
      <c r="K32" s="54"/>
      <c r="L32" s="54"/>
    </row>
    <row r="33" spans="2:12" s="15" customFormat="1" ht="90.75" hidden="1">
      <c r="B33" s="83" t="s">
        <v>58</v>
      </c>
      <c r="C33" s="80" t="s">
        <v>25</v>
      </c>
      <c r="D33" s="81" t="s">
        <v>119</v>
      </c>
      <c r="E33" s="82">
        <f aca="true" t="shared" si="2" ref="E33:G35">E34</f>
        <v>0</v>
      </c>
      <c r="F33" s="147">
        <f t="shared" si="2"/>
        <v>0</v>
      </c>
      <c r="G33" s="148">
        <f t="shared" si="2"/>
        <v>0</v>
      </c>
      <c r="H33" s="148"/>
      <c r="I33" s="89"/>
      <c r="J33" s="89"/>
      <c r="K33" s="89"/>
      <c r="L33" s="89"/>
    </row>
    <row r="34" spans="2:12" s="14" customFormat="1" ht="45.75" hidden="1">
      <c r="B34" s="83" t="s">
        <v>58</v>
      </c>
      <c r="C34" s="76" t="s">
        <v>66</v>
      </c>
      <c r="D34" s="91" t="s">
        <v>67</v>
      </c>
      <c r="E34" s="84">
        <f t="shared" si="2"/>
        <v>0</v>
      </c>
      <c r="F34" s="146">
        <f t="shared" si="2"/>
        <v>0</v>
      </c>
      <c r="G34" s="146">
        <f t="shared" si="2"/>
        <v>0</v>
      </c>
      <c r="H34" s="149"/>
      <c r="I34" s="54"/>
      <c r="J34" s="54"/>
      <c r="K34" s="54"/>
      <c r="L34" s="54"/>
    </row>
    <row r="35" spans="2:12" s="14" customFormat="1" ht="91.5" hidden="1">
      <c r="B35" s="83" t="s">
        <v>58</v>
      </c>
      <c r="C35" s="76" t="s">
        <v>120</v>
      </c>
      <c r="D35" s="92" t="s">
        <v>121</v>
      </c>
      <c r="E35" s="84">
        <f t="shared" si="2"/>
        <v>0</v>
      </c>
      <c r="F35" s="146">
        <f t="shared" si="2"/>
        <v>0</v>
      </c>
      <c r="G35" s="146">
        <f t="shared" si="2"/>
        <v>0</v>
      </c>
      <c r="H35" s="149"/>
      <c r="I35" s="54"/>
      <c r="J35" s="54"/>
      <c r="K35" s="54"/>
      <c r="L35" s="54"/>
    </row>
    <row r="36" spans="2:12" s="14" customFormat="1" ht="137.25" hidden="1">
      <c r="B36" s="83" t="s">
        <v>57</v>
      </c>
      <c r="C36" s="76" t="s">
        <v>93</v>
      </c>
      <c r="D36" s="87" t="s">
        <v>94</v>
      </c>
      <c r="E36" s="84">
        <v>0</v>
      </c>
      <c r="F36" s="146">
        <v>0</v>
      </c>
      <c r="G36" s="146">
        <f>E36+F36</f>
        <v>0</v>
      </c>
      <c r="H36" s="149"/>
      <c r="I36" s="54"/>
      <c r="J36" s="54"/>
      <c r="K36" s="54"/>
      <c r="L36" s="54"/>
    </row>
    <row r="37" spans="2:12" s="15" customFormat="1" ht="90.75" hidden="1">
      <c r="B37" s="83" t="s">
        <v>58</v>
      </c>
      <c r="C37" s="80" t="s">
        <v>122</v>
      </c>
      <c r="D37" s="81" t="s">
        <v>26</v>
      </c>
      <c r="E37" s="82">
        <f aca="true" t="shared" si="3" ref="E37:G38">E38</f>
        <v>0</v>
      </c>
      <c r="F37" s="147">
        <f t="shared" si="3"/>
        <v>0</v>
      </c>
      <c r="G37" s="148">
        <f t="shared" si="3"/>
        <v>0</v>
      </c>
      <c r="H37" s="148"/>
      <c r="I37" s="89"/>
      <c r="J37" s="89"/>
      <c r="K37" s="89"/>
      <c r="L37" s="89"/>
    </row>
    <row r="38" spans="2:12" s="14" customFormat="1" ht="228.75" hidden="1">
      <c r="B38" s="83" t="s">
        <v>58</v>
      </c>
      <c r="C38" s="76" t="s">
        <v>123</v>
      </c>
      <c r="D38" s="87" t="s">
        <v>124</v>
      </c>
      <c r="E38" s="84">
        <f t="shared" si="3"/>
        <v>0</v>
      </c>
      <c r="F38" s="146">
        <f t="shared" si="3"/>
        <v>0</v>
      </c>
      <c r="G38" s="146">
        <f t="shared" si="3"/>
        <v>0</v>
      </c>
      <c r="H38" s="149"/>
      <c r="I38" s="54"/>
      <c r="J38" s="54"/>
      <c r="K38" s="54"/>
      <c r="L38" s="54"/>
    </row>
    <row r="39" spans="2:12" s="14" customFormat="1" ht="183" hidden="1">
      <c r="B39" s="83" t="s">
        <v>112</v>
      </c>
      <c r="C39" s="76" t="s">
        <v>125</v>
      </c>
      <c r="D39" s="87" t="s">
        <v>126</v>
      </c>
      <c r="E39" s="84">
        <v>0</v>
      </c>
      <c r="F39" s="146">
        <v>0</v>
      </c>
      <c r="G39" s="146">
        <f>E39+F39</f>
        <v>0</v>
      </c>
      <c r="H39" s="149"/>
      <c r="I39" s="54"/>
      <c r="J39" s="54"/>
      <c r="K39" s="54"/>
      <c r="L39" s="54"/>
    </row>
    <row r="40" spans="2:12" s="14" customFormat="1" ht="51" customHeight="1" hidden="1">
      <c r="B40" s="83" t="s">
        <v>58</v>
      </c>
      <c r="C40" s="80" t="s">
        <v>173</v>
      </c>
      <c r="D40" s="81" t="s">
        <v>171</v>
      </c>
      <c r="E40" s="84"/>
      <c r="F40" s="146"/>
      <c r="G40" s="147">
        <f>G41</f>
        <v>0</v>
      </c>
      <c r="H40" s="149"/>
      <c r="I40" s="54"/>
      <c r="J40" s="54"/>
      <c r="K40" s="54"/>
      <c r="L40" s="54"/>
    </row>
    <row r="41" spans="2:12" s="14" customFormat="1" ht="204.75" customHeight="1" hidden="1">
      <c r="B41" s="83" t="s">
        <v>57</v>
      </c>
      <c r="C41" s="76" t="s">
        <v>172</v>
      </c>
      <c r="D41" s="88" t="s">
        <v>170</v>
      </c>
      <c r="E41" s="84"/>
      <c r="F41" s="146"/>
      <c r="G41" s="146">
        <v>0</v>
      </c>
      <c r="H41" s="149"/>
      <c r="I41" s="54"/>
      <c r="J41" s="54"/>
      <c r="K41" s="54"/>
      <c r="L41" s="54"/>
    </row>
    <row r="42" spans="2:12" s="14" customFormat="1" ht="63.75" customHeight="1">
      <c r="B42" s="83"/>
      <c r="C42" s="76"/>
      <c r="D42" s="80" t="s">
        <v>290</v>
      </c>
      <c r="E42" s="82">
        <f>E43</f>
        <v>240</v>
      </c>
      <c r="F42" s="82">
        <f>F43</f>
        <v>13</v>
      </c>
      <c r="G42" s="82">
        <f>E42+F42</f>
        <v>253</v>
      </c>
      <c r="H42" s="85">
        <f>H43</f>
        <v>260</v>
      </c>
      <c r="I42" s="54"/>
      <c r="J42" s="54"/>
      <c r="K42" s="54"/>
      <c r="L42" s="54"/>
    </row>
    <row r="43" spans="2:12" s="14" customFormat="1" ht="138.75" customHeight="1">
      <c r="B43" s="79" t="s">
        <v>58</v>
      </c>
      <c r="C43" s="80" t="s">
        <v>265</v>
      </c>
      <c r="D43" s="230" t="s">
        <v>24</v>
      </c>
      <c r="E43" s="82">
        <f>E44</f>
        <v>240</v>
      </c>
      <c r="F43" s="82">
        <f>F44</f>
        <v>13</v>
      </c>
      <c r="G43" s="82">
        <f>G44</f>
        <v>253</v>
      </c>
      <c r="H43" s="85">
        <f>H44</f>
        <v>260</v>
      </c>
      <c r="I43" s="54"/>
      <c r="J43" s="54"/>
      <c r="K43" s="54"/>
      <c r="L43" s="54"/>
    </row>
    <row r="44" spans="2:12" s="14" customFormat="1" ht="258.75" customHeight="1">
      <c r="B44" s="83" t="s">
        <v>57</v>
      </c>
      <c r="C44" s="76" t="s">
        <v>266</v>
      </c>
      <c r="D44" s="233" t="s">
        <v>262</v>
      </c>
      <c r="E44" s="84">
        <v>240</v>
      </c>
      <c r="F44" s="84">
        <v>13</v>
      </c>
      <c r="G44" s="84">
        <f>E44+F44</f>
        <v>253</v>
      </c>
      <c r="H44" s="86">
        <v>260</v>
      </c>
      <c r="I44" s="54"/>
      <c r="J44" s="54"/>
      <c r="K44" s="54"/>
      <c r="L44" s="54"/>
    </row>
    <row r="45" spans="2:12" s="16" customFormat="1" ht="71.25" customHeight="1">
      <c r="B45" s="83" t="s">
        <v>58</v>
      </c>
      <c r="C45" s="80" t="s">
        <v>27</v>
      </c>
      <c r="D45" s="81" t="s">
        <v>127</v>
      </c>
      <c r="E45" s="82">
        <f>E46</f>
        <v>2476.85</v>
      </c>
      <c r="F45" s="82">
        <f>F46</f>
        <v>17.2</v>
      </c>
      <c r="G45" s="82">
        <f>G46</f>
        <v>2494.0499999999997</v>
      </c>
      <c r="H45" s="82">
        <f>H46</f>
        <v>2497.85</v>
      </c>
      <c r="I45" s="93"/>
      <c r="J45" s="93"/>
      <c r="K45" s="93"/>
      <c r="L45" s="93"/>
    </row>
    <row r="46" spans="2:12" s="17" customFormat="1" ht="96.75" customHeight="1">
      <c r="B46" s="83" t="s">
        <v>58</v>
      </c>
      <c r="C46" s="76" t="s">
        <v>128</v>
      </c>
      <c r="D46" s="77" t="s">
        <v>28</v>
      </c>
      <c r="E46" s="84">
        <f>E47+E49</f>
        <v>2476.85</v>
      </c>
      <c r="F46" s="84">
        <f>F47+F49+F51</f>
        <v>17.2</v>
      </c>
      <c r="G46" s="84">
        <f>G47+G49</f>
        <v>2494.0499999999997</v>
      </c>
      <c r="H46" s="219">
        <f>H47+H49+H51</f>
        <v>2497.85</v>
      </c>
      <c r="I46" s="94"/>
      <c r="J46" s="94"/>
      <c r="K46" s="94"/>
      <c r="L46" s="94"/>
    </row>
    <row r="47" spans="2:12" s="17" customFormat="1" ht="104.25" customHeight="1">
      <c r="B47" s="79" t="s">
        <v>58</v>
      </c>
      <c r="C47" s="80" t="s">
        <v>234</v>
      </c>
      <c r="D47" s="81" t="s">
        <v>282</v>
      </c>
      <c r="E47" s="147">
        <f>E48</f>
        <v>2367.45</v>
      </c>
      <c r="F47" s="147">
        <f>F48</f>
        <v>14.5</v>
      </c>
      <c r="G47" s="82">
        <f>E47+F47</f>
        <v>2381.95</v>
      </c>
      <c r="H47" s="82">
        <f>H48</f>
        <v>2381.95</v>
      </c>
      <c r="I47" s="94"/>
      <c r="J47" s="94"/>
      <c r="K47" s="94"/>
      <c r="L47" s="94"/>
    </row>
    <row r="48" spans="2:12" s="17" customFormat="1" ht="183" customHeight="1">
      <c r="B48" s="76">
        <v>801</v>
      </c>
      <c r="C48" s="238" t="s">
        <v>283</v>
      </c>
      <c r="D48" s="279" t="s">
        <v>284</v>
      </c>
      <c r="E48" s="146">
        <v>2367.45</v>
      </c>
      <c r="F48" s="84">
        <v>14.5</v>
      </c>
      <c r="G48" s="84">
        <f>E48+F48</f>
        <v>2381.95</v>
      </c>
      <c r="H48" s="154">
        <v>2381.95</v>
      </c>
      <c r="I48" s="94"/>
      <c r="J48" s="94"/>
      <c r="K48" s="94"/>
      <c r="L48" s="94"/>
    </row>
    <row r="49" spans="2:12" s="17" customFormat="1" ht="104.25" customHeight="1">
      <c r="B49" s="97" t="s">
        <v>58</v>
      </c>
      <c r="C49" s="80" t="s">
        <v>274</v>
      </c>
      <c r="D49" s="81" t="s">
        <v>275</v>
      </c>
      <c r="E49" s="82">
        <f>E50+E53</f>
        <v>109.4</v>
      </c>
      <c r="F49" s="82">
        <f>F50+F53</f>
        <v>2.7</v>
      </c>
      <c r="G49" s="82">
        <f>E49+F49</f>
        <v>112.10000000000001</v>
      </c>
      <c r="H49" s="153">
        <f>H50+H53</f>
        <v>115.9</v>
      </c>
      <c r="I49" s="94"/>
      <c r="J49" s="94"/>
      <c r="K49" s="94"/>
      <c r="L49" s="94"/>
    </row>
    <row r="50" spans="2:12" s="17" customFormat="1" ht="187.5" customHeight="1">
      <c r="B50" s="96" t="s">
        <v>57</v>
      </c>
      <c r="C50" s="76" t="s">
        <v>233</v>
      </c>
      <c r="D50" s="88" t="s">
        <v>189</v>
      </c>
      <c r="E50" s="84">
        <v>109.4</v>
      </c>
      <c r="F50" s="84">
        <v>-4.3</v>
      </c>
      <c r="G50" s="84">
        <f>E50+F50</f>
        <v>105.10000000000001</v>
      </c>
      <c r="H50" s="154">
        <v>108.9</v>
      </c>
      <c r="I50" s="94"/>
      <c r="J50" s="94"/>
      <c r="K50" s="94"/>
      <c r="L50" s="94"/>
    </row>
    <row r="51" spans="2:12" s="17" customFormat="1" ht="96" customHeight="1" hidden="1">
      <c r="B51" s="96" t="s">
        <v>58</v>
      </c>
      <c r="C51" s="80" t="s">
        <v>263</v>
      </c>
      <c r="D51" s="145" t="s">
        <v>235</v>
      </c>
      <c r="E51" s="82">
        <f>E52</f>
        <v>777.32</v>
      </c>
      <c r="F51" s="82">
        <f>F52</f>
        <v>0</v>
      </c>
      <c r="G51" s="82">
        <v>0</v>
      </c>
      <c r="H51" s="153">
        <f>H52</f>
        <v>0</v>
      </c>
      <c r="I51" s="94"/>
      <c r="J51" s="94"/>
      <c r="K51" s="94"/>
      <c r="L51" s="94"/>
    </row>
    <row r="52" spans="2:12" s="17" customFormat="1" ht="187.5" customHeight="1" hidden="1">
      <c r="B52" s="96" t="s">
        <v>57</v>
      </c>
      <c r="C52" s="95" t="s">
        <v>264</v>
      </c>
      <c r="D52" s="88" t="s">
        <v>236</v>
      </c>
      <c r="E52" s="84">
        <v>777.32</v>
      </c>
      <c r="F52" s="84">
        <v>0</v>
      </c>
      <c r="G52" s="84">
        <v>0</v>
      </c>
      <c r="H52" s="154">
        <v>0</v>
      </c>
      <c r="I52" s="94"/>
      <c r="J52" s="94"/>
      <c r="K52" s="94"/>
      <c r="L52" s="94"/>
    </row>
    <row r="53" spans="2:12" s="17" customFormat="1" ht="187.5" customHeight="1">
      <c r="B53" s="96" t="s">
        <v>57</v>
      </c>
      <c r="C53" s="95" t="s">
        <v>343</v>
      </c>
      <c r="D53" s="88" t="s">
        <v>342</v>
      </c>
      <c r="E53" s="84"/>
      <c r="F53" s="84">
        <v>7</v>
      </c>
      <c r="G53" s="84">
        <f>F53</f>
        <v>7</v>
      </c>
      <c r="H53" s="154">
        <v>7</v>
      </c>
      <c r="I53" s="94"/>
      <c r="J53" s="94"/>
      <c r="K53" s="94"/>
      <c r="L53" s="94"/>
    </row>
    <row r="54" spans="2:12" s="14" customFormat="1" ht="87" customHeight="1">
      <c r="B54" s="80"/>
      <c r="C54" s="80"/>
      <c r="D54" s="81" t="s">
        <v>129</v>
      </c>
      <c r="E54" s="82">
        <f>E45+E6</f>
        <v>3038.35</v>
      </c>
      <c r="F54" s="82">
        <f>F45+F6</f>
        <v>71.45</v>
      </c>
      <c r="G54" s="82">
        <f>G6+G45</f>
        <v>3109.7999999999997</v>
      </c>
      <c r="H54" s="82">
        <f>H6+H45</f>
        <v>3138.06</v>
      </c>
      <c r="I54" s="54"/>
      <c r="J54" s="54"/>
      <c r="K54" s="54"/>
      <c r="L54" s="54"/>
    </row>
    <row r="55" spans="2:12" s="12" customFormat="1" ht="39.75" customHeight="1">
      <c r="B55" s="289"/>
      <c r="C55" s="289"/>
      <c r="D55" s="289"/>
      <c r="E55" s="289"/>
      <c r="F55" s="289"/>
      <c r="G55" s="289"/>
      <c r="H55" s="53"/>
      <c r="I55" s="53"/>
      <c r="J55" s="53"/>
      <c r="K55" s="53"/>
      <c r="L55" s="53"/>
    </row>
    <row r="56" spans="2:7" s="12" customFormat="1" ht="33" customHeight="1">
      <c r="B56" s="290"/>
      <c r="C56" s="290"/>
      <c r="D56" s="290"/>
      <c r="E56" s="290"/>
      <c r="F56" s="290"/>
      <c r="G56" s="13"/>
    </row>
    <row r="57" spans="2:7" s="12" customFormat="1" ht="18">
      <c r="B57" s="18"/>
      <c r="C57" s="19"/>
      <c r="D57" s="19"/>
      <c r="E57" s="19"/>
      <c r="F57" s="19"/>
      <c r="G57" s="13"/>
    </row>
    <row r="58" spans="2:7" ht="12.75" customHeight="1">
      <c r="B58" s="5"/>
      <c r="C58" s="38"/>
      <c r="D58" s="39"/>
      <c r="E58" s="39"/>
      <c r="F58" s="39"/>
      <c r="G58" s="40"/>
    </row>
    <row r="59" spans="2:7" ht="12.75" customHeight="1">
      <c r="B59" s="5"/>
      <c r="C59" s="39"/>
      <c r="D59" s="39"/>
      <c r="E59" s="39"/>
      <c r="F59" s="39"/>
      <c r="G59" s="40"/>
    </row>
    <row r="60" spans="2:7" ht="12.75" customHeight="1">
      <c r="B60" s="5"/>
      <c r="C60" s="38"/>
      <c r="D60" s="39"/>
      <c r="E60" s="39"/>
      <c r="F60" s="39"/>
      <c r="G60" s="40"/>
    </row>
    <row r="61" spans="2:7" ht="12.75">
      <c r="B61" s="5"/>
      <c r="C61" s="39"/>
      <c r="D61" s="39"/>
      <c r="E61" s="39"/>
      <c r="F61" s="39"/>
      <c r="G61" s="40"/>
    </row>
    <row r="62" spans="2:7" ht="26.25" customHeight="1">
      <c r="B62" s="5"/>
      <c r="C62" s="6"/>
      <c r="D62" s="6"/>
      <c r="E62" s="6"/>
      <c r="F62" s="6"/>
      <c r="G62" s="6"/>
    </row>
    <row r="63" ht="12.75">
      <c r="B63" s="5"/>
    </row>
    <row r="67" ht="12.75">
      <c r="C67" s="61"/>
    </row>
  </sheetData>
  <sheetProtection/>
  <mergeCells count="5">
    <mergeCell ref="B55:G55"/>
    <mergeCell ref="B56:F56"/>
    <mergeCell ref="B3:H3"/>
    <mergeCell ref="F2:K2"/>
    <mergeCell ref="H1:K1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view="pageBreakPreview" zoomScale="40" zoomScaleNormal="40" zoomScaleSheetLayoutView="40" workbookViewId="0" topLeftCell="A1">
      <selection activeCell="B8" sqref="B8"/>
    </sheetView>
  </sheetViews>
  <sheetFormatPr defaultColWidth="9.00390625" defaultRowHeight="12.75"/>
  <cols>
    <col min="1" max="1" width="30.125" style="0" customWidth="1"/>
    <col min="2" max="2" width="117.625" style="0" customWidth="1"/>
    <col min="3" max="3" width="80.00390625" style="0" customWidth="1"/>
    <col min="4" max="4" width="52.625" style="0" customWidth="1"/>
  </cols>
  <sheetData>
    <row r="1" spans="3:7" ht="57" customHeight="1">
      <c r="C1" s="1"/>
      <c r="D1" s="302"/>
      <c r="E1" s="303"/>
      <c r="F1" s="303"/>
      <c r="G1" s="303"/>
    </row>
    <row r="2" spans="2:7" ht="168" customHeight="1">
      <c r="B2" s="155"/>
      <c r="C2" s="304" t="s">
        <v>412</v>
      </c>
      <c r="D2" s="304"/>
      <c r="E2" s="302"/>
      <c r="F2" s="302"/>
      <c r="G2" s="302"/>
    </row>
    <row r="3" spans="2:6" ht="92.25" customHeight="1">
      <c r="B3" s="305" t="s">
        <v>300</v>
      </c>
      <c r="C3" s="305"/>
      <c r="D3" s="305"/>
      <c r="E3" s="52"/>
      <c r="F3" s="52"/>
    </row>
    <row r="4" spans="2:6" ht="35.25">
      <c r="B4" s="155"/>
      <c r="C4" s="156"/>
      <c r="D4" s="157" t="s">
        <v>239</v>
      </c>
      <c r="E4" s="52"/>
      <c r="F4" s="52"/>
    </row>
    <row r="5" spans="2:6" ht="34.5">
      <c r="B5" s="306" t="s">
        <v>240</v>
      </c>
      <c r="C5" s="308" t="s">
        <v>241</v>
      </c>
      <c r="D5" s="310" t="s">
        <v>339</v>
      </c>
      <c r="E5" s="52"/>
      <c r="F5" s="52"/>
    </row>
    <row r="6" spans="2:6" ht="36.75" customHeight="1">
      <c r="B6" s="307"/>
      <c r="C6" s="309"/>
      <c r="D6" s="311"/>
      <c r="E6" s="52"/>
      <c r="F6" s="52"/>
    </row>
    <row r="7" spans="2:6" ht="80.25" customHeight="1">
      <c r="B7" s="158" t="s">
        <v>242</v>
      </c>
      <c r="C7" s="159"/>
      <c r="D7" s="160">
        <f>-D8</f>
        <v>-1449818.44</v>
      </c>
      <c r="E7" s="52"/>
      <c r="F7" s="52"/>
    </row>
    <row r="8" spans="2:6" ht="124.5" customHeight="1">
      <c r="B8" s="158" t="s">
        <v>243</v>
      </c>
      <c r="C8" s="159" t="s">
        <v>244</v>
      </c>
      <c r="D8" s="160">
        <f>D9</f>
        <v>1449818.44</v>
      </c>
      <c r="E8" s="52"/>
      <c r="F8" s="52"/>
    </row>
    <row r="9" spans="2:6" ht="71.25" customHeight="1">
      <c r="B9" s="158" t="s">
        <v>190</v>
      </c>
      <c r="C9" s="159" t="s">
        <v>245</v>
      </c>
      <c r="D9" s="162">
        <v>1449818.44</v>
      </c>
      <c r="E9" s="52"/>
      <c r="F9" s="52"/>
    </row>
    <row r="10" spans="2:6" ht="45" customHeight="1">
      <c r="B10" s="166" t="s">
        <v>246</v>
      </c>
      <c r="C10" s="167" t="s">
        <v>258</v>
      </c>
      <c r="D10" s="160">
        <f>D11</f>
        <v>0</v>
      </c>
      <c r="E10" s="52"/>
      <c r="F10" s="52"/>
    </row>
    <row r="11" spans="2:6" ht="50.25" customHeight="1">
      <c r="B11" s="166" t="s">
        <v>247</v>
      </c>
      <c r="C11" s="167" t="s">
        <v>353</v>
      </c>
      <c r="D11" s="161">
        <f>D12</f>
        <v>0</v>
      </c>
      <c r="E11" s="52"/>
      <c r="F11" s="52"/>
    </row>
    <row r="12" spans="2:6" ht="93.75" customHeight="1">
      <c r="B12" s="166" t="s">
        <v>248</v>
      </c>
      <c r="C12" s="167" t="s">
        <v>257</v>
      </c>
      <c r="D12" s="161">
        <f>D13</f>
        <v>0</v>
      </c>
      <c r="E12" s="52"/>
      <c r="F12" s="52"/>
    </row>
    <row r="13" spans="2:6" ht="70.5">
      <c r="B13" s="163" t="s">
        <v>354</v>
      </c>
      <c r="C13" s="164" t="s">
        <v>249</v>
      </c>
      <c r="D13" s="162">
        <v>0</v>
      </c>
      <c r="E13" s="52"/>
      <c r="F13" s="52"/>
    </row>
    <row r="14" spans="2:6" ht="35.25">
      <c r="B14" s="166" t="s">
        <v>251</v>
      </c>
      <c r="C14" s="167" t="s">
        <v>254</v>
      </c>
      <c r="D14" s="162">
        <v>1449818.44</v>
      </c>
      <c r="E14" s="52"/>
      <c r="F14" s="52"/>
    </row>
    <row r="15" spans="2:6" ht="70.5">
      <c r="B15" s="166" t="s">
        <v>252</v>
      </c>
      <c r="C15" s="167" t="s">
        <v>256</v>
      </c>
      <c r="D15" s="162">
        <v>1449818.44</v>
      </c>
      <c r="E15" s="52"/>
      <c r="F15" s="52"/>
    </row>
    <row r="16" spans="2:6" ht="70.5">
      <c r="B16" s="166" t="s">
        <v>253</v>
      </c>
      <c r="C16" s="167" t="s">
        <v>255</v>
      </c>
      <c r="D16" s="162">
        <v>1449818.44</v>
      </c>
      <c r="E16" s="52"/>
      <c r="F16" s="52"/>
    </row>
    <row r="17" spans="2:6" ht="70.5">
      <c r="B17" s="163" t="s">
        <v>355</v>
      </c>
      <c r="C17" s="164" t="s">
        <v>250</v>
      </c>
      <c r="D17" s="162">
        <v>1449818.44</v>
      </c>
      <c r="E17" s="52"/>
      <c r="F17" s="52"/>
    </row>
  </sheetData>
  <sheetProtection/>
  <mergeCells count="6">
    <mergeCell ref="D1:G1"/>
    <mergeCell ref="C2:G2"/>
    <mergeCell ref="B3:D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8"/>
  <sheetViews>
    <sheetView view="pageBreakPreview" zoomScale="40" zoomScaleNormal="57" zoomScaleSheetLayoutView="40" zoomScalePageLayoutView="0" workbookViewId="0" topLeftCell="A1">
      <selection activeCell="C2" sqref="C2"/>
    </sheetView>
  </sheetViews>
  <sheetFormatPr defaultColWidth="9.00390625" defaultRowHeight="12.75"/>
  <cols>
    <col min="1" max="1" width="37.375" style="0" customWidth="1"/>
    <col min="2" max="2" width="117.625" style="0" customWidth="1"/>
    <col min="3" max="3" width="80.00390625" style="0" customWidth="1"/>
    <col min="4" max="4" width="52.625" style="0" customWidth="1"/>
    <col min="5" max="5" width="49.875" style="0" customWidth="1"/>
  </cols>
  <sheetData>
    <row r="1" spans="3:7" ht="70.5" customHeight="1">
      <c r="C1" s="278"/>
      <c r="D1" s="278"/>
      <c r="E1" s="312"/>
      <c r="F1" s="312"/>
      <c r="G1" s="312"/>
    </row>
    <row r="2" spans="3:7" ht="70.5" customHeight="1">
      <c r="C2" s="278"/>
      <c r="D2" s="278"/>
      <c r="E2" s="312" t="s">
        <v>333</v>
      </c>
      <c r="F2" s="319"/>
      <c r="G2" s="319"/>
    </row>
    <row r="3" spans="2:7" ht="157.5" customHeight="1">
      <c r="B3" s="155"/>
      <c r="C3" s="313" t="s">
        <v>332</v>
      </c>
      <c r="D3" s="313"/>
      <c r="E3" s="314"/>
      <c r="F3" s="314"/>
      <c r="G3" s="314"/>
    </row>
    <row r="4" spans="2:6" ht="92.25" customHeight="1">
      <c r="B4" s="305" t="s">
        <v>301</v>
      </c>
      <c r="C4" s="305"/>
      <c r="D4" s="305"/>
      <c r="E4" s="52"/>
      <c r="F4" s="52"/>
    </row>
    <row r="5" spans="2:6" ht="35.25">
      <c r="B5" s="155"/>
      <c r="C5" s="156"/>
      <c r="D5" s="157"/>
      <c r="E5" s="157" t="s">
        <v>239</v>
      </c>
      <c r="F5" s="52"/>
    </row>
    <row r="6" spans="2:6" ht="34.5">
      <c r="B6" s="306" t="s">
        <v>240</v>
      </c>
      <c r="C6" s="308" t="s">
        <v>241</v>
      </c>
      <c r="D6" s="315" t="s">
        <v>335</v>
      </c>
      <c r="E6" s="317" t="s">
        <v>334</v>
      </c>
      <c r="F6" s="52"/>
    </row>
    <row r="7" spans="2:6" ht="81" customHeight="1">
      <c r="B7" s="307"/>
      <c r="C7" s="309"/>
      <c r="D7" s="316"/>
      <c r="E7" s="318"/>
      <c r="F7" s="52"/>
    </row>
    <row r="8" spans="2:6" ht="80.25" customHeight="1">
      <c r="B8" s="158" t="s">
        <v>242</v>
      </c>
      <c r="C8" s="159"/>
      <c r="D8" s="160">
        <f>-D9</f>
        <v>0</v>
      </c>
      <c r="E8" s="231">
        <v>0</v>
      </c>
      <c r="F8" s="52"/>
    </row>
    <row r="9" spans="2:6" ht="124.5" customHeight="1">
      <c r="B9" s="158" t="s">
        <v>243</v>
      </c>
      <c r="C9" s="159" t="s">
        <v>244</v>
      </c>
      <c r="D9" s="160">
        <f>D10</f>
        <v>0</v>
      </c>
      <c r="E9" s="231">
        <v>0</v>
      </c>
      <c r="F9" s="52"/>
    </row>
    <row r="10" spans="2:6" ht="71.25" customHeight="1">
      <c r="B10" s="158" t="s">
        <v>190</v>
      </c>
      <c r="C10" s="159" t="s">
        <v>245</v>
      </c>
      <c r="D10" s="160">
        <v>0</v>
      </c>
      <c r="E10" s="231">
        <v>0</v>
      </c>
      <c r="F10" s="52"/>
    </row>
    <row r="11" spans="2:6" ht="69.75" customHeight="1">
      <c r="B11" s="166" t="s">
        <v>246</v>
      </c>
      <c r="C11" s="167" t="s">
        <v>258</v>
      </c>
      <c r="D11" s="160">
        <f>D12</f>
        <v>0</v>
      </c>
      <c r="E11" s="231">
        <v>0</v>
      </c>
      <c r="F11" s="52"/>
    </row>
    <row r="12" spans="2:6" ht="81.75" customHeight="1">
      <c r="B12" s="166" t="s">
        <v>247</v>
      </c>
      <c r="C12" s="167" t="s">
        <v>353</v>
      </c>
      <c r="D12" s="161">
        <f>D13</f>
        <v>0</v>
      </c>
      <c r="E12" s="232">
        <v>0</v>
      </c>
      <c r="F12" s="52"/>
    </row>
    <row r="13" spans="2:6" ht="114" customHeight="1">
      <c r="B13" s="166" t="s">
        <v>248</v>
      </c>
      <c r="C13" s="167" t="s">
        <v>257</v>
      </c>
      <c r="D13" s="161">
        <f>D14</f>
        <v>0</v>
      </c>
      <c r="E13" s="232">
        <v>0</v>
      </c>
      <c r="F13" s="52"/>
    </row>
    <row r="14" spans="2:6" ht="94.5" customHeight="1">
      <c r="B14" s="163" t="s">
        <v>354</v>
      </c>
      <c r="C14" s="164" t="s">
        <v>249</v>
      </c>
      <c r="D14" s="162">
        <v>0</v>
      </c>
      <c r="E14" s="232">
        <v>0</v>
      </c>
      <c r="F14" s="52"/>
    </row>
    <row r="15" spans="2:6" ht="75" customHeight="1">
      <c r="B15" s="166" t="s">
        <v>251</v>
      </c>
      <c r="C15" s="167" t="s">
        <v>254</v>
      </c>
      <c r="D15" s="165">
        <v>0</v>
      </c>
      <c r="E15" s="231">
        <v>0</v>
      </c>
      <c r="F15" s="52"/>
    </row>
    <row r="16" spans="2:6" ht="74.25" customHeight="1">
      <c r="B16" s="166" t="s">
        <v>252</v>
      </c>
      <c r="C16" s="167" t="s">
        <v>256</v>
      </c>
      <c r="D16" s="162">
        <v>0</v>
      </c>
      <c r="E16" s="232">
        <v>0</v>
      </c>
      <c r="F16" s="52"/>
    </row>
    <row r="17" spans="2:6" ht="100.5" customHeight="1">
      <c r="B17" s="166" t="s">
        <v>253</v>
      </c>
      <c r="C17" s="167" t="s">
        <v>255</v>
      </c>
      <c r="D17" s="162">
        <v>0</v>
      </c>
      <c r="E17" s="232">
        <v>0</v>
      </c>
      <c r="F17" s="52"/>
    </row>
    <row r="18" spans="2:6" ht="106.5" customHeight="1">
      <c r="B18" s="287" t="s">
        <v>355</v>
      </c>
      <c r="C18" s="288" t="s">
        <v>250</v>
      </c>
      <c r="D18" s="162">
        <v>0</v>
      </c>
      <c r="E18" s="232">
        <v>0</v>
      </c>
      <c r="F18" s="52"/>
    </row>
  </sheetData>
  <sheetProtection/>
  <mergeCells count="8">
    <mergeCell ref="E1:G1"/>
    <mergeCell ref="C3:G3"/>
    <mergeCell ref="B4:D4"/>
    <mergeCell ref="B6:B7"/>
    <mergeCell ref="C6:C7"/>
    <mergeCell ref="D6:D7"/>
    <mergeCell ref="E6:E7"/>
    <mergeCell ref="E2:G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L124"/>
  <sheetViews>
    <sheetView view="pageBreakPreview" zoomScale="30" zoomScaleNormal="90" zoomScaleSheetLayoutView="30" zoomScalePageLayoutView="0" workbookViewId="0" topLeftCell="A1">
      <selection activeCell="D7" sqref="D7"/>
    </sheetView>
  </sheetViews>
  <sheetFormatPr defaultColWidth="9.00390625" defaultRowHeight="12.75"/>
  <cols>
    <col min="1" max="1" width="15.375" style="0" customWidth="1"/>
    <col min="2" max="2" width="179.75390625" style="9" customWidth="1"/>
    <col min="3" max="3" width="57.125" style="2" customWidth="1"/>
    <col min="4" max="4" width="51.75390625" style="2" customWidth="1"/>
    <col min="5" max="5" width="62.75390625" style="8" customWidth="1"/>
    <col min="6" max="6" width="61.25390625" style="1" customWidth="1"/>
  </cols>
  <sheetData>
    <row r="2" spans="3:9" ht="63" customHeight="1">
      <c r="C2" s="220"/>
      <c r="D2" s="220"/>
      <c r="E2" s="221"/>
      <c r="F2" s="321"/>
      <c r="G2" s="322"/>
      <c r="H2" s="322"/>
      <c r="I2" s="322"/>
    </row>
    <row r="3" spans="2:9" ht="110.25" customHeight="1">
      <c r="B3" s="42"/>
      <c r="C3" s="293" t="s">
        <v>372</v>
      </c>
      <c r="D3" s="293"/>
      <c r="E3" s="293"/>
      <c r="F3" s="293"/>
      <c r="G3" s="293"/>
      <c r="H3" s="293"/>
      <c r="I3" s="293"/>
    </row>
    <row r="4" spans="2:9" ht="127.5" customHeight="1">
      <c r="B4" s="42"/>
      <c r="C4" s="293"/>
      <c r="D4" s="293"/>
      <c r="E4" s="293"/>
      <c r="F4" s="293"/>
      <c r="G4" s="293"/>
      <c r="H4" s="293"/>
      <c r="I4" s="293"/>
    </row>
    <row r="5" spans="2:9" ht="190.5" customHeight="1">
      <c r="B5" s="320" t="s">
        <v>306</v>
      </c>
      <c r="C5" s="320"/>
      <c r="D5" s="320"/>
      <c r="E5" s="320"/>
      <c r="F5" s="320"/>
      <c r="G5" s="43"/>
      <c r="H5" s="41"/>
      <c r="I5" s="41"/>
    </row>
    <row r="6" spans="2:9" s="10" customFormat="1" ht="26.25">
      <c r="B6" s="43"/>
      <c r="C6" s="45"/>
      <c r="D6" s="45"/>
      <c r="E6" s="43"/>
      <c r="F6" s="46"/>
      <c r="G6" s="43"/>
      <c r="H6" s="41"/>
      <c r="I6" s="47"/>
    </row>
    <row r="7" spans="2:10" s="20" customFormat="1" ht="299.25" customHeight="1">
      <c r="B7" s="168" t="s">
        <v>32</v>
      </c>
      <c r="C7" s="168" t="s">
        <v>51</v>
      </c>
      <c r="D7" s="168" t="s">
        <v>366</v>
      </c>
      <c r="E7" s="168" t="s">
        <v>194</v>
      </c>
      <c r="F7" s="168" t="s">
        <v>307</v>
      </c>
      <c r="G7" s="169"/>
      <c r="H7" s="169"/>
      <c r="I7" s="169"/>
      <c r="J7" s="98"/>
    </row>
    <row r="8" spans="2:12" s="20" customFormat="1" ht="50.25">
      <c r="B8" s="168">
        <v>1</v>
      </c>
      <c r="C8" s="170">
        <v>2</v>
      </c>
      <c r="D8" s="170"/>
      <c r="E8" s="168">
        <v>3</v>
      </c>
      <c r="F8" s="168">
        <v>4</v>
      </c>
      <c r="G8" s="169"/>
      <c r="H8" s="169"/>
      <c r="I8" s="366"/>
      <c r="J8" s="367"/>
      <c r="K8" s="368"/>
      <c r="L8" s="369"/>
    </row>
    <row r="9" spans="2:12" s="12" customFormat="1" ht="66.75" customHeight="1">
      <c r="B9" s="173" t="s">
        <v>220</v>
      </c>
      <c r="C9" s="195" t="s">
        <v>40</v>
      </c>
      <c r="D9" s="196">
        <f>D10+D11+D13</f>
        <v>1984884</v>
      </c>
      <c r="E9" s="196">
        <f>E10+E11+E13</f>
        <v>-74351.17</v>
      </c>
      <c r="F9" s="196">
        <f>D9+E9</f>
        <v>1910532.83</v>
      </c>
      <c r="G9" s="177"/>
      <c r="H9" s="177"/>
      <c r="I9" s="366"/>
      <c r="J9" s="367"/>
      <c r="K9" s="370"/>
      <c r="L9" s="369"/>
    </row>
    <row r="10" spans="2:12" s="12" customFormat="1" ht="165" customHeight="1">
      <c r="B10" s="179" t="s">
        <v>136</v>
      </c>
      <c r="C10" s="197" t="s">
        <v>137</v>
      </c>
      <c r="D10" s="198">
        <v>506260</v>
      </c>
      <c r="E10" s="182">
        <v>74040.51</v>
      </c>
      <c r="F10" s="182">
        <f>D10+E10</f>
        <v>580300.51</v>
      </c>
      <c r="G10" s="177"/>
      <c r="H10" s="177"/>
      <c r="I10" s="366"/>
      <c r="J10" s="367"/>
      <c r="K10" s="370"/>
      <c r="L10" s="369"/>
    </row>
    <row r="11" spans="2:12" s="12" customFormat="1" ht="198" customHeight="1">
      <c r="B11" s="179" t="s">
        <v>31</v>
      </c>
      <c r="C11" s="197" t="s">
        <v>41</v>
      </c>
      <c r="D11" s="198">
        <v>1464624</v>
      </c>
      <c r="E11" s="182">
        <v>-141591.68</v>
      </c>
      <c r="F11" s="182">
        <f>D11+E11</f>
        <v>1323032.32</v>
      </c>
      <c r="G11" s="177"/>
      <c r="H11" s="177"/>
      <c r="I11" s="366"/>
      <c r="J11" s="367"/>
      <c r="K11" s="368"/>
      <c r="L11" s="368"/>
    </row>
    <row r="12" spans="2:12" s="12" customFormat="1" ht="39" customHeight="1" hidden="1">
      <c r="B12" s="183" t="s">
        <v>208</v>
      </c>
      <c r="C12" s="197" t="s">
        <v>209</v>
      </c>
      <c r="D12" s="198"/>
      <c r="E12" s="182"/>
      <c r="F12" s="182"/>
      <c r="G12" s="177"/>
      <c r="H12" s="177"/>
      <c r="I12" s="366"/>
      <c r="J12" s="367"/>
      <c r="K12" s="368"/>
      <c r="L12" s="368"/>
    </row>
    <row r="13" spans="2:12" s="12" customFormat="1" ht="79.5" customHeight="1">
      <c r="B13" s="173" t="s">
        <v>2</v>
      </c>
      <c r="C13" s="195" t="s">
        <v>130</v>
      </c>
      <c r="D13" s="196">
        <f>D14+D15</f>
        <v>14000</v>
      </c>
      <c r="E13" s="196">
        <f>E14+E15</f>
        <v>-6800</v>
      </c>
      <c r="F13" s="176">
        <f>D13+E13</f>
        <v>7200</v>
      </c>
      <c r="G13" s="177"/>
      <c r="H13" s="177"/>
      <c r="I13" s="366"/>
      <c r="J13" s="367"/>
      <c r="K13" s="368"/>
      <c r="L13" s="369"/>
    </row>
    <row r="14" spans="2:12" s="12" customFormat="1" ht="111.75" customHeight="1">
      <c r="B14" s="179" t="s">
        <v>297</v>
      </c>
      <c r="C14" s="197" t="s">
        <v>130</v>
      </c>
      <c r="D14" s="198">
        <v>7000</v>
      </c>
      <c r="E14" s="182">
        <v>-7000</v>
      </c>
      <c r="F14" s="182">
        <f>D14+E14</f>
        <v>0</v>
      </c>
      <c r="G14" s="177"/>
      <c r="H14" s="177"/>
      <c r="I14" s="366"/>
      <c r="J14" s="367"/>
      <c r="K14" s="368"/>
      <c r="L14" s="369"/>
    </row>
    <row r="15" spans="2:12" s="12" customFormat="1" ht="83.25" customHeight="1">
      <c r="B15" s="179" t="s">
        <v>367</v>
      </c>
      <c r="C15" s="197" t="s">
        <v>368</v>
      </c>
      <c r="D15" s="198">
        <v>7000</v>
      </c>
      <c r="E15" s="182">
        <v>200</v>
      </c>
      <c r="F15" s="182">
        <f>D15+E15</f>
        <v>7200</v>
      </c>
      <c r="G15" s="177"/>
      <c r="H15" s="177"/>
      <c r="I15" s="366"/>
      <c r="J15" s="367"/>
      <c r="K15" s="368"/>
      <c r="L15" s="369"/>
    </row>
    <row r="16" spans="2:12" s="12" customFormat="1" ht="58.5" customHeight="1">
      <c r="B16" s="173" t="s">
        <v>168</v>
      </c>
      <c r="C16" s="195" t="s">
        <v>175</v>
      </c>
      <c r="D16" s="196">
        <f>D17</f>
        <v>104300</v>
      </c>
      <c r="E16" s="176">
        <f>E17</f>
        <v>9300</v>
      </c>
      <c r="F16" s="176">
        <f>F17</f>
        <v>113600</v>
      </c>
      <c r="G16" s="177"/>
      <c r="H16" s="177"/>
      <c r="I16" s="366"/>
      <c r="J16" s="367"/>
      <c r="K16" s="368"/>
      <c r="L16" s="369"/>
    </row>
    <row r="17" spans="2:12" s="12" customFormat="1" ht="53.25" customHeight="1">
      <c r="B17" s="183" t="s">
        <v>169</v>
      </c>
      <c r="C17" s="197" t="s">
        <v>174</v>
      </c>
      <c r="D17" s="198">
        <v>104300</v>
      </c>
      <c r="E17" s="182">
        <v>9300</v>
      </c>
      <c r="F17" s="182">
        <f aca="true" t="shared" si="0" ref="F17:F25">D17+E17</f>
        <v>113600</v>
      </c>
      <c r="G17" s="177"/>
      <c r="H17" s="177"/>
      <c r="I17" s="366"/>
      <c r="J17" s="367"/>
      <c r="K17" s="368"/>
      <c r="L17" s="369"/>
    </row>
    <row r="18" spans="2:12" s="12" customFormat="1" ht="56.25" customHeight="1" hidden="1">
      <c r="B18" s="173" t="s">
        <v>73</v>
      </c>
      <c r="C18" s="195" t="s">
        <v>42</v>
      </c>
      <c r="D18" s="196"/>
      <c r="E18" s="182">
        <f>E19+E20</f>
        <v>0</v>
      </c>
      <c r="F18" s="182">
        <f t="shared" si="0"/>
        <v>0</v>
      </c>
      <c r="G18" s="177"/>
      <c r="H18" s="177"/>
      <c r="I18" s="366"/>
      <c r="J18" s="367"/>
      <c r="K18" s="368"/>
      <c r="L18" s="368"/>
    </row>
    <row r="19" spans="2:12" s="12" customFormat="1" ht="98.25" customHeight="1" hidden="1">
      <c r="B19" s="179" t="s">
        <v>144</v>
      </c>
      <c r="C19" s="197" t="s">
        <v>153</v>
      </c>
      <c r="D19" s="198"/>
      <c r="E19" s="182"/>
      <c r="F19" s="182">
        <f t="shared" si="0"/>
        <v>0</v>
      </c>
      <c r="G19" s="177"/>
      <c r="H19" s="177"/>
      <c r="I19" s="366"/>
      <c r="J19" s="367"/>
      <c r="K19" s="368"/>
      <c r="L19" s="368"/>
    </row>
    <row r="20" spans="2:12" s="12" customFormat="1" ht="73.5" customHeight="1" hidden="1">
      <c r="B20" s="371" t="s">
        <v>91</v>
      </c>
      <c r="C20" s="197" t="s">
        <v>43</v>
      </c>
      <c r="D20" s="198"/>
      <c r="E20" s="182"/>
      <c r="F20" s="182">
        <f t="shared" si="0"/>
        <v>0</v>
      </c>
      <c r="G20" s="177"/>
      <c r="H20" s="177"/>
      <c r="I20" s="366"/>
      <c r="J20" s="372"/>
      <c r="K20" s="368"/>
      <c r="L20" s="368"/>
    </row>
    <row r="21" spans="2:12" s="12" customFormat="1" ht="52.5" customHeight="1" hidden="1">
      <c r="B21" s="373" t="s">
        <v>74</v>
      </c>
      <c r="C21" s="188" t="s">
        <v>44</v>
      </c>
      <c r="D21" s="189"/>
      <c r="E21" s="190">
        <f>E22</f>
        <v>0</v>
      </c>
      <c r="F21" s="182">
        <f t="shared" si="0"/>
        <v>0</v>
      </c>
      <c r="G21" s="177"/>
      <c r="H21" s="177"/>
      <c r="I21" s="366"/>
      <c r="J21" s="367"/>
      <c r="K21" s="368"/>
      <c r="L21" s="369"/>
    </row>
    <row r="22" spans="2:12" s="12" customFormat="1" ht="57.75" customHeight="1" hidden="1">
      <c r="B22" s="179" t="s">
        <v>145</v>
      </c>
      <c r="C22" s="191" t="s">
        <v>154</v>
      </c>
      <c r="D22" s="192"/>
      <c r="E22" s="190"/>
      <c r="F22" s="182">
        <f t="shared" si="0"/>
        <v>0</v>
      </c>
      <c r="G22" s="177"/>
      <c r="H22" s="177"/>
      <c r="I22" s="366"/>
      <c r="J22" s="367"/>
      <c r="K22" s="368"/>
      <c r="L22" s="369"/>
    </row>
    <row r="23" spans="2:12" s="12" customFormat="1" ht="57.75" customHeight="1">
      <c r="B23" s="374" t="s">
        <v>74</v>
      </c>
      <c r="C23" s="195" t="s">
        <v>44</v>
      </c>
      <c r="D23" s="198">
        <f>D24+D25</f>
        <v>1011000</v>
      </c>
      <c r="E23" s="182">
        <f>E24++E25</f>
        <v>48000</v>
      </c>
      <c r="F23" s="182">
        <f t="shared" si="0"/>
        <v>1059000</v>
      </c>
      <c r="G23" s="177"/>
      <c r="H23" s="177"/>
      <c r="I23" s="366"/>
      <c r="J23" s="367"/>
      <c r="K23" s="368"/>
      <c r="L23" s="369"/>
    </row>
    <row r="24" spans="2:12" s="12" customFormat="1" ht="57.75" customHeight="1">
      <c r="B24" s="375" t="s">
        <v>369</v>
      </c>
      <c r="C24" s="197" t="s">
        <v>370</v>
      </c>
      <c r="D24" s="198">
        <v>10000</v>
      </c>
      <c r="E24" s="182">
        <v>48000</v>
      </c>
      <c r="F24" s="182">
        <f t="shared" si="0"/>
        <v>58000</v>
      </c>
      <c r="G24" s="177"/>
      <c r="H24" s="177"/>
      <c r="I24" s="366"/>
      <c r="J24" s="367"/>
      <c r="K24" s="368"/>
      <c r="L24" s="369"/>
    </row>
    <row r="25" spans="2:12" s="12" customFormat="1" ht="57.75" customHeight="1">
      <c r="B25" s="375" t="s">
        <v>145</v>
      </c>
      <c r="C25" s="197" t="s">
        <v>154</v>
      </c>
      <c r="D25" s="198">
        <v>1001000</v>
      </c>
      <c r="E25" s="182"/>
      <c r="F25" s="182">
        <f t="shared" si="0"/>
        <v>1001000</v>
      </c>
      <c r="G25" s="177"/>
      <c r="H25" s="177"/>
      <c r="I25" s="366"/>
      <c r="J25" s="367"/>
      <c r="K25" s="368"/>
      <c r="L25" s="369"/>
    </row>
    <row r="26" spans="2:12" s="12" customFormat="1" ht="105.75" customHeight="1">
      <c r="B26" s="376" t="s">
        <v>219</v>
      </c>
      <c r="C26" s="195" t="s">
        <v>205</v>
      </c>
      <c r="D26" s="196">
        <f>D27</f>
        <v>1027590</v>
      </c>
      <c r="E26" s="176">
        <f>E27</f>
        <v>75000</v>
      </c>
      <c r="F26" s="176">
        <f>F27</f>
        <v>1102590</v>
      </c>
      <c r="G26" s="177"/>
      <c r="H26" s="177"/>
      <c r="I26" s="366"/>
      <c r="J26" s="367"/>
      <c r="K26" s="368"/>
      <c r="L26" s="369"/>
    </row>
    <row r="27" spans="2:12" s="12" customFormat="1" ht="54" customHeight="1">
      <c r="B27" s="377" t="s">
        <v>197</v>
      </c>
      <c r="C27" s="197" t="s">
        <v>206</v>
      </c>
      <c r="D27" s="198">
        <v>1027590</v>
      </c>
      <c r="E27" s="182">
        <v>75000</v>
      </c>
      <c r="F27" s="182">
        <f>D27+E27</f>
        <v>1102590</v>
      </c>
      <c r="G27" s="177"/>
      <c r="H27" s="177"/>
      <c r="I27" s="366"/>
      <c r="J27" s="367"/>
      <c r="K27" s="368"/>
      <c r="L27" s="369"/>
    </row>
    <row r="28" spans="2:12" s="12" customFormat="1" ht="62.25" customHeight="1">
      <c r="B28" s="173" t="s">
        <v>221</v>
      </c>
      <c r="C28" s="195" t="s">
        <v>131</v>
      </c>
      <c r="D28" s="196">
        <f>D29</f>
        <v>5000</v>
      </c>
      <c r="E28" s="196">
        <f>E29</f>
        <v>-5000</v>
      </c>
      <c r="F28" s="176">
        <f>F29</f>
        <v>0</v>
      </c>
      <c r="G28" s="177"/>
      <c r="H28" s="177"/>
      <c r="I28" s="366"/>
      <c r="J28" s="372"/>
      <c r="K28" s="368"/>
      <c r="L28" s="368"/>
    </row>
    <row r="29" spans="2:12" s="12" customFormat="1" ht="50.25" customHeight="1">
      <c r="B29" s="179" t="s">
        <v>8</v>
      </c>
      <c r="C29" s="197" t="s">
        <v>132</v>
      </c>
      <c r="D29" s="198">
        <v>5000</v>
      </c>
      <c r="E29" s="182">
        <v>-5000</v>
      </c>
      <c r="F29" s="182">
        <f>D29+E29</f>
        <v>0</v>
      </c>
      <c r="G29" s="177"/>
      <c r="H29" s="177"/>
      <c r="I29" s="366"/>
      <c r="J29" s="372"/>
      <c r="K29" s="368"/>
      <c r="L29" s="368"/>
    </row>
    <row r="30" spans="2:12" s="12" customFormat="1" ht="48.75" customHeight="1">
      <c r="B30" s="173" t="s">
        <v>222</v>
      </c>
      <c r="C30" s="195" t="s">
        <v>45</v>
      </c>
      <c r="D30" s="196">
        <v>448909.95</v>
      </c>
      <c r="E30" s="176">
        <f>E31</f>
        <v>1030959.2</v>
      </c>
      <c r="F30" s="176">
        <f>D30+E30</f>
        <v>1479869.15</v>
      </c>
      <c r="G30" s="177"/>
      <c r="H30" s="177"/>
      <c r="I30" s="366"/>
      <c r="J30" s="367"/>
      <c r="K30" s="368"/>
      <c r="L30" s="369"/>
    </row>
    <row r="31" spans="2:12" s="12" customFormat="1" ht="53.25" customHeight="1">
      <c r="B31" s="179" t="s">
        <v>78</v>
      </c>
      <c r="C31" s="197" t="s">
        <v>46</v>
      </c>
      <c r="D31" s="198">
        <v>448909.95</v>
      </c>
      <c r="E31" s="182">
        <v>1030959.2</v>
      </c>
      <c r="F31" s="182">
        <f>D31+E31</f>
        <v>1479869.15</v>
      </c>
      <c r="G31" s="177"/>
      <c r="H31" s="177"/>
      <c r="I31" s="378"/>
      <c r="J31" s="372"/>
      <c r="K31" s="368"/>
      <c r="L31" s="369"/>
    </row>
    <row r="32" spans="2:12" s="12" customFormat="1" ht="60" customHeight="1">
      <c r="B32" s="173" t="s">
        <v>223</v>
      </c>
      <c r="C32" s="195" t="s">
        <v>47</v>
      </c>
      <c r="D32" s="196">
        <f>D33</f>
        <v>2082028.49</v>
      </c>
      <c r="E32" s="176">
        <f>E33</f>
        <v>-414774.86</v>
      </c>
      <c r="F32" s="176">
        <f>F33</f>
        <v>1667253.63</v>
      </c>
      <c r="G32" s="177"/>
      <c r="H32" s="177"/>
      <c r="I32" s="378"/>
      <c r="J32" s="367"/>
      <c r="K32" s="368"/>
      <c r="L32" s="369"/>
    </row>
    <row r="33" spans="2:12" s="12" customFormat="1" ht="96" customHeight="1">
      <c r="B33" s="179" t="s">
        <v>48</v>
      </c>
      <c r="C33" s="197" t="s">
        <v>49</v>
      </c>
      <c r="D33" s="198">
        <v>2082028.49</v>
      </c>
      <c r="E33" s="182">
        <v>-414774.86</v>
      </c>
      <c r="F33" s="182">
        <f>D33+E33</f>
        <v>1667253.63</v>
      </c>
      <c r="G33" s="177"/>
      <c r="H33" s="177"/>
      <c r="I33" s="379"/>
      <c r="J33" s="380"/>
      <c r="K33" s="368"/>
      <c r="L33" s="369"/>
    </row>
    <row r="34" spans="2:12" s="12" customFormat="1" ht="30" customHeight="1" hidden="1">
      <c r="B34" s="179" t="s">
        <v>80</v>
      </c>
      <c r="C34" s="197">
        <v>99</v>
      </c>
      <c r="D34" s="198"/>
      <c r="E34" s="182"/>
      <c r="F34" s="201">
        <v>0</v>
      </c>
      <c r="G34" s="381"/>
      <c r="H34" s="381"/>
      <c r="I34" s="379"/>
      <c r="J34" s="380"/>
      <c r="K34" s="368"/>
      <c r="L34" s="369"/>
    </row>
    <row r="35" spans="2:10" s="12" customFormat="1" ht="50.25">
      <c r="B35" s="382" t="s">
        <v>371</v>
      </c>
      <c r="C35" s="383"/>
      <c r="D35" s="383">
        <f>D9+D16+D23++D26+D28+D30+D32</f>
        <v>6663712.44</v>
      </c>
      <c r="E35" s="383">
        <f>E9+E16+E23++E26+E28+E30+E32</f>
        <v>669133.17</v>
      </c>
      <c r="F35" s="383">
        <f>F9+F16++F23++F26+F28+F30+F32</f>
        <v>7332845.61</v>
      </c>
      <c r="G35" s="177"/>
      <c r="H35" s="177"/>
      <c r="I35" s="177"/>
      <c r="J35" s="99"/>
    </row>
    <row r="36" spans="2:10" s="12" customFormat="1" ht="50.25">
      <c r="B36" s="384"/>
      <c r="C36" s="385"/>
      <c r="D36" s="385"/>
      <c r="E36" s="386"/>
      <c r="F36" s="387"/>
      <c r="G36" s="177"/>
      <c r="H36" s="177"/>
      <c r="I36" s="177"/>
      <c r="J36" s="99"/>
    </row>
    <row r="37" spans="2:10" s="12" customFormat="1" ht="38.25">
      <c r="B37" s="388"/>
      <c r="C37" s="380"/>
      <c r="D37" s="380"/>
      <c r="E37" s="389"/>
      <c r="F37" s="390"/>
      <c r="G37" s="99"/>
      <c r="H37" s="99"/>
      <c r="I37" s="99"/>
      <c r="J37" s="99"/>
    </row>
    <row r="38" spans="2:9" s="12" customFormat="1" ht="26.25">
      <c r="B38" s="391"/>
      <c r="C38" s="392"/>
      <c r="D38" s="392"/>
      <c r="E38" s="393"/>
      <c r="F38" s="394"/>
      <c r="G38" s="41"/>
      <c r="H38" s="41"/>
      <c r="I38" s="41"/>
    </row>
    <row r="39" spans="2:9" s="12" customFormat="1" ht="26.25">
      <c r="B39" s="391"/>
      <c r="C39" s="392"/>
      <c r="D39" s="392"/>
      <c r="E39" s="393"/>
      <c r="F39" s="394"/>
      <c r="G39" s="41"/>
      <c r="H39" s="41"/>
      <c r="I39" s="41"/>
    </row>
    <row r="40" spans="2:9" s="12" customFormat="1" ht="26.25">
      <c r="B40" s="391"/>
      <c r="C40" s="392"/>
      <c r="D40" s="392"/>
      <c r="E40" s="393"/>
      <c r="F40" s="394"/>
      <c r="G40" s="41"/>
      <c r="H40" s="41"/>
      <c r="I40" s="41"/>
    </row>
    <row r="41" spans="2:9" s="12" customFormat="1" ht="26.25">
      <c r="B41" s="391"/>
      <c r="C41" s="392"/>
      <c r="D41" s="392"/>
      <c r="E41" s="393"/>
      <c r="F41" s="394"/>
      <c r="G41" s="41"/>
      <c r="H41" s="41"/>
      <c r="I41" s="41"/>
    </row>
    <row r="42" spans="2:9" s="12" customFormat="1" ht="26.25">
      <c r="B42" s="391"/>
      <c r="C42" s="392"/>
      <c r="D42" s="392"/>
      <c r="E42" s="393"/>
      <c r="F42" s="394"/>
      <c r="G42" s="41"/>
      <c r="H42" s="41"/>
      <c r="I42" s="41"/>
    </row>
    <row r="43" spans="2:9" s="12" customFormat="1" ht="26.25">
      <c r="B43" s="391"/>
      <c r="C43" s="392"/>
      <c r="D43" s="392"/>
      <c r="E43" s="393"/>
      <c r="F43" s="394"/>
      <c r="G43" s="41"/>
      <c r="H43" s="41"/>
      <c r="I43" s="41"/>
    </row>
    <row r="44" spans="2:9" s="12" customFormat="1" ht="26.25">
      <c r="B44" s="391"/>
      <c r="C44" s="392"/>
      <c r="D44" s="392"/>
      <c r="E44" s="393"/>
      <c r="F44" s="394"/>
      <c r="G44" s="41"/>
      <c r="H44" s="41"/>
      <c r="I44" s="41"/>
    </row>
    <row r="45" spans="2:9" s="12" customFormat="1" ht="26.25">
      <c r="B45" s="391"/>
      <c r="C45" s="392"/>
      <c r="D45" s="392"/>
      <c r="E45" s="393"/>
      <c r="F45" s="394"/>
      <c r="G45" s="41"/>
      <c r="H45" s="41"/>
      <c r="I45" s="41"/>
    </row>
    <row r="46" spans="2:9" s="12" customFormat="1" ht="26.25">
      <c r="B46" s="391"/>
      <c r="C46" s="392"/>
      <c r="D46" s="392"/>
      <c r="E46" s="393"/>
      <c r="F46" s="394"/>
      <c r="G46" s="41"/>
      <c r="H46" s="41"/>
      <c r="I46" s="41"/>
    </row>
    <row r="47" spans="2:9" s="12" customFormat="1" ht="26.25">
      <c r="B47" s="391"/>
      <c r="C47" s="392"/>
      <c r="D47" s="392"/>
      <c r="E47" s="393"/>
      <c r="F47" s="394"/>
      <c r="G47" s="41"/>
      <c r="H47" s="41"/>
      <c r="I47" s="41"/>
    </row>
    <row r="48" spans="2:9" s="12" customFormat="1" ht="26.25">
      <c r="B48" s="391"/>
      <c r="C48" s="392"/>
      <c r="D48" s="392"/>
      <c r="E48" s="393"/>
      <c r="F48" s="394"/>
      <c r="G48" s="41"/>
      <c r="H48" s="41"/>
      <c r="I48" s="41"/>
    </row>
    <row r="49" spans="2:9" s="12" customFormat="1" ht="26.25">
      <c r="B49" s="391"/>
      <c r="C49" s="392"/>
      <c r="D49" s="392"/>
      <c r="E49" s="393"/>
      <c r="F49" s="394"/>
      <c r="G49" s="41"/>
      <c r="H49" s="41"/>
      <c r="I49" s="41"/>
    </row>
    <row r="50" spans="2:9" s="12" customFormat="1" ht="26.25">
      <c r="B50" s="391"/>
      <c r="C50" s="392"/>
      <c r="D50" s="392"/>
      <c r="E50" s="393"/>
      <c r="F50" s="394"/>
      <c r="G50" s="41"/>
      <c r="H50" s="41"/>
      <c r="I50" s="41"/>
    </row>
    <row r="51" spans="2:9" s="12" customFormat="1" ht="26.25">
      <c r="B51" s="391"/>
      <c r="C51" s="392"/>
      <c r="D51" s="392"/>
      <c r="E51" s="393"/>
      <c r="F51" s="394"/>
      <c r="G51" s="41"/>
      <c r="H51" s="41"/>
      <c r="I51" s="41"/>
    </row>
    <row r="52" spans="2:9" s="12" customFormat="1" ht="26.25">
      <c r="B52" s="391"/>
      <c r="C52" s="392"/>
      <c r="D52" s="392"/>
      <c r="E52" s="393"/>
      <c r="F52" s="394"/>
      <c r="G52" s="41"/>
      <c r="H52" s="41"/>
      <c r="I52" s="41"/>
    </row>
    <row r="53" spans="2:9" s="12" customFormat="1" ht="26.25">
      <c r="B53" s="391"/>
      <c r="C53" s="392"/>
      <c r="D53" s="392"/>
      <c r="E53" s="393"/>
      <c r="F53" s="394"/>
      <c r="G53" s="41"/>
      <c r="H53" s="41"/>
      <c r="I53" s="41"/>
    </row>
    <row r="54" spans="2:9" s="12" customFormat="1" ht="26.25">
      <c r="B54" s="391"/>
      <c r="C54" s="392"/>
      <c r="D54" s="392"/>
      <c r="E54" s="393"/>
      <c r="F54" s="394"/>
      <c r="G54" s="41"/>
      <c r="H54" s="41"/>
      <c r="I54" s="41"/>
    </row>
    <row r="55" spans="2:9" s="12" customFormat="1" ht="26.25">
      <c r="B55" s="391"/>
      <c r="C55" s="392"/>
      <c r="D55" s="392"/>
      <c r="E55" s="393"/>
      <c r="F55" s="394"/>
      <c r="G55" s="41"/>
      <c r="H55" s="41"/>
      <c r="I55" s="41"/>
    </row>
    <row r="56" spans="2:9" s="12" customFormat="1" ht="26.25">
      <c r="B56" s="391"/>
      <c r="C56" s="392"/>
      <c r="D56" s="392"/>
      <c r="E56" s="393"/>
      <c r="F56" s="394"/>
      <c r="G56" s="41"/>
      <c r="H56" s="41"/>
      <c r="I56" s="41"/>
    </row>
    <row r="57" spans="2:6" s="12" customFormat="1" ht="18.75">
      <c r="B57" s="395"/>
      <c r="C57" s="396"/>
      <c r="D57" s="396"/>
      <c r="E57" s="397"/>
      <c r="F57" s="14"/>
    </row>
    <row r="58" spans="2:6" s="12" customFormat="1" ht="18.75">
      <c r="B58" s="395"/>
      <c r="C58" s="396"/>
      <c r="D58" s="396"/>
      <c r="E58" s="397"/>
      <c r="F58" s="14"/>
    </row>
    <row r="59" spans="2:6" s="12" customFormat="1" ht="18.75">
      <c r="B59" s="395"/>
      <c r="C59" s="396"/>
      <c r="D59" s="396"/>
      <c r="E59" s="397"/>
      <c r="F59" s="14"/>
    </row>
    <row r="60" spans="2:6" s="12" customFormat="1" ht="18.75">
      <c r="B60" s="395"/>
      <c r="C60" s="396"/>
      <c r="D60" s="396"/>
      <c r="E60" s="397"/>
      <c r="F60" s="14"/>
    </row>
    <row r="61" spans="2:6" s="12" customFormat="1" ht="18.75">
      <c r="B61" s="395"/>
      <c r="C61" s="396"/>
      <c r="D61" s="396"/>
      <c r="E61" s="397"/>
      <c r="F61" s="14"/>
    </row>
    <row r="62" spans="2:6" s="12" customFormat="1" ht="18.75">
      <c r="B62" s="395"/>
      <c r="C62" s="396"/>
      <c r="D62" s="396"/>
      <c r="E62" s="397"/>
      <c r="F62" s="14"/>
    </row>
    <row r="63" spans="2:6" s="12" customFormat="1" ht="18.75">
      <c r="B63" s="395"/>
      <c r="C63" s="396"/>
      <c r="D63" s="396"/>
      <c r="E63" s="397"/>
      <c r="F63" s="14"/>
    </row>
    <row r="64" spans="2:6" s="12" customFormat="1" ht="18.75">
      <c r="B64" s="395"/>
      <c r="C64" s="396"/>
      <c r="D64" s="396"/>
      <c r="E64" s="397"/>
      <c r="F64" s="14"/>
    </row>
    <row r="65" spans="2:6" s="12" customFormat="1" ht="18.75">
      <c r="B65" s="395"/>
      <c r="C65" s="396"/>
      <c r="D65" s="396"/>
      <c r="E65" s="397"/>
      <c r="F65" s="14"/>
    </row>
    <row r="66" spans="2:6" s="12" customFormat="1" ht="18.75">
      <c r="B66" s="395"/>
      <c r="C66" s="396"/>
      <c r="D66" s="396"/>
      <c r="E66" s="397"/>
      <c r="F66" s="14"/>
    </row>
    <row r="67" spans="2:6" s="12" customFormat="1" ht="18.75">
      <c r="B67" s="395"/>
      <c r="C67" s="396"/>
      <c r="D67" s="396"/>
      <c r="E67" s="397"/>
      <c r="F67" s="14"/>
    </row>
    <row r="68" spans="2:6" s="12" customFormat="1" ht="18.75">
      <c r="B68" s="395"/>
      <c r="C68" s="396"/>
      <c r="D68" s="396"/>
      <c r="E68" s="397"/>
      <c r="F68" s="14"/>
    </row>
    <row r="69" spans="2:6" s="12" customFormat="1" ht="18.75">
      <c r="B69" s="395"/>
      <c r="C69" s="396"/>
      <c r="D69" s="396"/>
      <c r="E69" s="397"/>
      <c r="F69" s="14"/>
    </row>
    <row r="70" spans="2:6" s="12" customFormat="1" ht="18.75">
      <c r="B70" s="395"/>
      <c r="C70" s="396"/>
      <c r="D70" s="396"/>
      <c r="E70" s="397"/>
      <c r="F70" s="14"/>
    </row>
    <row r="71" spans="2:6" s="12" customFormat="1" ht="18.75">
      <c r="B71" s="395"/>
      <c r="C71" s="396"/>
      <c r="D71" s="396"/>
      <c r="E71" s="397"/>
      <c r="F71" s="14"/>
    </row>
    <row r="72" spans="2:6" s="12" customFormat="1" ht="18.75">
      <c r="B72" s="398"/>
      <c r="C72" s="399"/>
      <c r="D72" s="399"/>
      <c r="E72" s="397"/>
      <c r="F72" s="14"/>
    </row>
    <row r="73" spans="2:6" s="12" customFormat="1" ht="18.75">
      <c r="B73" s="400"/>
      <c r="C73" s="399"/>
      <c r="D73" s="399"/>
      <c r="E73" s="397"/>
      <c r="F73" s="14"/>
    </row>
    <row r="74" spans="2:6" s="12" customFormat="1" ht="18.75">
      <c r="B74" s="400"/>
      <c r="C74" s="399"/>
      <c r="D74" s="399"/>
      <c r="E74" s="397"/>
      <c r="F74" s="14"/>
    </row>
    <row r="75" spans="2:6" s="12" customFormat="1" ht="18.75">
      <c r="B75" s="400"/>
      <c r="C75" s="399"/>
      <c r="D75" s="399"/>
      <c r="E75" s="397"/>
      <c r="F75" s="14"/>
    </row>
    <row r="76" spans="2:6" s="12" customFormat="1" ht="18.75">
      <c r="B76" s="400"/>
      <c r="C76" s="399"/>
      <c r="D76" s="399"/>
      <c r="E76" s="397"/>
      <c r="F76" s="14"/>
    </row>
    <row r="77" spans="2:6" s="12" customFormat="1" ht="18.75">
      <c r="B77" s="400"/>
      <c r="C77" s="399"/>
      <c r="D77" s="399"/>
      <c r="E77" s="397"/>
      <c r="F77" s="14"/>
    </row>
    <row r="78" spans="2:6" s="12" customFormat="1" ht="18.75">
      <c r="B78" s="400"/>
      <c r="C78" s="399"/>
      <c r="D78" s="399"/>
      <c r="E78" s="397"/>
      <c r="F78" s="14"/>
    </row>
    <row r="79" spans="2:6" s="12" customFormat="1" ht="18.75">
      <c r="B79" s="400"/>
      <c r="C79" s="399"/>
      <c r="D79" s="399"/>
      <c r="E79" s="397"/>
      <c r="F79" s="14"/>
    </row>
    <row r="80" spans="2:6" s="12" customFormat="1" ht="18.75">
      <c r="B80" s="400"/>
      <c r="C80" s="399"/>
      <c r="D80" s="399"/>
      <c r="E80" s="397"/>
      <c r="F80" s="14"/>
    </row>
    <row r="81" spans="2:6" s="12" customFormat="1" ht="18.75">
      <c r="B81" s="400"/>
      <c r="C81" s="399"/>
      <c r="D81" s="399"/>
      <c r="E81" s="397"/>
      <c r="F81" s="14"/>
    </row>
    <row r="82" spans="2:6" s="12" customFormat="1" ht="18.75">
      <c r="B82" s="400"/>
      <c r="C82" s="399"/>
      <c r="D82" s="399"/>
      <c r="E82" s="397"/>
      <c r="F82" s="14"/>
    </row>
    <row r="83" spans="2:6" s="12" customFormat="1" ht="18.75">
      <c r="B83" s="400"/>
      <c r="C83" s="399"/>
      <c r="D83" s="399"/>
      <c r="E83" s="397"/>
      <c r="F83" s="14"/>
    </row>
    <row r="84" spans="2:6" s="12" customFormat="1" ht="18.75">
      <c r="B84" s="400"/>
      <c r="C84" s="399"/>
      <c r="D84" s="399"/>
      <c r="E84" s="397"/>
      <c r="F84" s="14"/>
    </row>
    <row r="85" spans="2:6" s="12" customFormat="1" ht="18.75">
      <c r="B85" s="400"/>
      <c r="C85" s="399"/>
      <c r="D85" s="399"/>
      <c r="E85" s="397"/>
      <c r="F85" s="14"/>
    </row>
    <row r="86" spans="2:6" s="12" customFormat="1" ht="18.75">
      <c r="B86" s="400"/>
      <c r="C86" s="399"/>
      <c r="D86" s="399"/>
      <c r="E86" s="397"/>
      <c r="F86" s="14"/>
    </row>
    <row r="87" spans="2:6" s="12" customFormat="1" ht="18.75">
      <c r="B87" s="400"/>
      <c r="C87" s="399"/>
      <c r="D87" s="399"/>
      <c r="E87" s="397"/>
      <c r="F87" s="14"/>
    </row>
    <row r="88" spans="2:6" s="12" customFormat="1" ht="18.75">
      <c r="B88" s="400"/>
      <c r="C88" s="399"/>
      <c r="D88" s="399"/>
      <c r="E88" s="397"/>
      <c r="F88" s="14"/>
    </row>
    <row r="89" spans="2:6" s="12" customFormat="1" ht="18.75">
      <c r="B89" s="400"/>
      <c r="C89" s="399"/>
      <c r="D89" s="399"/>
      <c r="E89" s="397"/>
      <c r="F89" s="14"/>
    </row>
    <row r="90" spans="2:6" s="12" customFormat="1" ht="18.75">
      <c r="B90" s="400"/>
      <c r="C90" s="399"/>
      <c r="D90" s="399"/>
      <c r="E90" s="397"/>
      <c r="F90" s="14"/>
    </row>
    <row r="91" spans="2:6" s="12" customFormat="1" ht="18.75">
      <c r="B91" s="400"/>
      <c r="C91" s="399"/>
      <c r="D91" s="399"/>
      <c r="E91" s="397"/>
      <c r="F91" s="14"/>
    </row>
    <row r="92" spans="2:6" s="12" customFormat="1" ht="18.75">
      <c r="B92" s="400"/>
      <c r="C92" s="399"/>
      <c r="D92" s="399"/>
      <c r="E92" s="397"/>
      <c r="F92" s="14"/>
    </row>
    <row r="93" spans="2:6" s="12" customFormat="1" ht="18.75">
      <c r="B93" s="400"/>
      <c r="C93" s="399"/>
      <c r="D93" s="399"/>
      <c r="E93" s="397"/>
      <c r="F93" s="14"/>
    </row>
    <row r="94" spans="2:6" s="12" customFormat="1" ht="18.75">
      <c r="B94" s="400"/>
      <c r="C94" s="399"/>
      <c r="D94" s="399"/>
      <c r="E94" s="397"/>
      <c r="F94" s="14"/>
    </row>
    <row r="95" spans="2:6" s="12" customFormat="1" ht="18.75">
      <c r="B95" s="400"/>
      <c r="C95" s="399"/>
      <c r="D95" s="399"/>
      <c r="E95" s="397"/>
      <c r="F95" s="14"/>
    </row>
    <row r="96" spans="2:6" s="12" customFormat="1" ht="18.75">
      <c r="B96" s="400"/>
      <c r="C96" s="399"/>
      <c r="D96" s="399"/>
      <c r="E96" s="397"/>
      <c r="F96" s="14"/>
    </row>
    <row r="97" spans="2:6" s="12" customFormat="1" ht="18.75">
      <c r="B97" s="400"/>
      <c r="C97" s="399"/>
      <c r="D97" s="399"/>
      <c r="E97" s="397"/>
      <c r="F97" s="14"/>
    </row>
    <row r="98" spans="2:6" s="12" customFormat="1" ht="18.75">
      <c r="B98" s="400"/>
      <c r="C98" s="399"/>
      <c r="D98" s="399"/>
      <c r="E98" s="397"/>
      <c r="F98" s="14"/>
    </row>
    <row r="99" spans="2:6" s="12" customFormat="1" ht="18.75">
      <c r="B99" s="400"/>
      <c r="C99" s="399"/>
      <c r="D99" s="399"/>
      <c r="E99" s="397"/>
      <c r="F99" s="14"/>
    </row>
    <row r="100" spans="2:6" s="12" customFormat="1" ht="18.75">
      <c r="B100" s="400"/>
      <c r="C100" s="399"/>
      <c r="D100" s="399"/>
      <c r="E100" s="397"/>
      <c r="F100" s="14"/>
    </row>
    <row r="101" spans="2:6" s="12" customFormat="1" ht="18.75">
      <c r="B101" s="400"/>
      <c r="C101" s="399"/>
      <c r="D101" s="399"/>
      <c r="E101" s="397"/>
      <c r="F101" s="14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</sheetData>
  <sheetProtection/>
  <mergeCells count="3">
    <mergeCell ref="C3:I4"/>
    <mergeCell ref="B5:F5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N119"/>
  <sheetViews>
    <sheetView view="pageBreakPreview" zoomScale="36" zoomScaleNormal="90" zoomScaleSheetLayoutView="36" zoomScalePageLayoutView="0" workbookViewId="0" topLeftCell="A1">
      <selection activeCell="H14" sqref="H14"/>
    </sheetView>
  </sheetViews>
  <sheetFormatPr defaultColWidth="9.00390625" defaultRowHeight="12.75"/>
  <cols>
    <col min="1" max="1" width="25.25390625" style="0" customWidth="1"/>
    <col min="2" max="2" width="183.125" style="9" customWidth="1"/>
    <col min="3" max="3" width="47.375" style="2" customWidth="1"/>
    <col min="4" max="4" width="33.625" style="2" hidden="1" customWidth="1"/>
    <col min="5" max="5" width="60.875" style="8" hidden="1" customWidth="1"/>
    <col min="6" max="6" width="60.875" style="8" customWidth="1"/>
    <col min="7" max="7" width="62.875" style="1" customWidth="1"/>
    <col min="8" max="8" width="52.875" style="0" customWidth="1"/>
  </cols>
  <sheetData>
    <row r="2" spans="8:11" ht="35.25" customHeight="1">
      <c r="H2" s="293"/>
      <c r="I2" s="293"/>
      <c r="J2" s="293"/>
      <c r="K2" s="293"/>
    </row>
    <row r="3" spans="2:11" ht="58.5" customHeight="1">
      <c r="B3" s="100"/>
      <c r="C3" s="293" t="s">
        <v>336</v>
      </c>
      <c r="D3" s="293"/>
      <c r="E3" s="293"/>
      <c r="F3" s="293"/>
      <c r="G3" s="293"/>
      <c r="H3" s="293"/>
      <c r="I3" s="293"/>
      <c r="J3" s="293"/>
      <c r="K3" s="52"/>
    </row>
    <row r="4" spans="2:11" ht="94.5" customHeight="1">
      <c r="B4" s="100"/>
      <c r="C4" s="293"/>
      <c r="D4" s="293"/>
      <c r="E4" s="293"/>
      <c r="F4" s="293"/>
      <c r="G4" s="293"/>
      <c r="H4" s="293"/>
      <c r="I4" s="293"/>
      <c r="J4" s="293"/>
      <c r="K4" s="52"/>
    </row>
    <row r="5" spans="2:11" ht="231" customHeight="1">
      <c r="B5" s="323" t="s">
        <v>308</v>
      </c>
      <c r="C5" s="323"/>
      <c r="D5" s="323"/>
      <c r="E5" s="323"/>
      <c r="F5" s="323"/>
      <c r="G5" s="323"/>
      <c r="H5" s="210"/>
      <c r="I5" s="211"/>
      <c r="J5" s="177"/>
      <c r="K5" s="177"/>
    </row>
    <row r="6" spans="2:11" s="10" customFormat="1" ht="50.25">
      <c r="B6" s="210"/>
      <c r="C6" s="212"/>
      <c r="D6" s="212"/>
      <c r="E6" s="210"/>
      <c r="F6" s="210"/>
      <c r="G6" s="213"/>
      <c r="H6" s="210"/>
      <c r="I6" s="211"/>
      <c r="J6" s="169"/>
      <c r="K6" s="169"/>
    </row>
    <row r="7" spans="2:11" s="20" customFormat="1" ht="270" customHeight="1">
      <c r="B7" s="168" t="s">
        <v>32</v>
      </c>
      <c r="C7" s="168" t="s">
        <v>51</v>
      </c>
      <c r="D7" s="168" t="s">
        <v>211</v>
      </c>
      <c r="E7" s="168" t="s">
        <v>194</v>
      </c>
      <c r="F7" s="168" t="s">
        <v>330</v>
      </c>
      <c r="G7" s="168" t="s">
        <v>309</v>
      </c>
      <c r="H7" s="168" t="s">
        <v>304</v>
      </c>
      <c r="I7" s="169"/>
      <c r="J7" s="169"/>
      <c r="K7" s="169"/>
    </row>
    <row r="8" spans="2:14" s="20" customFormat="1" ht="50.25">
      <c r="B8" s="168">
        <v>1</v>
      </c>
      <c r="C8" s="170">
        <v>2</v>
      </c>
      <c r="D8" s="170"/>
      <c r="E8" s="168">
        <v>3</v>
      </c>
      <c r="F8" s="168"/>
      <c r="G8" s="168">
        <v>4</v>
      </c>
      <c r="H8" s="214"/>
      <c r="I8" s="171"/>
      <c r="J8" s="172"/>
      <c r="K8" s="172"/>
      <c r="L8" s="22"/>
      <c r="M8" s="23"/>
      <c r="N8" s="21"/>
    </row>
    <row r="9" spans="2:14" s="12" customFormat="1" ht="132.75" customHeight="1">
      <c r="B9" s="173" t="s">
        <v>220</v>
      </c>
      <c r="C9" s="174" t="s">
        <v>40</v>
      </c>
      <c r="D9" s="175">
        <f>D10+D11+D12</f>
        <v>1435.54</v>
      </c>
      <c r="E9" s="175">
        <f>E10+E11+E12</f>
        <v>311.03</v>
      </c>
      <c r="F9" s="175">
        <f>F10+F11+F12</f>
        <v>72.53999999999999</v>
      </c>
      <c r="G9" s="176">
        <f>G10+G11+G12</f>
        <v>1806.99</v>
      </c>
      <c r="H9" s="176">
        <f>H10+H11+H12</f>
        <v>1809.99</v>
      </c>
      <c r="I9" s="178"/>
      <c r="J9" s="172"/>
      <c r="K9" s="172"/>
      <c r="L9" s="25"/>
      <c r="M9" s="23"/>
      <c r="N9" s="24"/>
    </row>
    <row r="10" spans="2:14" s="12" customFormat="1" ht="189" customHeight="1">
      <c r="B10" s="179" t="s">
        <v>136</v>
      </c>
      <c r="C10" s="180" t="s">
        <v>137</v>
      </c>
      <c r="D10" s="181">
        <v>440.34</v>
      </c>
      <c r="E10" s="182">
        <v>33.44</v>
      </c>
      <c r="F10" s="182">
        <v>37.54</v>
      </c>
      <c r="G10" s="182">
        <v>506.26</v>
      </c>
      <c r="H10" s="182">
        <v>506.26</v>
      </c>
      <c r="I10" s="178"/>
      <c r="J10" s="172"/>
      <c r="K10" s="172"/>
      <c r="L10" s="25"/>
      <c r="M10" s="23"/>
      <c r="N10" s="24"/>
    </row>
    <row r="11" spans="2:14" s="12" customFormat="1" ht="222" customHeight="1">
      <c r="B11" s="179" t="s">
        <v>31</v>
      </c>
      <c r="C11" s="180" t="s">
        <v>41</v>
      </c>
      <c r="D11" s="181">
        <v>990.2</v>
      </c>
      <c r="E11" s="182">
        <v>277.59</v>
      </c>
      <c r="F11" s="182">
        <v>35</v>
      </c>
      <c r="G11" s="182">
        <v>1292.73</v>
      </c>
      <c r="H11" s="182">
        <v>1293.73</v>
      </c>
      <c r="I11" s="178"/>
      <c r="J11" s="172"/>
      <c r="K11" s="172"/>
      <c r="L11" s="22"/>
      <c r="M11" s="22"/>
      <c r="N11" s="24"/>
    </row>
    <row r="12" spans="2:14" s="12" customFormat="1" ht="75" customHeight="1">
      <c r="B12" s="184" t="s">
        <v>2</v>
      </c>
      <c r="C12" s="174" t="s">
        <v>130</v>
      </c>
      <c r="D12" s="175">
        <v>5</v>
      </c>
      <c r="E12" s="176">
        <v>0</v>
      </c>
      <c r="F12" s="176"/>
      <c r="G12" s="176">
        <v>8</v>
      </c>
      <c r="H12" s="176">
        <v>10</v>
      </c>
      <c r="I12" s="178"/>
      <c r="J12" s="172"/>
      <c r="K12" s="172"/>
      <c r="L12" s="22"/>
      <c r="M12" s="23"/>
      <c r="N12" s="24"/>
    </row>
    <row r="13" spans="2:14" s="12" customFormat="1" ht="70.5" customHeight="1">
      <c r="B13" s="184" t="s">
        <v>168</v>
      </c>
      <c r="C13" s="174" t="s">
        <v>175</v>
      </c>
      <c r="D13" s="175">
        <f>D14</f>
        <v>53.2</v>
      </c>
      <c r="E13" s="175">
        <f>E14</f>
        <v>3</v>
      </c>
      <c r="F13" s="175">
        <f>F14</f>
        <v>-4.3</v>
      </c>
      <c r="G13" s="176">
        <f>G14</f>
        <v>105.1</v>
      </c>
      <c r="H13" s="176">
        <f>H14</f>
        <v>108.9</v>
      </c>
      <c r="I13" s="178"/>
      <c r="J13" s="172"/>
      <c r="K13" s="172"/>
      <c r="L13" s="22"/>
      <c r="M13" s="23"/>
      <c r="N13" s="24"/>
    </row>
    <row r="14" spans="2:14" s="12" customFormat="1" ht="71.25" customHeight="1">
      <c r="B14" s="185" t="s">
        <v>169</v>
      </c>
      <c r="C14" s="180" t="s">
        <v>174</v>
      </c>
      <c r="D14" s="181">
        <v>53.2</v>
      </c>
      <c r="E14" s="182">
        <v>3</v>
      </c>
      <c r="F14" s="182">
        <v>-4.3</v>
      </c>
      <c r="G14" s="182">
        <v>105.1</v>
      </c>
      <c r="H14" s="182">
        <v>108.9</v>
      </c>
      <c r="I14" s="178"/>
      <c r="J14" s="172"/>
      <c r="K14" s="172"/>
      <c r="L14" s="22"/>
      <c r="M14" s="23"/>
      <c r="N14" s="24"/>
    </row>
    <row r="15" spans="2:14" s="12" customFormat="1" ht="56.25" customHeight="1" hidden="1">
      <c r="B15" s="184" t="s">
        <v>73</v>
      </c>
      <c r="C15" s="174" t="s">
        <v>42</v>
      </c>
      <c r="D15" s="175"/>
      <c r="E15" s="176">
        <f>E16+E17</f>
        <v>0</v>
      </c>
      <c r="F15" s="176"/>
      <c r="G15" s="182">
        <f>D15+E15</f>
        <v>0</v>
      </c>
      <c r="H15" s="225"/>
      <c r="I15" s="178"/>
      <c r="J15" s="172"/>
      <c r="K15" s="172"/>
      <c r="L15" s="22"/>
      <c r="M15" s="22"/>
      <c r="N15" s="24"/>
    </row>
    <row r="16" spans="2:14" s="12" customFormat="1" ht="98.25" customHeight="1" hidden="1">
      <c r="B16" s="179" t="s">
        <v>144</v>
      </c>
      <c r="C16" s="180" t="s">
        <v>153</v>
      </c>
      <c r="D16" s="181"/>
      <c r="E16" s="182"/>
      <c r="F16" s="182"/>
      <c r="G16" s="182">
        <f>D16+E16</f>
        <v>0</v>
      </c>
      <c r="H16" s="225"/>
      <c r="I16" s="178"/>
      <c r="J16" s="172"/>
      <c r="K16" s="172"/>
      <c r="L16" s="22"/>
      <c r="M16" s="22"/>
      <c r="N16" s="24"/>
    </row>
    <row r="17" spans="2:14" s="12" customFormat="1" ht="73.5" customHeight="1" hidden="1">
      <c r="B17" s="186" t="s">
        <v>91</v>
      </c>
      <c r="C17" s="180" t="s">
        <v>43</v>
      </c>
      <c r="D17" s="181"/>
      <c r="E17" s="182"/>
      <c r="F17" s="182"/>
      <c r="G17" s="182">
        <f>D17+E17</f>
        <v>0</v>
      </c>
      <c r="H17" s="225"/>
      <c r="I17" s="178"/>
      <c r="J17" s="172"/>
      <c r="K17" s="199"/>
      <c r="L17" s="22"/>
      <c r="M17" s="22"/>
      <c r="N17" s="24"/>
    </row>
    <row r="18" spans="2:14" s="12" customFormat="1" ht="52.5" customHeight="1" hidden="1">
      <c r="B18" s="187" t="s">
        <v>74</v>
      </c>
      <c r="C18" s="195" t="s">
        <v>44</v>
      </c>
      <c r="D18" s="196"/>
      <c r="E18" s="176">
        <f>E19</f>
        <v>0</v>
      </c>
      <c r="F18" s="176"/>
      <c r="G18" s="182">
        <f>D18+E18</f>
        <v>0</v>
      </c>
      <c r="H18" s="225"/>
      <c r="I18" s="178"/>
      <c r="J18" s="172"/>
      <c r="K18" s="172"/>
      <c r="L18" s="22"/>
      <c r="M18" s="23"/>
      <c r="N18" s="24"/>
    </row>
    <row r="19" spans="2:14" s="12" customFormat="1" ht="57.75" customHeight="1" hidden="1">
      <c r="B19" s="179" t="s">
        <v>145</v>
      </c>
      <c r="C19" s="197" t="s">
        <v>154</v>
      </c>
      <c r="D19" s="198"/>
      <c r="E19" s="182"/>
      <c r="F19" s="182"/>
      <c r="G19" s="182">
        <f>D19+E19</f>
        <v>0</v>
      </c>
      <c r="H19" s="225"/>
      <c r="I19" s="178"/>
      <c r="J19" s="172"/>
      <c r="K19" s="172"/>
      <c r="L19" s="22"/>
      <c r="M19" s="23"/>
      <c r="N19" s="24"/>
    </row>
    <row r="20" spans="2:14" s="12" customFormat="1" ht="57.75" customHeight="1">
      <c r="B20" s="193" t="s">
        <v>219</v>
      </c>
      <c r="C20" s="174" t="s">
        <v>205</v>
      </c>
      <c r="D20" s="196">
        <f>D21</f>
        <v>4</v>
      </c>
      <c r="E20" s="176">
        <f>E21</f>
        <v>0</v>
      </c>
      <c r="F20" s="176">
        <f>F21</f>
        <v>0</v>
      </c>
      <c r="G20" s="176">
        <f>G21</f>
        <v>6</v>
      </c>
      <c r="H20" s="176">
        <f>H21</f>
        <v>3</v>
      </c>
      <c r="I20" s="178"/>
      <c r="J20" s="172"/>
      <c r="K20" s="172"/>
      <c r="L20" s="22"/>
      <c r="M20" s="23"/>
      <c r="N20" s="24"/>
    </row>
    <row r="21" spans="2:14" s="12" customFormat="1" ht="57.75" customHeight="1">
      <c r="B21" s="194" t="s">
        <v>197</v>
      </c>
      <c r="C21" s="180" t="s">
        <v>206</v>
      </c>
      <c r="D21" s="198">
        <v>4</v>
      </c>
      <c r="E21" s="182">
        <v>0</v>
      </c>
      <c r="F21" s="182"/>
      <c r="G21" s="182">
        <v>6</v>
      </c>
      <c r="H21" s="182">
        <v>3</v>
      </c>
      <c r="I21" s="178"/>
      <c r="J21" s="172"/>
      <c r="K21" s="172"/>
      <c r="L21" s="22"/>
      <c r="M21" s="23"/>
      <c r="N21" s="24"/>
    </row>
    <row r="22" spans="2:14" s="12" customFormat="1" ht="63.75" customHeight="1">
      <c r="B22" s="173" t="s">
        <v>221</v>
      </c>
      <c r="C22" s="195" t="s">
        <v>131</v>
      </c>
      <c r="D22" s="196">
        <f>D23</f>
        <v>2</v>
      </c>
      <c r="E22" s="176">
        <f>E23</f>
        <v>-22.24</v>
      </c>
      <c r="F22" s="176">
        <f>F23</f>
        <v>0</v>
      </c>
      <c r="G22" s="176">
        <f>G23</f>
        <v>10</v>
      </c>
      <c r="H22" s="176">
        <f>H23</f>
        <v>5</v>
      </c>
      <c r="I22" s="178"/>
      <c r="J22" s="172"/>
      <c r="K22" s="199"/>
      <c r="L22" s="22"/>
      <c r="M22" s="22"/>
      <c r="N22" s="24"/>
    </row>
    <row r="23" spans="2:14" s="12" customFormat="1" ht="79.5" customHeight="1">
      <c r="B23" s="179" t="s">
        <v>8</v>
      </c>
      <c r="C23" s="197" t="s">
        <v>132</v>
      </c>
      <c r="D23" s="198">
        <v>2</v>
      </c>
      <c r="E23" s="182">
        <v>-22.24</v>
      </c>
      <c r="F23" s="182"/>
      <c r="G23" s="182">
        <v>10</v>
      </c>
      <c r="H23" s="182">
        <v>5</v>
      </c>
      <c r="I23" s="178"/>
      <c r="J23" s="172"/>
      <c r="K23" s="199"/>
      <c r="L23" s="22"/>
      <c r="M23" s="22"/>
      <c r="N23" s="24"/>
    </row>
    <row r="24" spans="2:14" s="12" customFormat="1" ht="67.5" customHeight="1">
      <c r="B24" s="173" t="s">
        <v>222</v>
      </c>
      <c r="C24" s="195" t="s">
        <v>45</v>
      </c>
      <c r="D24" s="196">
        <f>D25</f>
        <v>174.41</v>
      </c>
      <c r="E24" s="176">
        <f>E25</f>
        <v>-0.03</v>
      </c>
      <c r="F24" s="176">
        <f>F25</f>
        <v>74.54</v>
      </c>
      <c r="G24" s="176">
        <f>G25</f>
        <v>124.1</v>
      </c>
      <c r="H24" s="226">
        <v>77.22</v>
      </c>
      <c r="I24" s="178"/>
      <c r="J24" s="172"/>
      <c r="K24" s="172"/>
      <c r="L24" s="22"/>
      <c r="M24" s="23"/>
      <c r="N24" s="24"/>
    </row>
    <row r="25" spans="2:14" s="12" customFormat="1" ht="53.25" customHeight="1">
      <c r="B25" s="179" t="s">
        <v>78</v>
      </c>
      <c r="C25" s="197" t="s">
        <v>46</v>
      </c>
      <c r="D25" s="198">
        <v>174.41</v>
      </c>
      <c r="E25" s="182">
        <v>-0.03</v>
      </c>
      <c r="F25" s="182">
        <v>74.54</v>
      </c>
      <c r="G25" s="182">
        <v>124.1</v>
      </c>
      <c r="H25" s="225">
        <v>543.04</v>
      </c>
      <c r="I25" s="178"/>
      <c r="J25" s="199"/>
      <c r="K25" s="199"/>
      <c r="L25" s="22"/>
      <c r="M25" s="23"/>
      <c r="N25" s="24"/>
    </row>
    <row r="26" spans="2:14" s="12" customFormat="1" ht="72.75" customHeight="1">
      <c r="B26" s="173" t="s">
        <v>223</v>
      </c>
      <c r="C26" s="195" t="s">
        <v>47</v>
      </c>
      <c r="D26" s="196">
        <f>D27</f>
        <v>801.38</v>
      </c>
      <c r="E26" s="176">
        <f>E27</f>
        <v>-213.05</v>
      </c>
      <c r="F26" s="176">
        <f>F27</f>
        <v>0</v>
      </c>
      <c r="G26" s="176">
        <f>G27</f>
        <v>982.49</v>
      </c>
      <c r="H26" s="176">
        <f>H27</f>
        <v>982.49</v>
      </c>
      <c r="I26" s="178"/>
      <c r="J26" s="199"/>
      <c r="K26" s="172"/>
      <c r="L26" s="22"/>
      <c r="M26" s="23"/>
      <c r="N26" s="24"/>
    </row>
    <row r="27" spans="2:14" s="12" customFormat="1" ht="63" customHeight="1">
      <c r="B27" s="185" t="s">
        <v>48</v>
      </c>
      <c r="C27" s="197" t="s">
        <v>49</v>
      </c>
      <c r="D27" s="198">
        <v>801.38</v>
      </c>
      <c r="E27" s="182">
        <v>-213.05</v>
      </c>
      <c r="F27" s="182"/>
      <c r="G27" s="182">
        <v>982.49</v>
      </c>
      <c r="H27" s="182">
        <v>982.49</v>
      </c>
      <c r="I27" s="178"/>
      <c r="J27" s="200"/>
      <c r="K27" s="215"/>
      <c r="L27" s="22"/>
      <c r="M27" s="23"/>
      <c r="N27" s="24"/>
    </row>
    <row r="28" spans="2:14" s="12" customFormat="1" ht="54.75" customHeight="1">
      <c r="B28" s="173" t="s">
        <v>80</v>
      </c>
      <c r="C28" s="195" t="s">
        <v>183</v>
      </c>
      <c r="D28" s="196">
        <v>127.23</v>
      </c>
      <c r="E28" s="176">
        <v>-72.81</v>
      </c>
      <c r="F28" s="176">
        <v>-71.33</v>
      </c>
      <c r="G28" s="176">
        <v>75.12</v>
      </c>
      <c r="H28" s="176">
        <v>151.46</v>
      </c>
      <c r="I28" s="202"/>
      <c r="J28" s="200"/>
      <c r="K28" s="215"/>
      <c r="L28" s="22"/>
      <c r="M28" s="23"/>
      <c r="N28" s="24"/>
    </row>
    <row r="29" spans="2:11" s="12" customFormat="1" ht="62.25" customHeight="1">
      <c r="B29" s="173" t="s">
        <v>81</v>
      </c>
      <c r="C29" s="174"/>
      <c r="D29" s="175">
        <f>D9+D13+D20+D22+D24+D26+D28</f>
        <v>2597.76</v>
      </c>
      <c r="E29" s="175">
        <f>E28+E26+E24+E22+E13+E9</f>
        <v>5.899999999999977</v>
      </c>
      <c r="F29" s="175">
        <f>F9+F13+F20+F22+F24+F26+F28</f>
        <v>71.45</v>
      </c>
      <c r="G29" s="175">
        <f>G9+G13+G20+G22+G24+G26+G28</f>
        <v>3109.8</v>
      </c>
      <c r="H29" s="176">
        <f>H9+H13+H20+H22+H24+H26+H28</f>
        <v>3138.0600000000004</v>
      </c>
      <c r="I29" s="177"/>
      <c r="J29" s="177"/>
      <c r="K29" s="177"/>
    </row>
    <row r="30" spans="2:11" s="12" customFormat="1" ht="50.25">
      <c r="B30" s="203"/>
      <c r="C30" s="204"/>
      <c r="D30" s="204"/>
      <c r="E30" s="205"/>
      <c r="F30" s="205"/>
      <c r="G30" s="206"/>
      <c r="H30" s="178"/>
      <c r="I30" s="177"/>
      <c r="J30" s="177"/>
      <c r="K30" s="177"/>
    </row>
    <row r="31" spans="2:11" s="12" customFormat="1" ht="50.25">
      <c r="B31" s="203"/>
      <c r="C31" s="207"/>
      <c r="D31" s="207"/>
      <c r="E31" s="208"/>
      <c r="F31" s="208"/>
      <c r="G31" s="209"/>
      <c r="H31" s="178"/>
      <c r="I31" s="177"/>
      <c r="J31" s="177"/>
      <c r="K31" s="177"/>
    </row>
    <row r="32" spans="2:11" s="12" customFormat="1" ht="50.25">
      <c r="B32" s="203"/>
      <c r="C32" s="207"/>
      <c r="D32" s="207"/>
      <c r="E32" s="208"/>
      <c r="F32" s="208"/>
      <c r="G32" s="209"/>
      <c r="H32" s="178"/>
      <c r="I32" s="177"/>
      <c r="J32" s="177"/>
      <c r="K32" s="177"/>
    </row>
    <row r="33" spans="2:11" s="12" customFormat="1" ht="35.25">
      <c r="B33" s="102"/>
      <c r="C33" s="103"/>
      <c r="D33" s="103"/>
      <c r="E33" s="104"/>
      <c r="F33" s="104"/>
      <c r="G33" s="105"/>
      <c r="H33" s="101"/>
      <c r="I33" s="52"/>
      <c r="J33" s="52"/>
      <c r="K33" s="52"/>
    </row>
    <row r="34" spans="2:10" s="12" customFormat="1" ht="26.25">
      <c r="B34" s="48"/>
      <c r="C34" s="49"/>
      <c r="D34" s="49"/>
      <c r="E34" s="50"/>
      <c r="F34" s="50"/>
      <c r="G34" s="51"/>
      <c r="H34" s="44"/>
      <c r="I34" s="41"/>
      <c r="J34" s="41"/>
    </row>
    <row r="35" spans="2:10" s="12" customFormat="1" ht="26.25">
      <c r="B35" s="48"/>
      <c r="C35" s="49"/>
      <c r="D35" s="49"/>
      <c r="E35" s="50"/>
      <c r="F35" s="50"/>
      <c r="G35" s="51"/>
      <c r="H35" s="44"/>
      <c r="I35" s="41"/>
      <c r="J35" s="41"/>
    </row>
    <row r="36" spans="2:10" s="12" customFormat="1" ht="26.25">
      <c r="B36" s="48"/>
      <c r="C36" s="49"/>
      <c r="D36" s="49"/>
      <c r="E36" s="50"/>
      <c r="F36" s="50"/>
      <c r="G36" s="51"/>
      <c r="H36" s="44"/>
      <c r="I36" s="41"/>
      <c r="J36" s="41"/>
    </row>
    <row r="37" spans="2:10" s="12" customFormat="1" ht="26.25">
      <c r="B37" s="48"/>
      <c r="C37" s="49"/>
      <c r="D37" s="49"/>
      <c r="E37" s="50"/>
      <c r="F37" s="50"/>
      <c r="G37" s="51"/>
      <c r="H37" s="44"/>
      <c r="I37" s="41"/>
      <c r="J37" s="41"/>
    </row>
    <row r="38" spans="2:10" s="12" customFormat="1" ht="26.25">
      <c r="B38" s="48"/>
      <c r="C38" s="49"/>
      <c r="D38" s="49"/>
      <c r="E38" s="50"/>
      <c r="F38" s="50"/>
      <c r="G38" s="51"/>
      <c r="H38" s="44"/>
      <c r="I38" s="41"/>
      <c r="J38" s="41"/>
    </row>
    <row r="39" spans="2:10" s="12" customFormat="1" ht="26.25">
      <c r="B39" s="48"/>
      <c r="C39" s="49"/>
      <c r="D39" s="49"/>
      <c r="E39" s="50"/>
      <c r="F39" s="50"/>
      <c r="G39" s="51"/>
      <c r="H39" s="44"/>
      <c r="I39" s="41"/>
      <c r="J39" s="41"/>
    </row>
    <row r="40" spans="2:10" s="12" customFormat="1" ht="26.25">
      <c r="B40" s="48"/>
      <c r="C40" s="49"/>
      <c r="D40" s="49"/>
      <c r="E40" s="50"/>
      <c r="F40" s="50"/>
      <c r="G40" s="51"/>
      <c r="H40" s="44"/>
      <c r="I40" s="41"/>
      <c r="J40" s="41"/>
    </row>
    <row r="41" spans="2:10" s="12" customFormat="1" ht="26.25">
      <c r="B41" s="48"/>
      <c r="C41" s="49"/>
      <c r="D41" s="49"/>
      <c r="E41" s="50"/>
      <c r="F41" s="50"/>
      <c r="G41" s="51"/>
      <c r="H41" s="44"/>
      <c r="I41" s="41"/>
      <c r="J41" s="41"/>
    </row>
    <row r="42" spans="2:10" s="12" customFormat="1" ht="26.25">
      <c r="B42" s="48"/>
      <c r="C42" s="49"/>
      <c r="D42" s="49"/>
      <c r="E42" s="50"/>
      <c r="F42" s="50"/>
      <c r="G42" s="51"/>
      <c r="H42" s="44"/>
      <c r="I42" s="41"/>
      <c r="J42" s="41"/>
    </row>
    <row r="43" spans="2:10" s="12" customFormat="1" ht="26.25">
      <c r="B43" s="48"/>
      <c r="C43" s="49"/>
      <c r="D43" s="49"/>
      <c r="E43" s="50"/>
      <c r="F43" s="50"/>
      <c r="G43" s="51"/>
      <c r="H43" s="44"/>
      <c r="I43" s="41"/>
      <c r="J43" s="41"/>
    </row>
    <row r="44" spans="2:10" s="12" customFormat="1" ht="26.25">
      <c r="B44" s="48"/>
      <c r="C44" s="49"/>
      <c r="D44" s="49"/>
      <c r="E44" s="50"/>
      <c r="F44" s="50"/>
      <c r="G44" s="51"/>
      <c r="H44" s="44"/>
      <c r="I44" s="41"/>
      <c r="J44" s="41"/>
    </row>
    <row r="45" spans="2:10" s="12" customFormat="1" ht="26.25">
      <c r="B45" s="48"/>
      <c r="C45" s="49"/>
      <c r="D45" s="49"/>
      <c r="E45" s="50"/>
      <c r="F45" s="50"/>
      <c r="G45" s="51"/>
      <c r="H45" s="44"/>
      <c r="I45" s="41"/>
      <c r="J45" s="41"/>
    </row>
    <row r="46" spans="2:10" s="12" customFormat="1" ht="26.25">
      <c r="B46" s="48"/>
      <c r="C46" s="49"/>
      <c r="D46" s="49"/>
      <c r="E46" s="50"/>
      <c r="F46" s="50"/>
      <c r="G46" s="51"/>
      <c r="H46" s="44"/>
      <c r="I46" s="41"/>
      <c r="J46" s="41"/>
    </row>
    <row r="47" spans="2:10" s="12" customFormat="1" ht="26.25">
      <c r="B47" s="48"/>
      <c r="C47" s="49"/>
      <c r="D47" s="49"/>
      <c r="E47" s="50"/>
      <c r="F47" s="50"/>
      <c r="G47" s="51"/>
      <c r="H47" s="44"/>
      <c r="I47" s="41"/>
      <c r="J47" s="41"/>
    </row>
    <row r="48" spans="2:10" s="12" customFormat="1" ht="26.25">
      <c r="B48" s="48"/>
      <c r="C48" s="49"/>
      <c r="D48" s="49"/>
      <c r="E48" s="50"/>
      <c r="F48" s="50"/>
      <c r="G48" s="51"/>
      <c r="H48" s="44"/>
      <c r="I48" s="41"/>
      <c r="J48" s="41"/>
    </row>
    <row r="49" spans="2:10" s="12" customFormat="1" ht="26.25">
      <c r="B49" s="48"/>
      <c r="C49" s="49"/>
      <c r="D49" s="49"/>
      <c r="E49" s="50"/>
      <c r="F49" s="50"/>
      <c r="G49" s="51"/>
      <c r="H49" s="44"/>
      <c r="I49" s="41"/>
      <c r="J49" s="41"/>
    </row>
    <row r="50" spans="2:10" s="12" customFormat="1" ht="26.25">
      <c r="B50" s="48"/>
      <c r="C50" s="49"/>
      <c r="D50" s="49"/>
      <c r="E50" s="50"/>
      <c r="F50" s="50"/>
      <c r="G50" s="51"/>
      <c r="H50" s="44"/>
      <c r="I50" s="41"/>
      <c r="J50" s="41"/>
    </row>
    <row r="51" spans="2:10" s="12" customFormat="1" ht="26.25">
      <c r="B51" s="48"/>
      <c r="C51" s="49"/>
      <c r="D51" s="49"/>
      <c r="E51" s="50"/>
      <c r="F51" s="50"/>
      <c r="G51" s="51"/>
      <c r="H51" s="44"/>
      <c r="I51" s="41"/>
      <c r="J51" s="41"/>
    </row>
    <row r="52" spans="2:8" s="12" customFormat="1" ht="18.75">
      <c r="B52" s="27"/>
      <c r="C52" s="28"/>
      <c r="D52" s="28"/>
      <c r="E52" s="29"/>
      <c r="F52" s="29"/>
      <c r="G52" s="30"/>
      <c r="H52" s="24"/>
    </row>
    <row r="53" spans="2:8" s="12" customFormat="1" ht="18.75">
      <c r="B53" s="27"/>
      <c r="C53" s="28"/>
      <c r="D53" s="28"/>
      <c r="E53" s="29"/>
      <c r="F53" s="29"/>
      <c r="G53" s="30"/>
      <c r="H53" s="24"/>
    </row>
    <row r="54" spans="2:8" s="12" customFormat="1" ht="18.75">
      <c r="B54" s="27"/>
      <c r="C54" s="28"/>
      <c r="D54" s="28"/>
      <c r="E54" s="29"/>
      <c r="F54" s="29"/>
      <c r="G54" s="30"/>
      <c r="H54" s="24"/>
    </row>
    <row r="55" spans="2:8" s="12" customFormat="1" ht="18.75">
      <c r="B55" s="27"/>
      <c r="C55" s="28"/>
      <c r="D55" s="28"/>
      <c r="E55" s="29"/>
      <c r="F55" s="29"/>
      <c r="G55" s="30"/>
      <c r="H55" s="24"/>
    </row>
    <row r="56" spans="2:8" s="12" customFormat="1" ht="18.75">
      <c r="B56" s="27"/>
      <c r="C56" s="28"/>
      <c r="D56" s="28"/>
      <c r="E56" s="29"/>
      <c r="F56" s="29"/>
      <c r="G56" s="30"/>
      <c r="H56" s="24"/>
    </row>
    <row r="57" spans="2:8" s="12" customFormat="1" ht="18.75">
      <c r="B57" s="27"/>
      <c r="C57" s="28"/>
      <c r="D57" s="28"/>
      <c r="E57" s="29"/>
      <c r="F57" s="29"/>
      <c r="G57" s="30"/>
      <c r="H57" s="24"/>
    </row>
    <row r="58" spans="2:8" s="12" customFormat="1" ht="18.75">
      <c r="B58" s="27"/>
      <c r="C58" s="28"/>
      <c r="D58" s="28"/>
      <c r="E58" s="29"/>
      <c r="F58" s="29"/>
      <c r="G58" s="30"/>
      <c r="H58" s="24"/>
    </row>
    <row r="59" spans="2:8" s="12" customFormat="1" ht="18.75">
      <c r="B59" s="27"/>
      <c r="C59" s="28"/>
      <c r="D59" s="28"/>
      <c r="E59" s="29"/>
      <c r="F59" s="29"/>
      <c r="G59" s="30"/>
      <c r="H59" s="24"/>
    </row>
    <row r="60" spans="2:8" s="12" customFormat="1" ht="18.75">
      <c r="B60" s="27"/>
      <c r="C60" s="28"/>
      <c r="D60" s="28"/>
      <c r="E60" s="29"/>
      <c r="F60" s="29"/>
      <c r="G60" s="30"/>
      <c r="H60" s="24"/>
    </row>
    <row r="61" spans="2:8" s="12" customFormat="1" ht="18.75">
      <c r="B61" s="27"/>
      <c r="C61" s="28"/>
      <c r="D61" s="28"/>
      <c r="E61" s="29"/>
      <c r="F61" s="29"/>
      <c r="G61" s="30"/>
      <c r="H61" s="24"/>
    </row>
    <row r="62" spans="2:8" s="12" customFormat="1" ht="18.75">
      <c r="B62" s="27"/>
      <c r="C62" s="28"/>
      <c r="D62" s="28"/>
      <c r="E62" s="29"/>
      <c r="F62" s="29"/>
      <c r="G62" s="30"/>
      <c r="H62" s="24"/>
    </row>
    <row r="63" spans="2:8" s="12" customFormat="1" ht="18.75">
      <c r="B63" s="27"/>
      <c r="C63" s="28"/>
      <c r="D63" s="28"/>
      <c r="E63" s="29"/>
      <c r="F63" s="29"/>
      <c r="G63" s="30"/>
      <c r="H63" s="24"/>
    </row>
    <row r="64" spans="2:8" s="12" customFormat="1" ht="18.75">
      <c r="B64" s="27"/>
      <c r="C64" s="28"/>
      <c r="D64" s="28"/>
      <c r="E64" s="29"/>
      <c r="F64" s="29"/>
      <c r="G64" s="30"/>
      <c r="H64" s="24"/>
    </row>
    <row r="65" spans="2:8" s="12" customFormat="1" ht="18.75">
      <c r="B65" s="27"/>
      <c r="C65" s="28"/>
      <c r="D65" s="28"/>
      <c r="E65" s="29"/>
      <c r="F65" s="29"/>
      <c r="G65" s="30"/>
      <c r="H65" s="24"/>
    </row>
    <row r="66" spans="2:8" s="12" customFormat="1" ht="18.75">
      <c r="B66" s="27"/>
      <c r="C66" s="28"/>
      <c r="D66" s="28"/>
      <c r="E66" s="29"/>
      <c r="F66" s="29"/>
      <c r="G66" s="30"/>
      <c r="H66" s="24"/>
    </row>
    <row r="67" spans="2:8" s="12" customFormat="1" ht="18.75">
      <c r="B67" s="31"/>
      <c r="C67" s="32"/>
      <c r="D67" s="32"/>
      <c r="E67" s="29"/>
      <c r="F67" s="29"/>
      <c r="G67" s="30"/>
      <c r="H67" s="24"/>
    </row>
    <row r="68" spans="2:8" s="12" customFormat="1" ht="18.75">
      <c r="B68" s="33"/>
      <c r="C68" s="32"/>
      <c r="D68" s="32"/>
      <c r="E68" s="29"/>
      <c r="F68" s="29"/>
      <c r="G68" s="30"/>
      <c r="H68" s="24"/>
    </row>
    <row r="69" spans="2:8" s="12" customFormat="1" ht="18.75">
      <c r="B69" s="33"/>
      <c r="C69" s="32"/>
      <c r="D69" s="32"/>
      <c r="E69" s="29"/>
      <c r="F69" s="29"/>
      <c r="G69" s="30"/>
      <c r="H69" s="24"/>
    </row>
    <row r="70" spans="2:8" s="12" customFormat="1" ht="18.75">
      <c r="B70" s="33"/>
      <c r="C70" s="32"/>
      <c r="D70" s="32"/>
      <c r="E70" s="29"/>
      <c r="F70" s="29"/>
      <c r="G70" s="30"/>
      <c r="H70" s="24"/>
    </row>
    <row r="71" spans="2:8" s="12" customFormat="1" ht="18.75">
      <c r="B71" s="33"/>
      <c r="C71" s="32"/>
      <c r="D71" s="32"/>
      <c r="E71" s="29"/>
      <c r="F71" s="29"/>
      <c r="G71" s="30"/>
      <c r="H71" s="24"/>
    </row>
    <row r="72" spans="2:8" s="12" customFormat="1" ht="18.75">
      <c r="B72" s="33"/>
      <c r="C72" s="32"/>
      <c r="D72" s="32"/>
      <c r="E72" s="29"/>
      <c r="F72" s="29"/>
      <c r="G72" s="30"/>
      <c r="H72" s="24"/>
    </row>
    <row r="73" spans="2:8" s="12" customFormat="1" ht="18.75">
      <c r="B73" s="33"/>
      <c r="C73" s="32"/>
      <c r="D73" s="32"/>
      <c r="E73" s="29"/>
      <c r="F73" s="29"/>
      <c r="G73" s="30"/>
      <c r="H73" s="24"/>
    </row>
    <row r="74" spans="2:8" s="12" customFormat="1" ht="18.75">
      <c r="B74" s="33"/>
      <c r="C74" s="32"/>
      <c r="D74" s="32"/>
      <c r="E74" s="29"/>
      <c r="F74" s="29"/>
      <c r="G74" s="30"/>
      <c r="H74" s="24"/>
    </row>
    <row r="75" spans="2:8" s="12" customFormat="1" ht="18.75">
      <c r="B75" s="33"/>
      <c r="C75" s="32"/>
      <c r="D75" s="32"/>
      <c r="E75" s="29"/>
      <c r="F75" s="29"/>
      <c r="G75" s="30"/>
      <c r="H75" s="24"/>
    </row>
    <row r="76" spans="2:8" s="12" customFormat="1" ht="18.75">
      <c r="B76" s="33"/>
      <c r="C76" s="32"/>
      <c r="D76" s="32"/>
      <c r="E76" s="29"/>
      <c r="F76" s="29"/>
      <c r="G76" s="30"/>
      <c r="H76" s="24"/>
    </row>
    <row r="77" spans="2:8" s="12" customFormat="1" ht="18.75">
      <c r="B77" s="33"/>
      <c r="C77" s="32"/>
      <c r="D77" s="32"/>
      <c r="E77" s="29"/>
      <c r="F77" s="29"/>
      <c r="G77" s="30"/>
      <c r="H77" s="24"/>
    </row>
    <row r="78" spans="2:8" s="12" customFormat="1" ht="18.75">
      <c r="B78" s="33"/>
      <c r="C78" s="32"/>
      <c r="D78" s="32"/>
      <c r="E78" s="29"/>
      <c r="F78" s="29"/>
      <c r="G78" s="30"/>
      <c r="H78" s="24"/>
    </row>
    <row r="79" spans="2:8" s="12" customFormat="1" ht="18.75">
      <c r="B79" s="33"/>
      <c r="C79" s="32"/>
      <c r="D79" s="32"/>
      <c r="E79" s="29"/>
      <c r="F79" s="29"/>
      <c r="G79" s="30"/>
      <c r="H79" s="24"/>
    </row>
    <row r="80" spans="2:8" s="12" customFormat="1" ht="18.75">
      <c r="B80" s="33"/>
      <c r="C80" s="32"/>
      <c r="D80" s="32"/>
      <c r="E80" s="29"/>
      <c r="F80" s="29"/>
      <c r="G80" s="30"/>
      <c r="H80" s="24"/>
    </row>
    <row r="81" spans="2:8" s="12" customFormat="1" ht="18.75">
      <c r="B81" s="33"/>
      <c r="C81" s="32"/>
      <c r="D81" s="32"/>
      <c r="E81" s="29"/>
      <c r="F81" s="29"/>
      <c r="G81" s="30"/>
      <c r="H81" s="24"/>
    </row>
    <row r="82" spans="2:8" s="12" customFormat="1" ht="18.75">
      <c r="B82" s="33"/>
      <c r="C82" s="32"/>
      <c r="D82" s="32"/>
      <c r="E82" s="29"/>
      <c r="F82" s="29"/>
      <c r="G82" s="30"/>
      <c r="H82" s="24"/>
    </row>
    <row r="83" spans="2:8" s="12" customFormat="1" ht="18.75">
      <c r="B83" s="33"/>
      <c r="C83" s="32"/>
      <c r="D83" s="32"/>
      <c r="E83" s="29"/>
      <c r="F83" s="29"/>
      <c r="G83" s="30"/>
      <c r="H83" s="24"/>
    </row>
    <row r="84" spans="2:8" s="12" customFormat="1" ht="18.75">
      <c r="B84" s="33"/>
      <c r="C84" s="32"/>
      <c r="D84" s="32"/>
      <c r="E84" s="29"/>
      <c r="F84" s="29"/>
      <c r="G84" s="30"/>
      <c r="H84" s="24"/>
    </row>
    <row r="85" spans="2:8" s="12" customFormat="1" ht="18.75">
      <c r="B85" s="33"/>
      <c r="C85" s="32"/>
      <c r="D85" s="32"/>
      <c r="E85" s="29"/>
      <c r="F85" s="29"/>
      <c r="G85" s="30"/>
      <c r="H85" s="24"/>
    </row>
    <row r="86" spans="2:8" s="12" customFormat="1" ht="18.75">
      <c r="B86" s="33"/>
      <c r="C86" s="32"/>
      <c r="D86" s="32"/>
      <c r="E86" s="29"/>
      <c r="F86" s="29"/>
      <c r="G86" s="30"/>
      <c r="H86" s="24"/>
    </row>
    <row r="87" spans="2:8" s="12" customFormat="1" ht="18.75">
      <c r="B87" s="33"/>
      <c r="C87" s="32"/>
      <c r="D87" s="32"/>
      <c r="E87" s="29"/>
      <c r="F87" s="29"/>
      <c r="G87" s="30"/>
      <c r="H87" s="24"/>
    </row>
    <row r="88" spans="2:8" s="12" customFormat="1" ht="18.75">
      <c r="B88" s="33"/>
      <c r="C88" s="32"/>
      <c r="D88" s="32"/>
      <c r="E88" s="29"/>
      <c r="F88" s="29"/>
      <c r="G88" s="30"/>
      <c r="H88" s="24"/>
    </row>
    <row r="89" spans="2:8" s="12" customFormat="1" ht="18.75">
      <c r="B89" s="33"/>
      <c r="C89" s="32"/>
      <c r="D89" s="32"/>
      <c r="E89" s="29"/>
      <c r="F89" s="29"/>
      <c r="G89" s="30"/>
      <c r="H89" s="24"/>
    </row>
    <row r="90" spans="2:8" s="12" customFormat="1" ht="18.75">
      <c r="B90" s="33"/>
      <c r="C90" s="32"/>
      <c r="D90" s="32"/>
      <c r="E90" s="29"/>
      <c r="F90" s="29"/>
      <c r="G90" s="30"/>
      <c r="H90" s="24"/>
    </row>
    <row r="91" spans="2:8" s="12" customFormat="1" ht="18.75">
      <c r="B91" s="33"/>
      <c r="C91" s="32"/>
      <c r="D91" s="32"/>
      <c r="E91" s="29"/>
      <c r="F91" s="29"/>
      <c r="G91" s="30"/>
      <c r="H91" s="24"/>
    </row>
    <row r="92" spans="2:8" s="12" customFormat="1" ht="18.75">
      <c r="B92" s="33"/>
      <c r="C92" s="32"/>
      <c r="D92" s="32"/>
      <c r="E92" s="29"/>
      <c r="F92" s="29"/>
      <c r="G92" s="30"/>
      <c r="H92" s="24"/>
    </row>
    <row r="93" spans="2:8" s="12" customFormat="1" ht="18.75">
      <c r="B93" s="33"/>
      <c r="C93" s="32"/>
      <c r="D93" s="32"/>
      <c r="E93" s="29"/>
      <c r="F93" s="29"/>
      <c r="G93" s="30"/>
      <c r="H93" s="24"/>
    </row>
    <row r="94" spans="2:8" s="12" customFormat="1" ht="18.75">
      <c r="B94" s="33"/>
      <c r="C94" s="32"/>
      <c r="D94" s="32"/>
      <c r="E94" s="29"/>
      <c r="F94" s="29"/>
      <c r="G94" s="30"/>
      <c r="H94" s="24"/>
    </row>
    <row r="95" spans="2:8" s="12" customFormat="1" ht="18.75">
      <c r="B95" s="33"/>
      <c r="C95" s="32"/>
      <c r="D95" s="32"/>
      <c r="E95" s="29"/>
      <c r="F95" s="29"/>
      <c r="G95" s="30"/>
      <c r="H95" s="24"/>
    </row>
    <row r="96" spans="2:8" s="12" customFormat="1" ht="18.75">
      <c r="B96" s="33"/>
      <c r="C96" s="32"/>
      <c r="D96" s="32"/>
      <c r="E96" s="29"/>
      <c r="F96" s="29"/>
      <c r="G96" s="30"/>
      <c r="H96" s="24"/>
    </row>
    <row r="97" spans="2:8" ht="12.75">
      <c r="B97" s="26"/>
      <c r="C97" s="34"/>
      <c r="D97" s="34"/>
      <c r="E97" s="35"/>
      <c r="F97" s="35"/>
      <c r="G97" s="36"/>
      <c r="H97" s="37"/>
    </row>
    <row r="98" spans="2:8" ht="12.75">
      <c r="B98" s="26"/>
      <c r="C98" s="34"/>
      <c r="D98" s="34"/>
      <c r="E98" s="35"/>
      <c r="F98" s="35"/>
      <c r="G98" s="36"/>
      <c r="H98" s="37"/>
    </row>
    <row r="99" spans="2:8" ht="12.75">
      <c r="B99" s="26"/>
      <c r="C99" s="34"/>
      <c r="D99" s="34"/>
      <c r="E99" s="35"/>
      <c r="F99" s="35"/>
      <c r="G99" s="36"/>
      <c r="H99" s="37"/>
    </row>
    <row r="100" spans="2:8" ht="12.75">
      <c r="B100" s="26"/>
      <c r="C100" s="34"/>
      <c r="D100" s="34"/>
      <c r="E100" s="35"/>
      <c r="F100" s="35"/>
      <c r="G100" s="36"/>
      <c r="H100" s="37"/>
    </row>
    <row r="101" spans="2:8" ht="12.75">
      <c r="B101" s="26"/>
      <c r="C101" s="34"/>
      <c r="D101" s="34"/>
      <c r="E101" s="35"/>
      <c r="F101" s="35"/>
      <c r="G101" s="36"/>
      <c r="H101" s="37"/>
    </row>
    <row r="102" spans="2:8" ht="12.75">
      <c r="B102" s="26"/>
      <c r="C102" s="34"/>
      <c r="D102" s="34"/>
      <c r="E102" s="35"/>
      <c r="F102" s="35"/>
      <c r="G102" s="36"/>
      <c r="H102" s="37"/>
    </row>
    <row r="103" spans="2:8" ht="12.75">
      <c r="B103" s="26"/>
      <c r="C103" s="34"/>
      <c r="D103" s="34"/>
      <c r="E103" s="35"/>
      <c r="F103" s="35"/>
      <c r="G103" s="36"/>
      <c r="H103" s="37"/>
    </row>
    <row r="104" spans="2:8" ht="12.75">
      <c r="B104" s="26"/>
      <c r="C104" s="34"/>
      <c r="D104" s="34"/>
      <c r="E104" s="35"/>
      <c r="F104" s="35"/>
      <c r="G104" s="36"/>
      <c r="H104" s="37"/>
    </row>
    <row r="105" spans="2:8" ht="12.75">
      <c r="B105" s="26"/>
      <c r="C105" s="34"/>
      <c r="D105" s="34"/>
      <c r="E105" s="35"/>
      <c r="F105" s="35"/>
      <c r="G105" s="36"/>
      <c r="H105" s="37"/>
    </row>
    <row r="106" spans="2:8" ht="12.75">
      <c r="B106" s="26"/>
      <c r="C106" s="34"/>
      <c r="D106" s="34"/>
      <c r="E106" s="35"/>
      <c r="F106" s="35"/>
      <c r="G106" s="36"/>
      <c r="H106" s="37"/>
    </row>
    <row r="107" spans="2:8" ht="12.75">
      <c r="B107" s="26"/>
      <c r="C107" s="34"/>
      <c r="D107" s="34"/>
      <c r="E107" s="35"/>
      <c r="F107" s="35"/>
      <c r="G107" s="36"/>
      <c r="H107" s="37"/>
    </row>
    <row r="108" spans="2:8" ht="12.75">
      <c r="B108" s="26"/>
      <c r="C108" s="34"/>
      <c r="D108" s="34"/>
      <c r="E108" s="35"/>
      <c r="F108" s="35"/>
      <c r="G108" s="36"/>
      <c r="H108" s="37"/>
    </row>
    <row r="109" spans="2:8" ht="12.75">
      <c r="B109" s="26"/>
      <c r="C109" s="34"/>
      <c r="D109" s="34"/>
      <c r="E109" s="35"/>
      <c r="F109" s="35"/>
      <c r="G109" s="36"/>
      <c r="H109" s="37"/>
    </row>
    <row r="110" spans="2:8" ht="12.75">
      <c r="B110" s="26"/>
      <c r="C110" s="34"/>
      <c r="D110" s="34"/>
      <c r="E110" s="35"/>
      <c r="F110" s="35"/>
      <c r="G110" s="36"/>
      <c r="H110" s="37"/>
    </row>
    <row r="111" spans="2:8" ht="12.75">
      <c r="B111" s="26"/>
      <c r="C111" s="34"/>
      <c r="D111" s="34"/>
      <c r="E111" s="35"/>
      <c r="F111" s="35"/>
      <c r="G111" s="36"/>
      <c r="H111" s="37"/>
    </row>
    <row r="112" spans="2:8" ht="12.75">
      <c r="B112" s="26"/>
      <c r="C112" s="34"/>
      <c r="D112" s="34"/>
      <c r="E112" s="35"/>
      <c r="F112" s="35"/>
      <c r="G112" s="36"/>
      <c r="H112" s="37"/>
    </row>
    <row r="113" spans="2:8" ht="12.75">
      <c r="B113" s="26"/>
      <c r="C113" s="34"/>
      <c r="D113" s="34"/>
      <c r="E113" s="35"/>
      <c r="F113" s="35"/>
      <c r="G113" s="36"/>
      <c r="H113" s="37"/>
    </row>
    <row r="114" spans="2:8" ht="12.75">
      <c r="B114" s="26"/>
      <c r="C114" s="34"/>
      <c r="D114" s="34"/>
      <c r="E114" s="35"/>
      <c r="F114" s="35"/>
      <c r="G114" s="36"/>
      <c r="H114" s="37"/>
    </row>
    <row r="115" spans="2:8" ht="12.75">
      <c r="B115" s="26"/>
      <c r="C115" s="34"/>
      <c r="D115" s="34"/>
      <c r="E115" s="35"/>
      <c r="F115" s="35"/>
      <c r="G115" s="36"/>
      <c r="H115" s="37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</sheetData>
  <sheetProtection/>
  <mergeCells count="3">
    <mergeCell ref="C3:J4"/>
    <mergeCell ref="B5:G5"/>
    <mergeCell ref="H2:K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D1:N84"/>
  <sheetViews>
    <sheetView view="pageBreakPreview" zoomScale="20" zoomScaleNormal="65" zoomScaleSheetLayoutView="20" zoomScalePageLayoutView="0" workbookViewId="0" topLeftCell="A1">
      <selection activeCell="G21" sqref="G21"/>
    </sheetView>
  </sheetViews>
  <sheetFormatPr defaultColWidth="9.00390625" defaultRowHeight="12.75"/>
  <cols>
    <col min="4" max="4" width="21.625" style="0" customWidth="1"/>
    <col min="5" max="5" width="45.25390625" style="0" customWidth="1"/>
    <col min="6" max="6" width="0" style="0" hidden="1" customWidth="1"/>
    <col min="7" max="7" width="255.625" style="0" customWidth="1"/>
    <col min="8" max="8" width="100.375" style="0" customWidth="1"/>
    <col min="9" max="9" width="76.00390625" style="0" customWidth="1"/>
    <col min="10" max="10" width="89.25390625" style="0" customWidth="1"/>
    <col min="11" max="11" width="84.875" style="0" customWidth="1"/>
    <col min="13" max="13" width="30.25390625" style="0" customWidth="1"/>
  </cols>
  <sheetData>
    <row r="1" spans="4:14" ht="87" customHeight="1">
      <c r="D1" s="1"/>
      <c r="E1" s="66"/>
      <c r="F1" s="66"/>
      <c r="G1" s="66"/>
      <c r="H1" s="66"/>
      <c r="I1" s="66"/>
      <c r="J1" s="66"/>
      <c r="K1" s="327"/>
      <c r="L1" s="327"/>
      <c r="M1" s="327"/>
      <c r="N1" s="66"/>
    </row>
    <row r="2" spans="4:14" ht="69" customHeight="1" hidden="1">
      <c r="D2" s="1"/>
      <c r="E2" s="142"/>
      <c r="F2" s="142"/>
      <c r="G2" s="142"/>
      <c r="H2" s="142" t="s">
        <v>279</v>
      </c>
      <c r="I2" s="142"/>
      <c r="J2" s="142"/>
      <c r="K2" s="324"/>
      <c r="L2" s="328"/>
      <c r="M2" s="328"/>
      <c r="N2" s="142"/>
    </row>
    <row r="3" spans="4:14" ht="85.5" customHeight="1">
      <c r="D3" s="1"/>
      <c r="E3" s="142"/>
      <c r="F3" s="142"/>
      <c r="G3" s="142"/>
      <c r="H3" s="142"/>
      <c r="I3" s="55"/>
      <c r="J3" s="60"/>
      <c r="K3" s="324" t="s">
        <v>337</v>
      </c>
      <c r="L3" s="325"/>
      <c r="M3" s="325"/>
      <c r="N3" s="55"/>
    </row>
    <row r="4" spans="4:14" ht="26.25" customHeight="1">
      <c r="D4" s="1"/>
      <c r="E4" s="142"/>
      <c r="F4" s="142"/>
      <c r="G4" s="142"/>
      <c r="H4" s="142"/>
      <c r="I4" s="325" t="s">
        <v>378</v>
      </c>
      <c r="J4" s="325"/>
      <c r="K4" s="325"/>
      <c r="L4" s="325"/>
      <c r="M4" s="325"/>
      <c r="N4" s="325"/>
    </row>
    <row r="5" spans="4:14" ht="34.5" customHeight="1">
      <c r="D5" s="1"/>
      <c r="E5" s="142"/>
      <c r="F5" s="142"/>
      <c r="G5" s="142"/>
      <c r="H5" s="142"/>
      <c r="I5" s="325"/>
      <c r="J5" s="325"/>
      <c r="K5" s="325"/>
      <c r="L5" s="325"/>
      <c r="M5" s="325"/>
      <c r="N5" s="325"/>
    </row>
    <row r="6" spans="4:14" ht="154.5" customHeight="1">
      <c r="D6" s="1"/>
      <c r="E6" s="142"/>
      <c r="F6" s="142"/>
      <c r="G6" s="142"/>
      <c r="H6" s="142"/>
      <c r="I6" s="325"/>
      <c r="J6" s="325"/>
      <c r="K6" s="325"/>
      <c r="L6" s="325"/>
      <c r="M6" s="325"/>
      <c r="N6" s="325"/>
    </row>
    <row r="7" spans="4:14" ht="15.75" customHeight="1">
      <c r="D7" s="1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4:14" ht="36" customHeight="1">
      <c r="D8" s="1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4:14" ht="276.75" customHeight="1">
      <c r="D9" s="1"/>
      <c r="E9" s="326" t="s">
        <v>311</v>
      </c>
      <c r="F9" s="326"/>
      <c r="G9" s="326"/>
      <c r="H9" s="326"/>
      <c r="I9" s="326"/>
      <c r="J9" s="326"/>
      <c r="K9" s="326"/>
      <c r="L9" s="224"/>
      <c r="M9" s="141"/>
      <c r="N9" s="141"/>
    </row>
    <row r="10" spans="4:14" ht="35.25" customHeight="1">
      <c r="D10" s="1"/>
      <c r="E10" s="401"/>
      <c r="F10" s="401"/>
      <c r="G10" s="401"/>
      <c r="H10" s="402"/>
      <c r="I10" s="403"/>
      <c r="J10" s="403"/>
      <c r="K10" s="403"/>
      <c r="L10" s="224"/>
      <c r="M10" s="141"/>
      <c r="N10" s="141"/>
    </row>
    <row r="11" spans="4:14" ht="294" customHeight="1">
      <c r="D11" s="1"/>
      <c r="E11" s="404" t="s">
        <v>33</v>
      </c>
      <c r="F11" s="404" t="s">
        <v>34</v>
      </c>
      <c r="G11" s="404"/>
      <c r="H11" s="405" t="s">
        <v>55</v>
      </c>
      <c r="I11" s="405" t="s">
        <v>56</v>
      </c>
      <c r="J11" s="223" t="s">
        <v>192</v>
      </c>
      <c r="K11" s="406" t="s">
        <v>331</v>
      </c>
      <c r="L11" s="224"/>
      <c r="M11" s="141"/>
      <c r="N11" s="141"/>
    </row>
    <row r="12" spans="4:14" ht="70.5">
      <c r="D12" s="1"/>
      <c r="E12" s="407">
        <v>1</v>
      </c>
      <c r="F12" s="407">
        <v>2</v>
      </c>
      <c r="G12" s="407">
        <v>2</v>
      </c>
      <c r="H12" s="408" t="s">
        <v>35</v>
      </c>
      <c r="I12" s="408" t="s">
        <v>36</v>
      </c>
      <c r="J12" s="408" t="s">
        <v>37</v>
      </c>
      <c r="K12" s="407">
        <v>6</v>
      </c>
      <c r="L12" s="224"/>
      <c r="M12" s="141"/>
      <c r="N12" s="141"/>
    </row>
    <row r="13" spans="4:14" ht="69.75" customHeight="1" hidden="1">
      <c r="D13" s="1"/>
      <c r="E13" s="409" t="e">
        <f>#REF!+1</f>
        <v>#REF!</v>
      </c>
      <c r="F13" s="410" t="s">
        <v>161</v>
      </c>
      <c r="G13" s="410"/>
      <c r="H13" s="411" t="s">
        <v>177</v>
      </c>
      <c r="I13" s="411"/>
      <c r="J13" s="412">
        <f>J14</f>
        <v>0</v>
      </c>
      <c r="K13" s="412">
        <f>K14</f>
        <v>0</v>
      </c>
      <c r="L13" s="224"/>
      <c r="M13" s="141"/>
      <c r="N13" s="141"/>
    </row>
    <row r="14" spans="4:14" ht="71.25" customHeight="1" hidden="1">
      <c r="D14" s="1"/>
      <c r="E14" s="409" t="e">
        <f aca="true" t="shared" si="0" ref="E14:E20">E13+1</f>
        <v>#REF!</v>
      </c>
      <c r="F14" s="413" t="s">
        <v>159</v>
      </c>
      <c r="G14" s="414"/>
      <c r="H14" s="415" t="s">
        <v>178</v>
      </c>
      <c r="I14" s="411"/>
      <c r="J14" s="412">
        <f>J15+J16+J17+J18+J19+J20</f>
        <v>0</v>
      </c>
      <c r="K14" s="412">
        <f>K15+K16+K17+K18+K19+K20</f>
        <v>0</v>
      </c>
      <c r="L14" s="224"/>
      <c r="M14" s="141"/>
      <c r="N14" s="141"/>
    </row>
    <row r="15" spans="4:14" ht="85.5" customHeight="1" hidden="1">
      <c r="D15" s="1"/>
      <c r="E15" s="409" t="e">
        <f t="shared" si="0"/>
        <v>#REF!</v>
      </c>
      <c r="F15" s="286" t="s">
        <v>92</v>
      </c>
      <c r="G15" s="416"/>
      <c r="H15" s="415" t="s">
        <v>178</v>
      </c>
      <c r="I15" s="411" t="s">
        <v>82</v>
      </c>
      <c r="J15" s="412"/>
      <c r="K15" s="412">
        <v>0</v>
      </c>
      <c r="L15" s="224"/>
      <c r="M15" s="141"/>
      <c r="N15" s="141"/>
    </row>
    <row r="16" spans="4:14" ht="40.5" customHeight="1" hidden="1">
      <c r="D16" s="1"/>
      <c r="E16" s="409" t="e">
        <f t="shared" si="0"/>
        <v>#REF!</v>
      </c>
      <c r="F16" s="286" t="s">
        <v>83</v>
      </c>
      <c r="G16" s="416"/>
      <c r="H16" s="415" t="s">
        <v>178</v>
      </c>
      <c r="I16" s="411" t="s">
        <v>179</v>
      </c>
      <c r="J16" s="412"/>
      <c r="K16" s="412">
        <v>0</v>
      </c>
      <c r="L16" s="224"/>
      <c r="M16" s="141"/>
      <c r="N16" s="141"/>
    </row>
    <row r="17" spans="4:14" ht="72.75" customHeight="1" hidden="1">
      <c r="D17" s="1"/>
      <c r="E17" s="409" t="e">
        <f t="shared" si="0"/>
        <v>#REF!</v>
      </c>
      <c r="F17" s="286" t="s">
        <v>84</v>
      </c>
      <c r="G17" s="416"/>
      <c r="H17" s="415" t="s">
        <v>178</v>
      </c>
      <c r="I17" s="411" t="s">
        <v>85</v>
      </c>
      <c r="J17" s="412"/>
      <c r="K17" s="412">
        <v>0</v>
      </c>
      <c r="L17" s="224"/>
      <c r="M17" s="141"/>
      <c r="N17" s="141"/>
    </row>
    <row r="18" spans="4:14" ht="88.5" customHeight="1" hidden="1">
      <c r="D18" s="1"/>
      <c r="E18" s="409" t="e">
        <f t="shared" si="0"/>
        <v>#REF!</v>
      </c>
      <c r="F18" s="286" t="s">
        <v>1</v>
      </c>
      <c r="G18" s="416"/>
      <c r="H18" s="415" t="s">
        <v>178</v>
      </c>
      <c r="I18" s="411" t="s">
        <v>88</v>
      </c>
      <c r="J18" s="412"/>
      <c r="K18" s="412">
        <v>0</v>
      </c>
      <c r="L18" s="224"/>
      <c r="M18" s="141"/>
      <c r="N18" s="141"/>
    </row>
    <row r="19" spans="4:14" ht="42" customHeight="1" hidden="1">
      <c r="D19" s="1"/>
      <c r="E19" s="409" t="e">
        <f t="shared" si="0"/>
        <v>#REF!</v>
      </c>
      <c r="F19" s="286" t="s">
        <v>86</v>
      </c>
      <c r="G19" s="416"/>
      <c r="H19" s="415" t="s">
        <v>178</v>
      </c>
      <c r="I19" s="411">
        <v>851</v>
      </c>
      <c r="J19" s="412"/>
      <c r="K19" s="412">
        <v>0</v>
      </c>
      <c r="L19" s="224"/>
      <c r="M19" s="141"/>
      <c r="N19" s="141"/>
    </row>
    <row r="20" spans="4:14" ht="52.5" customHeight="1" hidden="1">
      <c r="D20" s="1"/>
      <c r="E20" s="409" t="e">
        <f t="shared" si="0"/>
        <v>#REF!</v>
      </c>
      <c r="F20" s="286" t="s">
        <v>87</v>
      </c>
      <c r="G20" s="416"/>
      <c r="H20" s="415" t="s">
        <v>178</v>
      </c>
      <c r="I20" s="411">
        <v>852</v>
      </c>
      <c r="J20" s="412"/>
      <c r="K20" s="412">
        <v>0</v>
      </c>
      <c r="L20" s="224"/>
      <c r="M20" s="141"/>
      <c r="N20" s="141"/>
    </row>
    <row r="21" spans="4:14" ht="251.25" customHeight="1">
      <c r="D21" s="1"/>
      <c r="E21" s="417">
        <v>1</v>
      </c>
      <c r="F21" s="418" t="s">
        <v>224</v>
      </c>
      <c r="G21" s="418" t="s">
        <v>224</v>
      </c>
      <c r="H21" s="417" t="s">
        <v>146</v>
      </c>
      <c r="I21" s="417"/>
      <c r="J21" s="419">
        <f>J22++J34+J46+J52</f>
        <v>602092.6599999998</v>
      </c>
      <c r="K21" s="419">
        <f>K22+K34+K46+K52</f>
        <v>6752545.1</v>
      </c>
      <c r="L21" s="224"/>
      <c r="M21" s="216"/>
      <c r="N21" s="141"/>
    </row>
    <row r="22" spans="4:14" ht="165" customHeight="1">
      <c r="D22" s="1"/>
      <c r="E22" s="417" t="s">
        <v>207</v>
      </c>
      <c r="F22" s="418" t="s">
        <v>269</v>
      </c>
      <c r="G22" s="418" t="s">
        <v>260</v>
      </c>
      <c r="H22" s="420" t="s">
        <v>261</v>
      </c>
      <c r="I22" s="417" t="s">
        <v>58</v>
      </c>
      <c r="J22" s="421">
        <f>J23+J24+J25+J28+J29+J32+J33</f>
        <v>-141391.68000000002</v>
      </c>
      <c r="K22" s="421">
        <f>K23+++K24+K25++K28+K29+K32+K33</f>
        <v>1330232.32</v>
      </c>
      <c r="L22" s="224"/>
      <c r="M22" s="216"/>
      <c r="N22" s="141"/>
    </row>
    <row r="23" spans="4:14" ht="183.75" customHeight="1">
      <c r="D23" s="1"/>
      <c r="E23" s="417"/>
      <c r="F23" s="286" t="s">
        <v>166</v>
      </c>
      <c r="G23" s="286" t="s">
        <v>166</v>
      </c>
      <c r="H23" s="415" t="s">
        <v>156</v>
      </c>
      <c r="I23" s="411" t="s">
        <v>82</v>
      </c>
      <c r="J23" s="412">
        <v>-251858.6</v>
      </c>
      <c r="K23" s="412">
        <v>428201.4</v>
      </c>
      <c r="L23" s="224"/>
      <c r="M23" s="216"/>
      <c r="N23" s="141"/>
    </row>
    <row r="24" spans="4:14" ht="245.25" customHeight="1">
      <c r="D24" s="1"/>
      <c r="E24" s="417"/>
      <c r="F24" s="285" t="s">
        <v>237</v>
      </c>
      <c r="G24" s="285" t="s">
        <v>237</v>
      </c>
      <c r="H24" s="415" t="s">
        <v>156</v>
      </c>
      <c r="I24" s="411" t="s">
        <v>164</v>
      </c>
      <c r="J24" s="412">
        <v>-81391.74</v>
      </c>
      <c r="K24" s="412">
        <v>123985.26</v>
      </c>
      <c r="L24" s="224"/>
      <c r="M24" s="216"/>
      <c r="N24" s="141"/>
    </row>
    <row r="25" spans="4:14" ht="144.75" customHeight="1">
      <c r="D25" s="1"/>
      <c r="E25" s="417"/>
      <c r="F25" s="286" t="s">
        <v>1</v>
      </c>
      <c r="G25" s="286" t="s">
        <v>1</v>
      </c>
      <c r="H25" s="415" t="s">
        <v>157</v>
      </c>
      <c r="I25" s="411" t="s">
        <v>88</v>
      </c>
      <c r="J25" s="412">
        <v>208600</v>
      </c>
      <c r="K25" s="412">
        <v>465400</v>
      </c>
      <c r="L25" s="224"/>
      <c r="M25" s="216"/>
      <c r="N25" s="141"/>
    </row>
    <row r="26" spans="4:14" ht="114" customHeight="1" hidden="1">
      <c r="D26" s="1"/>
      <c r="E26" s="417"/>
      <c r="F26" s="286" t="s">
        <v>86</v>
      </c>
      <c r="G26" s="286" t="s">
        <v>1</v>
      </c>
      <c r="H26" s="415" t="s">
        <v>157</v>
      </c>
      <c r="I26" s="411">
        <v>851</v>
      </c>
      <c r="J26" s="412"/>
      <c r="K26" s="412"/>
      <c r="L26" s="224"/>
      <c r="M26" s="216"/>
      <c r="N26" s="141"/>
    </row>
    <row r="27" spans="4:14" ht="99" customHeight="1" hidden="1">
      <c r="D27" s="1"/>
      <c r="E27" s="417"/>
      <c r="F27" s="286" t="s">
        <v>87</v>
      </c>
      <c r="G27" s="286" t="s">
        <v>86</v>
      </c>
      <c r="H27" s="415" t="s">
        <v>157</v>
      </c>
      <c r="I27" s="411">
        <v>852</v>
      </c>
      <c r="J27" s="412"/>
      <c r="K27" s="412"/>
      <c r="L27" s="224"/>
      <c r="M27" s="216"/>
      <c r="N27" s="141"/>
    </row>
    <row r="28" spans="4:14" ht="99" customHeight="1">
      <c r="D28" s="1"/>
      <c r="E28" s="417"/>
      <c r="F28" s="286"/>
      <c r="G28" s="286" t="s">
        <v>329</v>
      </c>
      <c r="H28" s="415" t="s">
        <v>157</v>
      </c>
      <c r="I28" s="411" t="s">
        <v>328</v>
      </c>
      <c r="J28" s="412"/>
      <c r="K28" s="412">
        <v>5000</v>
      </c>
      <c r="L28" s="224"/>
      <c r="M28" s="216"/>
      <c r="N28" s="141"/>
    </row>
    <row r="29" spans="4:14" ht="90" customHeight="1">
      <c r="D29" s="1"/>
      <c r="E29" s="417"/>
      <c r="F29" s="286"/>
      <c r="G29" s="285" t="s">
        <v>345</v>
      </c>
      <c r="H29" s="415" t="s">
        <v>346</v>
      </c>
      <c r="I29" s="411" t="s">
        <v>348</v>
      </c>
      <c r="J29" s="412">
        <f>J30+J31</f>
        <v>-20873.34</v>
      </c>
      <c r="K29" s="412">
        <f>K30+K31</f>
        <v>269713.66000000003</v>
      </c>
      <c r="L29" s="224"/>
      <c r="M29" s="216"/>
      <c r="N29" s="141"/>
    </row>
    <row r="30" spans="4:14" ht="165" customHeight="1">
      <c r="D30" s="1"/>
      <c r="E30" s="417"/>
      <c r="F30" s="286"/>
      <c r="G30" s="286" t="s">
        <v>166</v>
      </c>
      <c r="H30" s="415" t="s">
        <v>346</v>
      </c>
      <c r="I30" s="411" t="s">
        <v>82</v>
      </c>
      <c r="J30" s="412">
        <v>-15867.05</v>
      </c>
      <c r="K30" s="412">
        <v>207317.95</v>
      </c>
      <c r="L30" s="224"/>
      <c r="M30" s="216"/>
      <c r="N30" s="141"/>
    </row>
    <row r="31" spans="4:14" ht="282" customHeight="1">
      <c r="D31" s="1"/>
      <c r="E31" s="417"/>
      <c r="F31" s="286"/>
      <c r="G31" s="285" t="s">
        <v>237</v>
      </c>
      <c r="H31" s="415" t="s">
        <v>346</v>
      </c>
      <c r="I31" s="411" t="s">
        <v>164</v>
      </c>
      <c r="J31" s="412">
        <v>-5006.29</v>
      </c>
      <c r="K31" s="412">
        <v>62395.71</v>
      </c>
      <c r="L31" s="224"/>
      <c r="M31" s="216"/>
      <c r="N31" s="141"/>
    </row>
    <row r="32" spans="4:14" ht="168" customHeight="1">
      <c r="D32" s="1"/>
      <c r="E32" s="417"/>
      <c r="F32" s="286"/>
      <c r="G32" s="286" t="s">
        <v>1</v>
      </c>
      <c r="H32" s="415" t="s">
        <v>373</v>
      </c>
      <c r="I32" s="411" t="s">
        <v>88</v>
      </c>
      <c r="J32" s="412">
        <v>3932</v>
      </c>
      <c r="K32" s="412">
        <v>30732</v>
      </c>
      <c r="L32" s="224"/>
      <c r="M32" s="216"/>
      <c r="N32" s="141"/>
    </row>
    <row r="33" spans="4:14" ht="198" customHeight="1">
      <c r="D33" s="1"/>
      <c r="E33" s="417"/>
      <c r="F33" s="286"/>
      <c r="G33" s="286" t="s">
        <v>1</v>
      </c>
      <c r="H33" s="415" t="s">
        <v>374</v>
      </c>
      <c r="I33" s="411" t="s">
        <v>88</v>
      </c>
      <c r="J33" s="412">
        <v>200</v>
      </c>
      <c r="K33" s="412">
        <v>7200</v>
      </c>
      <c r="L33" s="224"/>
      <c r="M33" s="216"/>
      <c r="N33" s="141"/>
    </row>
    <row r="34" spans="4:14" ht="244.5" customHeight="1">
      <c r="D34" s="1"/>
      <c r="E34" s="417" t="s">
        <v>186</v>
      </c>
      <c r="F34" s="422" t="s">
        <v>226</v>
      </c>
      <c r="G34" s="422" t="s">
        <v>226</v>
      </c>
      <c r="H34" s="420" t="s">
        <v>151</v>
      </c>
      <c r="I34" s="417"/>
      <c r="J34" s="421">
        <f>J35+J43</f>
        <v>9300</v>
      </c>
      <c r="K34" s="421">
        <f>K35+K43</f>
        <v>1114600</v>
      </c>
      <c r="L34" s="224"/>
      <c r="M34" s="216"/>
      <c r="N34" s="141"/>
    </row>
    <row r="35" spans="4:14" ht="250.5" customHeight="1">
      <c r="D35" s="1"/>
      <c r="E35" s="417"/>
      <c r="F35" s="286" t="s">
        <v>215</v>
      </c>
      <c r="G35" s="286" t="s">
        <v>215</v>
      </c>
      <c r="H35" s="411" t="s">
        <v>167</v>
      </c>
      <c r="I35" s="411" t="s">
        <v>58</v>
      </c>
      <c r="J35" s="412">
        <f>J36+J37+J38</f>
        <v>9300</v>
      </c>
      <c r="K35" s="412">
        <f>K36+K37+K38</f>
        <v>113600</v>
      </c>
      <c r="L35" s="224"/>
      <c r="M35" s="216"/>
      <c r="N35" s="141"/>
    </row>
    <row r="36" spans="4:14" ht="195.75" customHeight="1">
      <c r="D36" s="1"/>
      <c r="E36" s="417"/>
      <c r="F36" s="286" t="s">
        <v>259</v>
      </c>
      <c r="G36" s="286" t="s">
        <v>259</v>
      </c>
      <c r="H36" s="411" t="s">
        <v>167</v>
      </c>
      <c r="I36" s="411" t="s">
        <v>82</v>
      </c>
      <c r="J36" s="412">
        <v>7144.1</v>
      </c>
      <c r="K36" s="412">
        <v>86344.1</v>
      </c>
      <c r="L36" s="224"/>
      <c r="M36" s="216"/>
      <c r="N36" s="141"/>
    </row>
    <row r="37" spans="4:14" ht="220.5" customHeight="1">
      <c r="D37" s="1"/>
      <c r="E37" s="417"/>
      <c r="F37" s="285" t="s">
        <v>237</v>
      </c>
      <c r="G37" s="285" t="s">
        <v>237</v>
      </c>
      <c r="H37" s="411" t="s">
        <v>167</v>
      </c>
      <c r="I37" s="411" t="s">
        <v>164</v>
      </c>
      <c r="J37" s="412">
        <v>2155.9</v>
      </c>
      <c r="K37" s="412">
        <v>26075.9</v>
      </c>
      <c r="L37" s="224"/>
      <c r="M37" s="216"/>
      <c r="N37" s="141"/>
    </row>
    <row r="38" spans="4:14" ht="198.75" customHeight="1">
      <c r="D38" s="1"/>
      <c r="E38" s="417"/>
      <c r="F38" s="286" t="s">
        <v>1</v>
      </c>
      <c r="G38" s="286" t="s">
        <v>1</v>
      </c>
      <c r="H38" s="411" t="s">
        <v>167</v>
      </c>
      <c r="I38" s="411" t="s">
        <v>88</v>
      </c>
      <c r="J38" s="412"/>
      <c r="K38" s="412">
        <v>1180</v>
      </c>
      <c r="L38" s="224"/>
      <c r="M38" s="216"/>
      <c r="N38" s="141"/>
    </row>
    <row r="39" spans="4:14" ht="165" customHeight="1" hidden="1">
      <c r="D39" s="1"/>
      <c r="E39" s="417" t="s">
        <v>187</v>
      </c>
      <c r="F39" s="423" t="s">
        <v>191</v>
      </c>
      <c r="G39" s="286" t="s">
        <v>165</v>
      </c>
      <c r="H39" s="424" t="s">
        <v>151</v>
      </c>
      <c r="I39" s="417"/>
      <c r="J39" s="421">
        <f>J40</f>
        <v>0</v>
      </c>
      <c r="K39" s="421">
        <f>K40</f>
        <v>23.450000000000003</v>
      </c>
      <c r="L39" s="224"/>
      <c r="M39" s="216"/>
      <c r="N39" s="141"/>
    </row>
    <row r="40" spans="4:14" ht="190.5" customHeight="1" hidden="1">
      <c r="D40" s="1"/>
      <c r="E40" s="417"/>
      <c r="F40" s="425" t="s">
        <v>160</v>
      </c>
      <c r="G40" s="286" t="s">
        <v>1</v>
      </c>
      <c r="H40" s="426" t="s">
        <v>152</v>
      </c>
      <c r="I40" s="411" t="s">
        <v>58</v>
      </c>
      <c r="J40" s="412">
        <f>J41+J42</f>
        <v>0</v>
      </c>
      <c r="K40" s="412">
        <f>K41+K42</f>
        <v>23.450000000000003</v>
      </c>
      <c r="L40" s="224"/>
      <c r="M40" s="216"/>
      <c r="N40" s="141"/>
    </row>
    <row r="41" spans="4:14" ht="98.25" customHeight="1" hidden="1">
      <c r="D41" s="1"/>
      <c r="E41" s="417"/>
      <c r="F41" s="286" t="s">
        <v>166</v>
      </c>
      <c r="G41" s="286"/>
      <c r="H41" s="426" t="s">
        <v>152</v>
      </c>
      <c r="I41" s="411" t="s">
        <v>82</v>
      </c>
      <c r="J41" s="412"/>
      <c r="K41" s="412">
        <v>18.01</v>
      </c>
      <c r="L41" s="224"/>
      <c r="M41" s="216"/>
      <c r="N41" s="141"/>
    </row>
    <row r="42" spans="4:14" ht="86.25" customHeight="1" hidden="1">
      <c r="D42" s="1"/>
      <c r="E42" s="417"/>
      <c r="F42" s="286" t="s">
        <v>165</v>
      </c>
      <c r="G42" s="286"/>
      <c r="H42" s="426" t="s">
        <v>152</v>
      </c>
      <c r="I42" s="411" t="s">
        <v>164</v>
      </c>
      <c r="J42" s="412"/>
      <c r="K42" s="412">
        <v>5.44</v>
      </c>
      <c r="L42" s="224"/>
      <c r="M42" s="216"/>
      <c r="N42" s="141"/>
    </row>
    <row r="43" spans="4:14" ht="190.5" customHeight="1">
      <c r="D43" s="1"/>
      <c r="E43" s="417"/>
      <c r="F43" s="286"/>
      <c r="G43" s="286" t="s">
        <v>226</v>
      </c>
      <c r="H43" s="426" t="s">
        <v>375</v>
      </c>
      <c r="I43" s="411" t="s">
        <v>58</v>
      </c>
      <c r="J43" s="412"/>
      <c r="K43" s="412">
        <f>K44+K45</f>
        <v>1001000</v>
      </c>
      <c r="L43" s="224"/>
      <c r="M43" s="216"/>
      <c r="N43" s="141"/>
    </row>
    <row r="44" spans="4:14" ht="151.5" customHeight="1">
      <c r="D44" s="1"/>
      <c r="E44" s="417"/>
      <c r="F44" s="286"/>
      <c r="G44" s="286" t="s">
        <v>1</v>
      </c>
      <c r="H44" s="426" t="s">
        <v>375</v>
      </c>
      <c r="I44" s="411" t="s">
        <v>88</v>
      </c>
      <c r="J44" s="412"/>
      <c r="K44" s="412">
        <v>1000000</v>
      </c>
      <c r="L44" s="224"/>
      <c r="M44" s="216"/>
      <c r="N44" s="141"/>
    </row>
    <row r="45" spans="4:14" ht="86.25" customHeight="1">
      <c r="D45" s="1"/>
      <c r="E45" s="417"/>
      <c r="F45" s="286"/>
      <c r="G45" s="286" t="s">
        <v>138</v>
      </c>
      <c r="H45" s="426" t="s">
        <v>375</v>
      </c>
      <c r="I45" s="411" t="s">
        <v>163</v>
      </c>
      <c r="J45" s="412"/>
      <c r="K45" s="412">
        <v>1000</v>
      </c>
      <c r="L45" s="224"/>
      <c r="M45" s="216"/>
      <c r="N45" s="141"/>
    </row>
    <row r="46" spans="4:14" ht="213.75" customHeight="1">
      <c r="D46" s="1"/>
      <c r="E46" s="417" t="s">
        <v>187</v>
      </c>
      <c r="F46" s="418" t="s">
        <v>227</v>
      </c>
      <c r="G46" s="418" t="s">
        <v>227</v>
      </c>
      <c r="H46" s="424" t="s">
        <v>198</v>
      </c>
      <c r="I46" s="417"/>
      <c r="J46" s="421">
        <f>J47+J50</f>
        <v>123000</v>
      </c>
      <c r="K46" s="421">
        <f>K47+K50</f>
        <v>1160590</v>
      </c>
      <c r="L46" s="224"/>
      <c r="M46" s="216"/>
      <c r="N46" s="141"/>
    </row>
    <row r="47" spans="4:14" ht="116.25" customHeight="1">
      <c r="D47" s="1"/>
      <c r="E47" s="417"/>
      <c r="F47" s="427" t="s">
        <v>196</v>
      </c>
      <c r="G47" s="428" t="s">
        <v>196</v>
      </c>
      <c r="H47" s="426" t="s">
        <v>198</v>
      </c>
      <c r="I47" s="411"/>
      <c r="J47" s="412">
        <f>J48</f>
        <v>75000</v>
      </c>
      <c r="K47" s="412">
        <f>K48</f>
        <v>1102590</v>
      </c>
      <c r="L47" s="224"/>
      <c r="M47" s="216"/>
      <c r="N47" s="141"/>
    </row>
    <row r="48" spans="4:14" ht="215.25" customHeight="1">
      <c r="D48" s="1"/>
      <c r="E48" s="417"/>
      <c r="F48" s="429" t="s">
        <v>197</v>
      </c>
      <c r="G48" s="430" t="s">
        <v>293</v>
      </c>
      <c r="H48" s="426" t="s">
        <v>199</v>
      </c>
      <c r="I48" s="417" t="s">
        <v>58</v>
      </c>
      <c r="J48" s="412">
        <f>J49</f>
        <v>75000</v>
      </c>
      <c r="K48" s="412">
        <f>K49</f>
        <v>1102590</v>
      </c>
      <c r="L48" s="224"/>
      <c r="M48" s="216"/>
      <c r="N48" s="141"/>
    </row>
    <row r="49" spans="4:14" ht="140.25" customHeight="1">
      <c r="D49" s="1"/>
      <c r="E49" s="417"/>
      <c r="F49" s="286" t="s">
        <v>1</v>
      </c>
      <c r="G49" s="431" t="s">
        <v>1</v>
      </c>
      <c r="H49" s="426" t="s">
        <v>199</v>
      </c>
      <c r="I49" s="411" t="s">
        <v>88</v>
      </c>
      <c r="J49" s="412">
        <v>75000</v>
      </c>
      <c r="K49" s="412">
        <v>1102590</v>
      </c>
      <c r="L49" s="224"/>
      <c r="M49" s="216"/>
      <c r="N49" s="141"/>
    </row>
    <row r="50" spans="4:14" ht="316.5" customHeight="1">
      <c r="D50" s="1"/>
      <c r="E50" s="417"/>
      <c r="F50" s="286"/>
      <c r="G50" s="431" t="s">
        <v>376</v>
      </c>
      <c r="H50" s="426" t="s">
        <v>377</v>
      </c>
      <c r="I50" s="411" t="s">
        <v>58</v>
      </c>
      <c r="J50" s="412">
        <f>J51</f>
        <v>48000</v>
      </c>
      <c r="K50" s="412">
        <f>K51</f>
        <v>58000</v>
      </c>
      <c r="L50" s="224"/>
      <c r="M50" s="216"/>
      <c r="N50" s="141"/>
    </row>
    <row r="51" spans="4:14" ht="140.25" customHeight="1">
      <c r="D51" s="1"/>
      <c r="E51" s="417"/>
      <c r="F51" s="286"/>
      <c r="G51" s="431" t="s">
        <v>1</v>
      </c>
      <c r="H51" s="426" t="s">
        <v>377</v>
      </c>
      <c r="I51" s="411" t="s">
        <v>88</v>
      </c>
      <c r="J51" s="412">
        <v>48000</v>
      </c>
      <c r="K51" s="412">
        <v>58000</v>
      </c>
      <c r="L51" s="224"/>
      <c r="M51" s="216"/>
      <c r="N51" s="141"/>
    </row>
    <row r="52" spans="4:14" ht="134.25" customHeight="1">
      <c r="D52" s="1"/>
      <c r="E52" s="417" t="s">
        <v>188</v>
      </c>
      <c r="F52" s="418" t="s">
        <v>228</v>
      </c>
      <c r="G52" s="418" t="s">
        <v>228</v>
      </c>
      <c r="H52" s="417" t="s">
        <v>147</v>
      </c>
      <c r="I52" s="424" t="s">
        <v>58</v>
      </c>
      <c r="J52" s="421">
        <f>J53++J55+J62</f>
        <v>611184.3399999999</v>
      </c>
      <c r="K52" s="421">
        <f>K53++K55+K62</f>
        <v>3147122.78</v>
      </c>
      <c r="L52" s="224"/>
      <c r="M52" s="216"/>
      <c r="N52" s="141"/>
    </row>
    <row r="53" spans="4:14" ht="277.5" customHeight="1">
      <c r="D53" s="1"/>
      <c r="E53" s="417"/>
      <c r="F53" s="422" t="s">
        <v>238</v>
      </c>
      <c r="G53" s="422" t="s">
        <v>229</v>
      </c>
      <c r="H53" s="432" t="s">
        <v>148</v>
      </c>
      <c r="I53" s="432" t="s">
        <v>58</v>
      </c>
      <c r="J53" s="433">
        <f>J54</f>
        <v>-5000</v>
      </c>
      <c r="K53" s="433">
        <f>K54</f>
        <v>0</v>
      </c>
      <c r="L53" s="224"/>
      <c r="M53" s="216"/>
      <c r="N53" s="141"/>
    </row>
    <row r="54" spans="4:14" ht="165.75" customHeight="1">
      <c r="D54" s="1"/>
      <c r="E54" s="417"/>
      <c r="F54" s="431" t="s">
        <v>1</v>
      </c>
      <c r="G54" s="431" t="s">
        <v>1</v>
      </c>
      <c r="H54" s="411" t="s">
        <v>148</v>
      </c>
      <c r="I54" s="426" t="s">
        <v>88</v>
      </c>
      <c r="J54" s="412">
        <v>-5000</v>
      </c>
      <c r="K54" s="412"/>
      <c r="L54" s="224"/>
      <c r="M54" s="216"/>
      <c r="N54" s="141"/>
    </row>
    <row r="55" spans="4:14" ht="154.5" customHeight="1">
      <c r="D55" s="1"/>
      <c r="E55" s="417"/>
      <c r="F55" s="428" t="s">
        <v>270</v>
      </c>
      <c r="G55" s="428" t="s">
        <v>295</v>
      </c>
      <c r="H55" s="417" t="s">
        <v>149</v>
      </c>
      <c r="I55" s="417" t="s">
        <v>58</v>
      </c>
      <c r="J55" s="421">
        <f>J56+J57++J58+J59+J60+J61</f>
        <v>1030959.2</v>
      </c>
      <c r="K55" s="421">
        <f>K56++K57+K58+K59+K60+K61</f>
        <v>1479869.15</v>
      </c>
      <c r="L55" s="224"/>
      <c r="M55" s="216"/>
      <c r="N55" s="141"/>
    </row>
    <row r="56" spans="4:14" ht="168.75" customHeight="1">
      <c r="D56" s="1"/>
      <c r="E56" s="417"/>
      <c r="F56" s="286" t="s">
        <v>162</v>
      </c>
      <c r="G56" s="286" t="s">
        <v>162</v>
      </c>
      <c r="H56" s="411" t="s">
        <v>149</v>
      </c>
      <c r="I56" s="227" t="s">
        <v>88</v>
      </c>
      <c r="J56" s="228">
        <v>1060913.2</v>
      </c>
      <c r="K56" s="228">
        <v>1405823.15</v>
      </c>
      <c r="L56" s="224"/>
      <c r="M56" s="216"/>
      <c r="N56" s="141"/>
    </row>
    <row r="57" spans="4:14" ht="114" customHeight="1">
      <c r="D57" s="1"/>
      <c r="E57" s="417"/>
      <c r="F57" s="286"/>
      <c r="G57" s="286" t="s">
        <v>327</v>
      </c>
      <c r="H57" s="411" t="s">
        <v>149</v>
      </c>
      <c r="I57" s="227" t="s">
        <v>328</v>
      </c>
      <c r="J57" s="228"/>
      <c r="K57" s="228">
        <v>35000</v>
      </c>
      <c r="L57" s="224"/>
      <c r="M57" s="216"/>
      <c r="N57" s="141"/>
    </row>
    <row r="58" spans="4:14" ht="96" customHeight="1">
      <c r="D58" s="1"/>
      <c r="E58" s="417"/>
      <c r="F58" s="286" t="s">
        <v>138</v>
      </c>
      <c r="G58" s="286" t="s">
        <v>138</v>
      </c>
      <c r="H58" s="411" t="s">
        <v>149</v>
      </c>
      <c r="I58" s="411" t="s">
        <v>163</v>
      </c>
      <c r="J58" s="412"/>
      <c r="K58" s="412">
        <v>10000</v>
      </c>
      <c r="L58" s="224"/>
      <c r="M58" s="216"/>
      <c r="N58" s="141"/>
    </row>
    <row r="59" spans="4:14" ht="146.25" customHeight="1">
      <c r="D59" s="1"/>
      <c r="E59" s="417"/>
      <c r="F59" s="286" t="s">
        <v>86</v>
      </c>
      <c r="G59" s="286" t="s">
        <v>86</v>
      </c>
      <c r="H59" s="411" t="s">
        <v>149</v>
      </c>
      <c r="I59" s="411" t="s">
        <v>89</v>
      </c>
      <c r="J59" s="412">
        <v>-17768</v>
      </c>
      <c r="K59" s="412">
        <v>17232</v>
      </c>
      <c r="L59" s="224"/>
      <c r="M59" s="216"/>
      <c r="N59" s="141"/>
    </row>
    <row r="60" spans="4:14" ht="116.25" customHeight="1">
      <c r="D60" s="1"/>
      <c r="E60" s="417"/>
      <c r="F60" s="286" t="s">
        <v>87</v>
      </c>
      <c r="G60" s="286" t="s">
        <v>87</v>
      </c>
      <c r="H60" s="411" t="s">
        <v>149</v>
      </c>
      <c r="I60" s="411" t="s">
        <v>9</v>
      </c>
      <c r="J60" s="412">
        <v>-6686</v>
      </c>
      <c r="K60" s="412">
        <v>5314</v>
      </c>
      <c r="L60" s="224"/>
      <c r="M60" s="216"/>
      <c r="N60" s="141"/>
    </row>
    <row r="61" spans="4:14" ht="80.25" customHeight="1">
      <c r="D61" s="1"/>
      <c r="E61" s="417"/>
      <c r="F61" s="286" t="s">
        <v>202</v>
      </c>
      <c r="G61" s="286" t="s">
        <v>202</v>
      </c>
      <c r="H61" s="411" t="s">
        <v>149</v>
      </c>
      <c r="I61" s="411" t="s">
        <v>201</v>
      </c>
      <c r="J61" s="412">
        <v>-5500</v>
      </c>
      <c r="K61" s="412">
        <v>6500</v>
      </c>
      <c r="L61" s="224"/>
      <c r="M61" s="216"/>
      <c r="N61" s="141"/>
    </row>
    <row r="62" spans="4:14" ht="233.25" customHeight="1">
      <c r="D62" s="1"/>
      <c r="E62" s="417"/>
      <c r="F62" s="428" t="s">
        <v>231</v>
      </c>
      <c r="G62" s="428" t="s">
        <v>296</v>
      </c>
      <c r="H62" s="417" t="s">
        <v>147</v>
      </c>
      <c r="I62" s="417" t="s">
        <v>58</v>
      </c>
      <c r="J62" s="421">
        <f>J63+J64+J65+J68+J69+J70</f>
        <v>-414774.86000000004</v>
      </c>
      <c r="K62" s="421">
        <f>K63++K64+K65+K68+K69+K70</f>
        <v>1667253.63</v>
      </c>
      <c r="L62" s="224"/>
      <c r="M62" s="216"/>
      <c r="N62" s="141"/>
    </row>
    <row r="63" spans="4:14" ht="165" customHeight="1">
      <c r="D63" s="1"/>
      <c r="E63" s="417"/>
      <c r="F63" s="286" t="s">
        <v>272</v>
      </c>
      <c r="G63" s="286" t="s">
        <v>166</v>
      </c>
      <c r="H63" s="411" t="s">
        <v>148</v>
      </c>
      <c r="I63" s="434" t="s">
        <v>82</v>
      </c>
      <c r="J63" s="435">
        <v>-152180.6</v>
      </c>
      <c r="K63" s="412">
        <v>35789.4</v>
      </c>
      <c r="L63" s="224"/>
      <c r="M63" s="217"/>
      <c r="N63" s="141"/>
    </row>
    <row r="64" spans="4:14" ht="219.75" customHeight="1">
      <c r="D64" s="1"/>
      <c r="E64" s="417"/>
      <c r="F64" s="285" t="s">
        <v>273</v>
      </c>
      <c r="G64" s="285" t="s">
        <v>237</v>
      </c>
      <c r="H64" s="411" t="s">
        <v>148</v>
      </c>
      <c r="I64" s="434" t="s">
        <v>164</v>
      </c>
      <c r="J64" s="435">
        <v>-46758.37</v>
      </c>
      <c r="K64" s="412">
        <v>10011.63</v>
      </c>
      <c r="L64" s="224"/>
      <c r="M64" s="217"/>
      <c r="N64" s="141"/>
    </row>
    <row r="65" spans="4:14" ht="87.75" customHeight="1">
      <c r="D65" s="1"/>
      <c r="E65" s="417"/>
      <c r="F65" s="285"/>
      <c r="G65" s="285" t="s">
        <v>345</v>
      </c>
      <c r="H65" s="411" t="s">
        <v>349</v>
      </c>
      <c r="I65" s="434" t="s">
        <v>348</v>
      </c>
      <c r="J65" s="435">
        <f>J66+J67</f>
        <v>-98702.20000000001</v>
      </c>
      <c r="K65" s="435">
        <f>K66+K67</f>
        <v>83212.72</v>
      </c>
      <c r="L65" s="224"/>
      <c r="M65" s="217"/>
      <c r="N65" s="141"/>
    </row>
    <row r="66" spans="4:14" ht="153.75" customHeight="1">
      <c r="D66" s="1"/>
      <c r="E66" s="417"/>
      <c r="F66" s="285"/>
      <c r="G66" s="286" t="s">
        <v>166</v>
      </c>
      <c r="H66" s="411" t="s">
        <v>349</v>
      </c>
      <c r="I66" s="434" t="s">
        <v>82</v>
      </c>
      <c r="J66" s="435">
        <v>-75808.13</v>
      </c>
      <c r="K66" s="412">
        <v>63911.47</v>
      </c>
      <c r="L66" s="224"/>
      <c r="M66" s="217"/>
      <c r="N66" s="141"/>
    </row>
    <row r="67" spans="4:14" ht="237.75" customHeight="1">
      <c r="D67" s="1"/>
      <c r="E67" s="417"/>
      <c r="F67" s="285"/>
      <c r="G67" s="285" t="s">
        <v>237</v>
      </c>
      <c r="H67" s="411" t="s">
        <v>349</v>
      </c>
      <c r="I67" s="434" t="s">
        <v>164</v>
      </c>
      <c r="J67" s="435">
        <v>-22894.07</v>
      </c>
      <c r="K67" s="412">
        <v>19301.25</v>
      </c>
      <c r="L67" s="224"/>
      <c r="M67" s="217"/>
      <c r="N67" s="141"/>
    </row>
    <row r="68" spans="4:14" ht="165.75" customHeight="1">
      <c r="D68" s="1"/>
      <c r="E68" s="417"/>
      <c r="F68" s="285"/>
      <c r="G68" s="286" t="s">
        <v>166</v>
      </c>
      <c r="H68" s="411" t="s">
        <v>149</v>
      </c>
      <c r="I68" s="434" t="s">
        <v>82</v>
      </c>
      <c r="J68" s="435">
        <v>-310196.02</v>
      </c>
      <c r="K68" s="412">
        <v>434337.98</v>
      </c>
      <c r="L68" s="224"/>
      <c r="M68" s="217"/>
      <c r="N68" s="141"/>
    </row>
    <row r="69" spans="4:14" ht="210.75" customHeight="1">
      <c r="D69" s="1"/>
      <c r="E69" s="417"/>
      <c r="F69" s="285"/>
      <c r="G69" s="285" t="s">
        <v>237</v>
      </c>
      <c r="H69" s="411" t="s">
        <v>149</v>
      </c>
      <c r="I69" s="434" t="s">
        <v>164</v>
      </c>
      <c r="J69" s="435">
        <v>-97928.62</v>
      </c>
      <c r="K69" s="412">
        <v>126917.38</v>
      </c>
      <c r="L69" s="224"/>
      <c r="M69" s="217"/>
      <c r="N69" s="141"/>
    </row>
    <row r="70" spans="4:14" ht="105.75" customHeight="1">
      <c r="D70" s="1"/>
      <c r="E70" s="417"/>
      <c r="F70" s="285"/>
      <c r="G70" s="285" t="s">
        <v>345</v>
      </c>
      <c r="H70" s="411" t="s">
        <v>347</v>
      </c>
      <c r="I70" s="434" t="s">
        <v>348</v>
      </c>
      <c r="J70" s="435">
        <f>J71+J72</f>
        <v>290990.95</v>
      </c>
      <c r="K70" s="435">
        <f>K71+K72</f>
        <v>976984.52</v>
      </c>
      <c r="L70" s="224"/>
      <c r="M70" s="217"/>
      <c r="N70" s="141"/>
    </row>
    <row r="71" spans="4:14" ht="183.75" customHeight="1">
      <c r="D71" s="1"/>
      <c r="E71" s="417"/>
      <c r="F71" s="285"/>
      <c r="G71" s="286" t="s">
        <v>166</v>
      </c>
      <c r="H71" s="411" t="s">
        <v>347</v>
      </c>
      <c r="I71" s="434" t="s">
        <v>82</v>
      </c>
      <c r="J71" s="435">
        <v>223529.04</v>
      </c>
      <c r="K71" s="412">
        <v>750372.1</v>
      </c>
      <c r="L71" s="224"/>
      <c r="M71" s="217"/>
      <c r="N71" s="141"/>
    </row>
    <row r="72" spans="4:14" ht="201.75" customHeight="1">
      <c r="D72" s="1"/>
      <c r="E72" s="417"/>
      <c r="F72" s="285"/>
      <c r="G72" s="285" t="s">
        <v>237</v>
      </c>
      <c r="H72" s="411" t="s">
        <v>347</v>
      </c>
      <c r="I72" s="434" t="s">
        <v>164</v>
      </c>
      <c r="J72" s="435">
        <v>67461.91</v>
      </c>
      <c r="K72" s="412">
        <v>226612.42</v>
      </c>
      <c r="L72" s="224"/>
      <c r="M72" s="217"/>
      <c r="N72" s="141"/>
    </row>
    <row r="73" spans="4:14" ht="125.25" customHeight="1">
      <c r="D73" s="1"/>
      <c r="E73" s="417"/>
      <c r="F73" s="428" t="s">
        <v>133</v>
      </c>
      <c r="G73" s="428" t="s">
        <v>133</v>
      </c>
      <c r="H73" s="417" t="s">
        <v>150</v>
      </c>
      <c r="I73" s="417"/>
      <c r="J73" s="421">
        <f>J74+J77</f>
        <v>67040.51000000001</v>
      </c>
      <c r="K73" s="421">
        <f>K74+K77</f>
        <v>580300.51</v>
      </c>
      <c r="L73" s="224"/>
      <c r="M73" s="217"/>
      <c r="N73" s="141"/>
    </row>
    <row r="74" spans="4:14" ht="165.75" customHeight="1">
      <c r="D74" s="1"/>
      <c r="E74" s="409"/>
      <c r="F74" s="436" t="s">
        <v>0</v>
      </c>
      <c r="G74" s="437" t="s">
        <v>0</v>
      </c>
      <c r="H74" s="417" t="s">
        <v>184</v>
      </c>
      <c r="I74" s="417" t="s">
        <v>58</v>
      </c>
      <c r="J74" s="421">
        <f>J75++J76</f>
        <v>74040.51000000001</v>
      </c>
      <c r="K74" s="421">
        <f>K75++K76</f>
        <v>580300.51</v>
      </c>
      <c r="L74" s="224"/>
      <c r="M74" s="217"/>
      <c r="N74" s="141"/>
    </row>
    <row r="75" spans="4:14" ht="174.75" customHeight="1">
      <c r="D75" s="1"/>
      <c r="E75" s="409"/>
      <c r="F75" s="286" t="s">
        <v>92</v>
      </c>
      <c r="G75" s="286" t="s">
        <v>166</v>
      </c>
      <c r="H75" s="411" t="s">
        <v>184</v>
      </c>
      <c r="I75" s="411" t="s">
        <v>82</v>
      </c>
      <c r="J75" s="412">
        <v>58145.87</v>
      </c>
      <c r="K75" s="412">
        <v>446975.87</v>
      </c>
      <c r="L75" s="224"/>
      <c r="M75" s="217"/>
      <c r="N75" s="141"/>
    </row>
    <row r="76" spans="4:14" ht="203.25" customHeight="1">
      <c r="D76" s="1"/>
      <c r="E76" s="409"/>
      <c r="F76" s="286" t="s">
        <v>165</v>
      </c>
      <c r="G76" s="285" t="s">
        <v>237</v>
      </c>
      <c r="H76" s="411" t="s">
        <v>184</v>
      </c>
      <c r="I76" s="411" t="s">
        <v>164</v>
      </c>
      <c r="J76" s="412">
        <v>15894.64</v>
      </c>
      <c r="K76" s="412">
        <v>133324.64</v>
      </c>
      <c r="L76" s="224"/>
      <c r="M76" s="217"/>
      <c r="N76" s="141"/>
    </row>
    <row r="77" spans="4:14" ht="151.5" customHeight="1">
      <c r="D77" s="1"/>
      <c r="E77" s="409"/>
      <c r="F77" s="438" t="s">
        <v>278</v>
      </c>
      <c r="G77" s="438" t="s">
        <v>2</v>
      </c>
      <c r="H77" s="417" t="s">
        <v>158</v>
      </c>
      <c r="I77" s="417"/>
      <c r="J77" s="421">
        <f>J78</f>
        <v>-7000</v>
      </c>
      <c r="K77" s="421">
        <f>K78</f>
        <v>0</v>
      </c>
      <c r="L77" s="224"/>
      <c r="M77" s="217"/>
      <c r="N77" s="141"/>
    </row>
    <row r="78" spans="4:14" ht="111" customHeight="1">
      <c r="D78" s="1"/>
      <c r="E78" s="409"/>
      <c r="F78" s="286" t="s">
        <v>4</v>
      </c>
      <c r="G78" s="286" t="s">
        <v>297</v>
      </c>
      <c r="H78" s="411" t="s">
        <v>158</v>
      </c>
      <c r="I78" s="411" t="s">
        <v>5</v>
      </c>
      <c r="J78" s="412">
        <v>-7000</v>
      </c>
      <c r="K78" s="412">
        <v>0</v>
      </c>
      <c r="L78" s="224"/>
      <c r="M78" s="217"/>
      <c r="N78" s="141"/>
    </row>
    <row r="79" spans="4:14" ht="126" customHeight="1">
      <c r="D79" s="1"/>
      <c r="E79" s="439" t="s">
        <v>29</v>
      </c>
      <c r="F79" s="440"/>
      <c r="G79" s="440"/>
      <c r="H79" s="441"/>
      <c r="I79" s="442"/>
      <c r="J79" s="442">
        <f>J21+J73</f>
        <v>669133.1699999998</v>
      </c>
      <c r="K79" s="442">
        <f>K21+K73</f>
        <v>7332845.609999999</v>
      </c>
      <c r="L79" s="224"/>
      <c r="M79" s="216"/>
      <c r="N79" s="141"/>
    </row>
    <row r="80" spans="4:14" ht="70.5">
      <c r="D80" s="1"/>
      <c r="E80" s="224"/>
      <c r="F80" s="224"/>
      <c r="G80" s="224"/>
      <c r="H80" s="224"/>
      <c r="I80" s="224"/>
      <c r="J80" s="224"/>
      <c r="K80" s="224"/>
      <c r="L80" s="216"/>
      <c r="M80" s="216"/>
      <c r="N80" s="141"/>
    </row>
    <row r="81" spans="4:14" ht="53.25">
      <c r="D81" s="1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4:14" ht="53.25">
      <c r="D82" s="1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4:14" ht="53.25">
      <c r="D83" s="1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pans="4:14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sheetProtection/>
  <mergeCells count="7">
    <mergeCell ref="E79:H79"/>
    <mergeCell ref="K3:M3"/>
    <mergeCell ref="E9:K9"/>
    <mergeCell ref="I10:K10"/>
    <mergeCell ref="I4:N6"/>
    <mergeCell ref="K1:M1"/>
    <mergeCell ref="K2:M2"/>
  </mergeCells>
  <printOptions/>
  <pageMargins left="0.25" right="0.25" top="0.75" bottom="0.75" header="0.3" footer="0.3"/>
  <pageSetup fitToHeight="0" fitToWidth="1" horizontalDpi="600" verticalDpi="600" orientation="portrait" paperSize="9" scale="1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69"/>
  <sheetViews>
    <sheetView view="pageBreakPreview" zoomScale="17" zoomScaleNormal="65" zoomScaleSheetLayoutView="17" zoomScalePageLayoutView="0" workbookViewId="0" topLeftCell="A1">
      <selection activeCell="I22" sqref="I22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100.375" style="0" customWidth="1"/>
    <col min="8" max="8" width="76.00390625" style="0" customWidth="1"/>
    <col min="9" max="9" width="89.25390625" style="0" customWidth="1"/>
    <col min="10" max="10" width="85.375" style="0" customWidth="1"/>
    <col min="11" max="11" width="78.875" style="0" customWidth="1"/>
  </cols>
  <sheetData>
    <row r="1" spans="1:14" ht="123.75" customHeight="1">
      <c r="A1" s="1"/>
      <c r="B1" s="141"/>
      <c r="C1" s="141"/>
      <c r="D1" s="141"/>
      <c r="E1" s="141"/>
      <c r="F1" s="141"/>
      <c r="G1" s="141"/>
      <c r="H1" s="141"/>
      <c r="I1" s="141"/>
      <c r="J1" s="329"/>
      <c r="K1" s="329"/>
      <c r="L1" s="141"/>
      <c r="M1" s="241"/>
      <c r="N1" s="241"/>
    </row>
    <row r="2" spans="1:14" ht="69" customHeight="1" hidden="1">
      <c r="A2" s="1"/>
      <c r="B2" s="141"/>
      <c r="C2" s="141"/>
      <c r="D2" s="141"/>
      <c r="E2" s="141"/>
      <c r="F2" s="141"/>
      <c r="G2" s="141"/>
      <c r="H2" s="141"/>
      <c r="I2" s="141"/>
      <c r="J2" s="240"/>
      <c r="K2" s="240"/>
      <c r="L2" s="141"/>
      <c r="M2" s="241"/>
      <c r="N2" s="241"/>
    </row>
    <row r="3" spans="1:14" ht="134.25" customHeight="1">
      <c r="A3" s="1"/>
      <c r="B3" s="141"/>
      <c r="C3" s="141"/>
      <c r="D3" s="141"/>
      <c r="E3" s="141"/>
      <c r="F3" s="141"/>
      <c r="G3" s="141"/>
      <c r="H3" s="141"/>
      <c r="I3" s="242"/>
      <c r="J3" s="329" t="s">
        <v>338</v>
      </c>
      <c r="K3" s="330"/>
      <c r="L3" s="141"/>
      <c r="M3" s="241"/>
      <c r="N3" s="241"/>
    </row>
    <row r="4" spans="1:14" ht="21.75" customHeight="1">
      <c r="A4" s="1"/>
      <c r="B4" s="141"/>
      <c r="C4" s="141"/>
      <c r="D4" s="141"/>
      <c r="E4" s="141"/>
      <c r="F4" s="141"/>
      <c r="G4" s="141"/>
      <c r="H4" s="334" t="s">
        <v>310</v>
      </c>
      <c r="I4" s="334"/>
      <c r="J4" s="334"/>
      <c r="K4" s="334"/>
      <c r="L4" s="334"/>
      <c r="M4" s="335"/>
      <c r="N4" s="335"/>
    </row>
    <row r="5" spans="1:14" ht="34.5" customHeight="1">
      <c r="A5" s="1"/>
      <c r="B5" s="141"/>
      <c r="C5" s="141"/>
      <c r="D5" s="141"/>
      <c r="E5" s="141"/>
      <c r="F5" s="141"/>
      <c r="G5" s="141"/>
      <c r="H5" s="334"/>
      <c r="I5" s="334"/>
      <c r="J5" s="334"/>
      <c r="K5" s="334"/>
      <c r="L5" s="334"/>
      <c r="M5" s="335"/>
      <c r="N5" s="335"/>
    </row>
    <row r="6" spans="1:14" ht="75.75" customHeight="1">
      <c r="A6" s="1"/>
      <c r="B6" s="141"/>
      <c r="C6" s="141"/>
      <c r="D6" s="141"/>
      <c r="E6" s="141"/>
      <c r="F6" s="141"/>
      <c r="G6" s="141"/>
      <c r="H6" s="334"/>
      <c r="I6" s="334"/>
      <c r="J6" s="334"/>
      <c r="K6" s="334"/>
      <c r="L6" s="334"/>
      <c r="M6" s="335"/>
      <c r="N6" s="335"/>
    </row>
    <row r="7" spans="1:14" ht="6.75" customHeight="1" hidden="1">
      <c r="A7" s="1"/>
      <c r="B7" s="141"/>
      <c r="C7" s="141"/>
      <c r="D7" s="141"/>
      <c r="E7" s="141"/>
      <c r="F7" s="141"/>
      <c r="G7" s="141"/>
      <c r="H7" s="335"/>
      <c r="I7" s="335"/>
      <c r="J7" s="335"/>
      <c r="K7" s="335"/>
      <c r="L7" s="335"/>
      <c r="M7" s="335"/>
      <c r="N7" s="335"/>
    </row>
    <row r="8" spans="1:14" ht="61.5" hidden="1">
      <c r="A8" s="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241"/>
      <c r="N8" s="241"/>
    </row>
    <row r="9" spans="1:14" ht="198" customHeight="1">
      <c r="A9" s="1"/>
      <c r="B9" s="331" t="s">
        <v>312</v>
      </c>
      <c r="C9" s="331"/>
      <c r="D9" s="331"/>
      <c r="E9" s="331"/>
      <c r="F9" s="331"/>
      <c r="G9" s="331"/>
      <c r="H9" s="331"/>
      <c r="I9" s="331"/>
      <c r="J9" s="331"/>
      <c r="K9" s="141"/>
      <c r="L9" s="141"/>
      <c r="M9" s="241"/>
      <c r="N9" s="241"/>
    </row>
    <row r="10" spans="1:14" ht="41.25" customHeight="1">
      <c r="A10" s="1"/>
      <c r="B10" s="143"/>
      <c r="C10" s="143"/>
      <c r="D10" s="143"/>
      <c r="E10" s="143"/>
      <c r="F10" s="143"/>
      <c r="G10" s="144"/>
      <c r="H10" s="332"/>
      <c r="I10" s="332"/>
      <c r="J10" s="332"/>
      <c r="K10" s="141"/>
      <c r="L10" s="141"/>
      <c r="M10" s="241"/>
      <c r="N10" s="241"/>
    </row>
    <row r="11" spans="1:14" ht="270.75" customHeight="1">
      <c r="A11" s="1"/>
      <c r="B11" s="243" t="s">
        <v>33</v>
      </c>
      <c r="C11" s="243" t="s">
        <v>34</v>
      </c>
      <c r="D11" s="244" t="s">
        <v>52</v>
      </c>
      <c r="E11" s="244" t="s">
        <v>53</v>
      </c>
      <c r="F11" s="244" t="s">
        <v>54</v>
      </c>
      <c r="G11" s="244" t="s">
        <v>55</v>
      </c>
      <c r="H11" s="244" t="s">
        <v>56</v>
      </c>
      <c r="I11" s="245" t="s">
        <v>192</v>
      </c>
      <c r="J11" s="246" t="s">
        <v>303</v>
      </c>
      <c r="K11" s="246" t="s">
        <v>313</v>
      </c>
      <c r="L11" s="141"/>
      <c r="M11" s="241"/>
      <c r="N11" s="241"/>
    </row>
    <row r="12" spans="1:14" ht="61.5">
      <c r="A12" s="1"/>
      <c r="B12" s="247">
        <v>1</v>
      </c>
      <c r="C12" s="247">
        <v>2</v>
      </c>
      <c r="D12" s="248" t="s">
        <v>35</v>
      </c>
      <c r="E12" s="248" t="s">
        <v>36</v>
      </c>
      <c r="F12" s="248" t="s">
        <v>37</v>
      </c>
      <c r="G12" s="248" t="s">
        <v>38</v>
      </c>
      <c r="H12" s="248" t="s">
        <v>39</v>
      </c>
      <c r="I12" s="248" t="s">
        <v>176</v>
      </c>
      <c r="J12" s="247">
        <v>9</v>
      </c>
      <c r="K12" s="249"/>
      <c r="L12" s="141"/>
      <c r="M12" s="241"/>
      <c r="N12" s="241"/>
    </row>
    <row r="13" spans="1:14" ht="69.75" customHeight="1" hidden="1">
      <c r="A13" s="1"/>
      <c r="B13" s="250" t="e">
        <f>#REF!+1</f>
        <v>#REF!</v>
      </c>
      <c r="C13" s="251" t="s">
        <v>161</v>
      </c>
      <c r="D13" s="252" t="s">
        <v>57</v>
      </c>
      <c r="E13" s="252" t="s">
        <v>69</v>
      </c>
      <c r="F13" s="252" t="s">
        <v>71</v>
      </c>
      <c r="G13" s="252" t="s">
        <v>177</v>
      </c>
      <c r="H13" s="252"/>
      <c r="I13" s="253">
        <f>I14</f>
        <v>0</v>
      </c>
      <c r="J13" s="253">
        <f>J14</f>
        <v>0</v>
      </c>
      <c r="K13" s="249"/>
      <c r="L13" s="141"/>
      <c r="M13" s="241"/>
      <c r="N13" s="241"/>
    </row>
    <row r="14" spans="1:14" ht="71.25" customHeight="1" hidden="1">
      <c r="A14" s="1"/>
      <c r="B14" s="250" t="e">
        <f aca="true" t="shared" si="0" ref="B14:B20">B13+1</f>
        <v>#REF!</v>
      </c>
      <c r="C14" s="254" t="s">
        <v>159</v>
      </c>
      <c r="D14" s="252" t="s">
        <v>57</v>
      </c>
      <c r="E14" s="252" t="s">
        <v>69</v>
      </c>
      <c r="F14" s="252" t="s">
        <v>71</v>
      </c>
      <c r="G14" s="255" t="s">
        <v>178</v>
      </c>
      <c r="H14" s="252"/>
      <c r="I14" s="253">
        <f>I15+I16+I17+I18+I19+I20</f>
        <v>0</v>
      </c>
      <c r="J14" s="253">
        <f>J15+J16+J17+J18+J19+J20</f>
        <v>0</v>
      </c>
      <c r="K14" s="249"/>
      <c r="L14" s="141"/>
      <c r="M14" s="241"/>
      <c r="N14" s="241"/>
    </row>
    <row r="15" spans="1:14" ht="85.5" customHeight="1" hidden="1">
      <c r="A15" s="1"/>
      <c r="B15" s="250" t="e">
        <f t="shared" si="0"/>
        <v>#REF!</v>
      </c>
      <c r="C15" s="256" t="s">
        <v>92</v>
      </c>
      <c r="D15" s="252" t="s">
        <v>57</v>
      </c>
      <c r="E15" s="252" t="s">
        <v>69</v>
      </c>
      <c r="F15" s="252" t="s">
        <v>71</v>
      </c>
      <c r="G15" s="255" t="s">
        <v>178</v>
      </c>
      <c r="H15" s="252" t="s">
        <v>82</v>
      </c>
      <c r="I15" s="253"/>
      <c r="J15" s="253">
        <v>0</v>
      </c>
      <c r="K15" s="249"/>
      <c r="L15" s="141"/>
      <c r="M15" s="241"/>
      <c r="N15" s="241"/>
    </row>
    <row r="16" spans="1:14" ht="40.5" customHeight="1" hidden="1">
      <c r="A16" s="1"/>
      <c r="B16" s="250" t="e">
        <f t="shared" si="0"/>
        <v>#REF!</v>
      </c>
      <c r="C16" s="256" t="s">
        <v>83</v>
      </c>
      <c r="D16" s="252" t="s">
        <v>57</v>
      </c>
      <c r="E16" s="252" t="s">
        <v>69</v>
      </c>
      <c r="F16" s="252" t="s">
        <v>71</v>
      </c>
      <c r="G16" s="255" t="s">
        <v>178</v>
      </c>
      <c r="H16" s="252" t="s">
        <v>179</v>
      </c>
      <c r="I16" s="253"/>
      <c r="J16" s="253">
        <v>0</v>
      </c>
      <c r="K16" s="249"/>
      <c r="L16" s="141"/>
      <c r="M16" s="241"/>
      <c r="N16" s="241"/>
    </row>
    <row r="17" spans="1:14" ht="72.75" customHeight="1" hidden="1">
      <c r="A17" s="1"/>
      <c r="B17" s="250" t="e">
        <f t="shared" si="0"/>
        <v>#REF!</v>
      </c>
      <c r="C17" s="256" t="s">
        <v>84</v>
      </c>
      <c r="D17" s="252" t="s">
        <v>57</v>
      </c>
      <c r="E17" s="252" t="s">
        <v>69</v>
      </c>
      <c r="F17" s="252" t="s">
        <v>71</v>
      </c>
      <c r="G17" s="255" t="s">
        <v>178</v>
      </c>
      <c r="H17" s="252" t="s">
        <v>85</v>
      </c>
      <c r="I17" s="253"/>
      <c r="J17" s="253">
        <v>0</v>
      </c>
      <c r="K17" s="249"/>
      <c r="L17" s="141"/>
      <c r="M17" s="241"/>
      <c r="N17" s="241"/>
    </row>
    <row r="18" spans="1:14" ht="88.5" customHeight="1" hidden="1">
      <c r="A18" s="1"/>
      <c r="B18" s="250" t="e">
        <f t="shared" si="0"/>
        <v>#REF!</v>
      </c>
      <c r="C18" s="256" t="s">
        <v>1</v>
      </c>
      <c r="D18" s="252" t="s">
        <v>57</v>
      </c>
      <c r="E18" s="252" t="s">
        <v>69</v>
      </c>
      <c r="F18" s="252" t="s">
        <v>71</v>
      </c>
      <c r="G18" s="255" t="s">
        <v>178</v>
      </c>
      <c r="H18" s="252" t="s">
        <v>88</v>
      </c>
      <c r="I18" s="253"/>
      <c r="J18" s="253">
        <v>0</v>
      </c>
      <c r="K18" s="249"/>
      <c r="L18" s="141"/>
      <c r="M18" s="241"/>
      <c r="N18" s="241"/>
    </row>
    <row r="19" spans="1:14" ht="42" customHeight="1" hidden="1">
      <c r="A19" s="1"/>
      <c r="B19" s="250" t="e">
        <f t="shared" si="0"/>
        <v>#REF!</v>
      </c>
      <c r="C19" s="256" t="s">
        <v>86</v>
      </c>
      <c r="D19" s="252" t="s">
        <v>57</v>
      </c>
      <c r="E19" s="252" t="s">
        <v>69</v>
      </c>
      <c r="F19" s="252" t="s">
        <v>71</v>
      </c>
      <c r="G19" s="255" t="s">
        <v>178</v>
      </c>
      <c r="H19" s="252">
        <v>851</v>
      </c>
      <c r="I19" s="253"/>
      <c r="J19" s="253">
        <v>0</v>
      </c>
      <c r="K19" s="249"/>
      <c r="L19" s="141"/>
      <c r="M19" s="241"/>
      <c r="N19" s="241"/>
    </row>
    <row r="20" spans="1:14" ht="52.5" customHeight="1" hidden="1">
      <c r="A20" s="1"/>
      <c r="B20" s="250" t="e">
        <f t="shared" si="0"/>
        <v>#REF!</v>
      </c>
      <c r="C20" s="256" t="s">
        <v>87</v>
      </c>
      <c r="D20" s="252" t="s">
        <v>57</v>
      </c>
      <c r="E20" s="252" t="s">
        <v>69</v>
      </c>
      <c r="F20" s="252" t="s">
        <v>71</v>
      </c>
      <c r="G20" s="255" t="s">
        <v>178</v>
      </c>
      <c r="H20" s="252">
        <v>852</v>
      </c>
      <c r="I20" s="253"/>
      <c r="J20" s="253">
        <v>0</v>
      </c>
      <c r="K20" s="249"/>
      <c r="L20" s="141"/>
      <c r="M20" s="241"/>
      <c r="N20" s="241"/>
    </row>
    <row r="21" spans="1:14" ht="177.75" customHeight="1">
      <c r="A21" s="1"/>
      <c r="B21" s="257">
        <v>1</v>
      </c>
      <c r="C21" s="258" t="s">
        <v>224</v>
      </c>
      <c r="D21" s="257" t="s">
        <v>57</v>
      </c>
      <c r="E21" s="257" t="s">
        <v>69</v>
      </c>
      <c r="F21" s="257" t="s">
        <v>71</v>
      </c>
      <c r="G21" s="257" t="s">
        <v>146</v>
      </c>
      <c r="H21" s="257"/>
      <c r="I21" s="259">
        <f>I22+I31+I39+I42</f>
        <v>105.24</v>
      </c>
      <c r="J21" s="259">
        <f>J22+J31+J39+J42</f>
        <v>2520.42</v>
      </c>
      <c r="K21" s="259">
        <f>K22+K31+K39+K42</f>
        <v>2470.34</v>
      </c>
      <c r="L21" s="141"/>
      <c r="M21" s="241"/>
      <c r="N21" s="241"/>
    </row>
    <row r="22" spans="1:14" ht="152.25" customHeight="1">
      <c r="A22" s="1"/>
      <c r="B22" s="257" t="s">
        <v>207</v>
      </c>
      <c r="C22" s="258" t="s">
        <v>260</v>
      </c>
      <c r="D22" s="257" t="s">
        <v>57</v>
      </c>
      <c r="E22" s="257" t="s">
        <v>69</v>
      </c>
      <c r="F22" s="257" t="s">
        <v>71</v>
      </c>
      <c r="G22" s="260" t="s">
        <v>261</v>
      </c>
      <c r="H22" s="257" t="s">
        <v>58</v>
      </c>
      <c r="I22" s="259">
        <f>I23+I25+I26+I30</f>
        <v>35</v>
      </c>
      <c r="J22" s="259">
        <f>J23+J25+J26+J30</f>
        <v>1292.73</v>
      </c>
      <c r="K22" s="259">
        <f>K23+K25+K26+K30</f>
        <v>1293.73</v>
      </c>
      <c r="L22" s="141"/>
      <c r="M22" s="241"/>
      <c r="N22" s="241"/>
    </row>
    <row r="23" spans="1:14" ht="90" customHeight="1">
      <c r="A23" s="1"/>
      <c r="B23" s="257"/>
      <c r="C23" s="256" t="s">
        <v>166</v>
      </c>
      <c r="D23" s="252" t="s">
        <v>57</v>
      </c>
      <c r="E23" s="252" t="s">
        <v>69</v>
      </c>
      <c r="F23" s="252" t="s">
        <v>71</v>
      </c>
      <c r="G23" s="255" t="s">
        <v>156</v>
      </c>
      <c r="H23" s="252" t="s">
        <v>82</v>
      </c>
      <c r="I23" s="253"/>
      <c r="J23" s="253">
        <v>966</v>
      </c>
      <c r="K23" s="261">
        <v>966</v>
      </c>
      <c r="L23" s="141"/>
      <c r="M23" s="241"/>
      <c r="N23" s="241"/>
    </row>
    <row r="24" spans="1:14" ht="48" customHeight="1" hidden="1">
      <c r="A24" s="1"/>
      <c r="B24" s="257"/>
      <c r="C24" s="256" t="s">
        <v>83</v>
      </c>
      <c r="D24" s="252" t="s">
        <v>57</v>
      </c>
      <c r="E24" s="252" t="s">
        <v>69</v>
      </c>
      <c r="F24" s="252" t="s">
        <v>71</v>
      </c>
      <c r="G24" s="255" t="s">
        <v>157</v>
      </c>
      <c r="H24" s="252" t="s">
        <v>179</v>
      </c>
      <c r="I24" s="253"/>
      <c r="J24" s="253"/>
      <c r="K24" s="262"/>
      <c r="L24" s="141"/>
      <c r="M24" s="241"/>
      <c r="N24" s="241"/>
    </row>
    <row r="25" spans="1:14" ht="190.5" customHeight="1">
      <c r="A25" s="1"/>
      <c r="B25" s="257"/>
      <c r="C25" s="256" t="s">
        <v>237</v>
      </c>
      <c r="D25" s="252" t="s">
        <v>57</v>
      </c>
      <c r="E25" s="252" t="s">
        <v>69</v>
      </c>
      <c r="F25" s="252" t="s">
        <v>71</v>
      </c>
      <c r="G25" s="255" t="s">
        <v>156</v>
      </c>
      <c r="H25" s="252" t="s">
        <v>164</v>
      </c>
      <c r="I25" s="253"/>
      <c r="J25" s="253">
        <v>291.73</v>
      </c>
      <c r="K25" s="262">
        <v>291.73</v>
      </c>
      <c r="L25" s="141"/>
      <c r="M25" s="241"/>
      <c r="N25" s="241"/>
    </row>
    <row r="26" spans="1:14" ht="144.75" customHeight="1">
      <c r="A26" s="1"/>
      <c r="B26" s="257"/>
      <c r="C26" s="256" t="s">
        <v>1</v>
      </c>
      <c r="D26" s="252" t="s">
        <v>57</v>
      </c>
      <c r="E26" s="252" t="s">
        <v>69</v>
      </c>
      <c r="F26" s="252" t="s">
        <v>71</v>
      </c>
      <c r="G26" s="255" t="s">
        <v>157</v>
      </c>
      <c r="H26" s="252" t="s">
        <v>88</v>
      </c>
      <c r="I26" s="253">
        <v>30</v>
      </c>
      <c r="J26" s="253">
        <v>30</v>
      </c>
      <c r="K26" s="261">
        <v>30</v>
      </c>
      <c r="L26" s="141"/>
      <c r="M26" s="241"/>
      <c r="N26" s="241"/>
    </row>
    <row r="27" spans="1:14" ht="114" customHeight="1" hidden="1">
      <c r="A27" s="1"/>
      <c r="B27" s="257"/>
      <c r="C27" s="256" t="s">
        <v>86</v>
      </c>
      <c r="D27" s="252" t="s">
        <v>57</v>
      </c>
      <c r="E27" s="252" t="s">
        <v>69</v>
      </c>
      <c r="F27" s="252" t="s">
        <v>71</v>
      </c>
      <c r="G27" s="255" t="s">
        <v>157</v>
      </c>
      <c r="H27" s="252">
        <v>851</v>
      </c>
      <c r="I27" s="253"/>
      <c r="J27" s="253"/>
      <c r="K27" s="261"/>
      <c r="L27" s="141"/>
      <c r="M27" s="241"/>
      <c r="N27" s="241"/>
    </row>
    <row r="28" spans="1:14" ht="99" customHeight="1" hidden="1">
      <c r="A28" s="1"/>
      <c r="B28" s="257"/>
      <c r="C28" s="256" t="s">
        <v>87</v>
      </c>
      <c r="D28" s="252" t="s">
        <v>57</v>
      </c>
      <c r="E28" s="252" t="s">
        <v>69</v>
      </c>
      <c r="F28" s="252" t="s">
        <v>71</v>
      </c>
      <c r="G28" s="255" t="s">
        <v>157</v>
      </c>
      <c r="H28" s="252">
        <v>852</v>
      </c>
      <c r="I28" s="253"/>
      <c r="J28" s="253"/>
      <c r="K28" s="261"/>
      <c r="L28" s="141"/>
      <c r="M28" s="241"/>
      <c r="N28" s="241"/>
    </row>
    <row r="29" spans="1:14" ht="99" customHeight="1" hidden="1">
      <c r="A29" s="1"/>
      <c r="B29" s="257"/>
      <c r="C29" s="256" t="s">
        <v>87</v>
      </c>
      <c r="D29" s="252"/>
      <c r="E29" s="252"/>
      <c r="F29" s="252"/>
      <c r="G29" s="255" t="s">
        <v>157</v>
      </c>
      <c r="H29" s="252" t="s">
        <v>9</v>
      </c>
      <c r="I29" s="253"/>
      <c r="J29" s="253"/>
      <c r="K29" s="261"/>
      <c r="L29" s="141"/>
      <c r="M29" s="241"/>
      <c r="N29" s="241"/>
    </row>
    <row r="30" spans="1:14" ht="81" customHeight="1">
      <c r="A30" s="1"/>
      <c r="B30" s="257"/>
      <c r="C30" s="256" t="s">
        <v>327</v>
      </c>
      <c r="D30" s="252"/>
      <c r="E30" s="252"/>
      <c r="F30" s="252"/>
      <c r="G30" s="255" t="s">
        <v>157</v>
      </c>
      <c r="H30" s="252" t="s">
        <v>328</v>
      </c>
      <c r="I30" s="253">
        <v>5</v>
      </c>
      <c r="J30" s="253">
        <v>5</v>
      </c>
      <c r="K30" s="261">
        <v>6</v>
      </c>
      <c r="L30" s="141"/>
      <c r="M30" s="241"/>
      <c r="N30" s="241"/>
    </row>
    <row r="31" spans="1:14" ht="149.25" customHeight="1">
      <c r="A31" s="1"/>
      <c r="B31" s="257" t="s">
        <v>186</v>
      </c>
      <c r="C31" s="263" t="s">
        <v>226</v>
      </c>
      <c r="D31" s="252"/>
      <c r="E31" s="252"/>
      <c r="F31" s="252"/>
      <c r="G31" s="260" t="s">
        <v>151</v>
      </c>
      <c r="H31" s="257"/>
      <c r="I31" s="259">
        <f>I32</f>
        <v>-4.3</v>
      </c>
      <c r="J31" s="259">
        <f>J32</f>
        <v>105.10000000000001</v>
      </c>
      <c r="K31" s="264">
        <f>K32</f>
        <v>108.9</v>
      </c>
      <c r="L31" s="141"/>
      <c r="M31" s="241"/>
      <c r="N31" s="241"/>
    </row>
    <row r="32" spans="1:14" ht="126" customHeight="1">
      <c r="A32" s="1"/>
      <c r="B32" s="257"/>
      <c r="C32" s="256" t="s">
        <v>215</v>
      </c>
      <c r="D32" s="257" t="s">
        <v>57</v>
      </c>
      <c r="E32" s="257" t="s">
        <v>70</v>
      </c>
      <c r="F32" s="257" t="s">
        <v>72</v>
      </c>
      <c r="G32" s="252" t="s">
        <v>167</v>
      </c>
      <c r="H32" s="252" t="s">
        <v>58</v>
      </c>
      <c r="I32" s="253">
        <f>I33+I34+I35</f>
        <v>-4.3</v>
      </c>
      <c r="J32" s="253">
        <f>J33+J34+J35</f>
        <v>105.10000000000001</v>
      </c>
      <c r="K32" s="261">
        <f>K33+K34+K35</f>
        <v>108.9</v>
      </c>
      <c r="L32" s="141"/>
      <c r="M32" s="241"/>
      <c r="N32" s="241"/>
    </row>
    <row r="33" spans="1:14" ht="71.25" customHeight="1">
      <c r="A33" s="1"/>
      <c r="B33" s="257"/>
      <c r="C33" s="256" t="s">
        <v>166</v>
      </c>
      <c r="D33" s="252" t="s">
        <v>57</v>
      </c>
      <c r="E33" s="252" t="s">
        <v>70</v>
      </c>
      <c r="F33" s="252" t="s">
        <v>72</v>
      </c>
      <c r="G33" s="252" t="s">
        <v>167</v>
      </c>
      <c r="H33" s="252" t="s">
        <v>82</v>
      </c>
      <c r="I33" s="253">
        <v>-2.37</v>
      </c>
      <c r="J33" s="253">
        <v>79.2</v>
      </c>
      <c r="K33" s="261">
        <v>82.2</v>
      </c>
      <c r="L33" s="141"/>
      <c r="M33" s="241"/>
      <c r="N33" s="241"/>
    </row>
    <row r="34" spans="1:14" ht="207.75" customHeight="1">
      <c r="A34" s="1"/>
      <c r="B34" s="257"/>
      <c r="C34" s="256" t="s">
        <v>237</v>
      </c>
      <c r="D34" s="252" t="s">
        <v>57</v>
      </c>
      <c r="E34" s="252" t="s">
        <v>70</v>
      </c>
      <c r="F34" s="252" t="s">
        <v>72</v>
      </c>
      <c r="G34" s="252" t="s">
        <v>167</v>
      </c>
      <c r="H34" s="252" t="s">
        <v>164</v>
      </c>
      <c r="I34" s="253">
        <v>-0.71</v>
      </c>
      <c r="J34" s="253">
        <v>23.92</v>
      </c>
      <c r="K34" s="261">
        <v>24.82</v>
      </c>
      <c r="L34" s="141"/>
      <c r="M34" s="241"/>
      <c r="N34" s="241"/>
    </row>
    <row r="35" spans="1:14" ht="145.5" customHeight="1">
      <c r="A35" s="1"/>
      <c r="B35" s="257"/>
      <c r="C35" s="256" t="s">
        <v>1</v>
      </c>
      <c r="D35" s="252" t="s">
        <v>57</v>
      </c>
      <c r="E35" s="252" t="s">
        <v>70</v>
      </c>
      <c r="F35" s="252" t="s">
        <v>72</v>
      </c>
      <c r="G35" s="252" t="s">
        <v>167</v>
      </c>
      <c r="H35" s="252" t="s">
        <v>88</v>
      </c>
      <c r="I35" s="253">
        <v>-1.22</v>
      </c>
      <c r="J35" s="253">
        <v>1.98</v>
      </c>
      <c r="K35" s="261">
        <v>1.88</v>
      </c>
      <c r="L35" s="141"/>
      <c r="M35" s="241"/>
      <c r="N35" s="241"/>
    </row>
    <row r="36" spans="1:14" ht="165" customHeight="1" hidden="1">
      <c r="A36" s="1"/>
      <c r="B36" s="257" t="s">
        <v>187</v>
      </c>
      <c r="C36" s="265" t="s">
        <v>191</v>
      </c>
      <c r="D36" s="257" t="s">
        <v>57</v>
      </c>
      <c r="E36" s="257" t="s">
        <v>71</v>
      </c>
      <c r="F36" s="257" t="s">
        <v>75</v>
      </c>
      <c r="G36" s="266" t="s">
        <v>151</v>
      </c>
      <c r="H36" s="257"/>
      <c r="I36" s="259" t="e">
        <f>I37</f>
        <v>#REF!</v>
      </c>
      <c r="J36" s="259" t="e">
        <f>J37</f>
        <v>#REF!</v>
      </c>
      <c r="K36" s="261"/>
      <c r="L36" s="141"/>
      <c r="M36" s="241"/>
      <c r="N36" s="241"/>
    </row>
    <row r="37" spans="1:14" ht="190.5" customHeight="1" hidden="1">
      <c r="A37" s="1"/>
      <c r="B37" s="257"/>
      <c r="C37" s="267" t="s">
        <v>160</v>
      </c>
      <c r="D37" s="252" t="s">
        <v>57</v>
      </c>
      <c r="E37" s="252" t="s">
        <v>71</v>
      </c>
      <c r="F37" s="252" t="s">
        <v>75</v>
      </c>
      <c r="G37" s="268" t="s">
        <v>152</v>
      </c>
      <c r="H37" s="252" t="s">
        <v>58</v>
      </c>
      <c r="I37" s="253" t="e">
        <f>I38+#REF!</f>
        <v>#REF!</v>
      </c>
      <c r="J37" s="253" t="e">
        <f>J38+#REF!</f>
        <v>#REF!</v>
      </c>
      <c r="K37" s="261"/>
      <c r="L37" s="141"/>
      <c r="M37" s="241"/>
      <c r="N37" s="241"/>
    </row>
    <row r="38" spans="1:14" ht="98.25" customHeight="1" hidden="1">
      <c r="A38" s="1"/>
      <c r="B38" s="257"/>
      <c r="C38" s="256" t="s">
        <v>166</v>
      </c>
      <c r="D38" s="252" t="s">
        <v>57</v>
      </c>
      <c r="E38" s="252" t="s">
        <v>71</v>
      </c>
      <c r="F38" s="252" t="s">
        <v>75</v>
      </c>
      <c r="G38" s="268" t="s">
        <v>152</v>
      </c>
      <c r="H38" s="252" t="s">
        <v>82</v>
      </c>
      <c r="I38" s="253"/>
      <c r="J38" s="253">
        <v>18.01</v>
      </c>
      <c r="K38" s="261"/>
      <c r="L38" s="141"/>
      <c r="M38" s="241"/>
      <c r="N38" s="241"/>
    </row>
    <row r="39" spans="1:14" ht="160.5" customHeight="1">
      <c r="A39" s="1"/>
      <c r="B39" s="257" t="s">
        <v>187</v>
      </c>
      <c r="C39" s="258" t="s">
        <v>227</v>
      </c>
      <c r="D39" s="257"/>
      <c r="E39" s="257"/>
      <c r="F39" s="257"/>
      <c r="G39" s="266" t="s">
        <v>198</v>
      </c>
      <c r="H39" s="257" t="s">
        <v>58</v>
      </c>
      <c r="I39" s="259">
        <f aca="true" t="shared" si="1" ref="I39:K40">I40</f>
        <v>0</v>
      </c>
      <c r="J39" s="259">
        <f t="shared" si="1"/>
        <v>6</v>
      </c>
      <c r="K39" s="259">
        <f t="shared" si="1"/>
        <v>3</v>
      </c>
      <c r="L39" s="141"/>
      <c r="M39" s="241"/>
      <c r="N39" s="241"/>
    </row>
    <row r="40" spans="1:14" ht="216.75" customHeight="1">
      <c r="A40" s="1"/>
      <c r="B40" s="257"/>
      <c r="C40" s="258" t="s">
        <v>293</v>
      </c>
      <c r="D40" s="257"/>
      <c r="E40" s="257"/>
      <c r="F40" s="257"/>
      <c r="G40" s="266" t="s">
        <v>199</v>
      </c>
      <c r="H40" s="257" t="s">
        <v>58</v>
      </c>
      <c r="I40" s="259">
        <f t="shared" si="1"/>
        <v>0</v>
      </c>
      <c r="J40" s="259">
        <f t="shared" si="1"/>
        <v>6</v>
      </c>
      <c r="K40" s="264">
        <f t="shared" si="1"/>
        <v>3</v>
      </c>
      <c r="L40" s="141"/>
      <c r="M40" s="241"/>
      <c r="N40" s="241"/>
    </row>
    <row r="41" spans="1:14" ht="135" customHeight="1">
      <c r="A41" s="1"/>
      <c r="B41" s="257"/>
      <c r="C41" s="256" t="s">
        <v>1</v>
      </c>
      <c r="D41" s="252"/>
      <c r="E41" s="252"/>
      <c r="F41" s="252"/>
      <c r="G41" s="268" t="s">
        <v>199</v>
      </c>
      <c r="H41" s="252" t="s">
        <v>88</v>
      </c>
      <c r="I41" s="253"/>
      <c r="J41" s="253">
        <v>6</v>
      </c>
      <c r="K41" s="261">
        <v>3</v>
      </c>
      <c r="L41" s="141"/>
      <c r="M41" s="241"/>
      <c r="N41" s="241"/>
    </row>
    <row r="42" spans="1:14" ht="152.25" customHeight="1">
      <c r="A42" s="1"/>
      <c r="B42" s="257" t="s">
        <v>188</v>
      </c>
      <c r="C42" s="258" t="s">
        <v>228</v>
      </c>
      <c r="D42" s="257" t="s">
        <v>57</v>
      </c>
      <c r="E42" s="266" t="s">
        <v>7</v>
      </c>
      <c r="F42" s="266" t="s">
        <v>7</v>
      </c>
      <c r="G42" s="257" t="s">
        <v>147</v>
      </c>
      <c r="H42" s="266" t="s">
        <v>58</v>
      </c>
      <c r="I42" s="259">
        <f>I45+I43+I52</f>
        <v>74.53999999999999</v>
      </c>
      <c r="J42" s="259">
        <f>J43+J45+J52</f>
        <v>1116.59</v>
      </c>
      <c r="K42" s="259">
        <f>K43+K45+K52</f>
        <v>1064.71</v>
      </c>
      <c r="L42" s="141"/>
      <c r="M42" s="241"/>
      <c r="N42" s="241"/>
    </row>
    <row r="43" spans="1:14" ht="286.5" customHeight="1">
      <c r="A43" s="1"/>
      <c r="B43" s="257"/>
      <c r="C43" s="256" t="s">
        <v>229</v>
      </c>
      <c r="D43" s="252" t="s">
        <v>57</v>
      </c>
      <c r="E43" s="268" t="s">
        <v>7</v>
      </c>
      <c r="F43" s="268" t="s">
        <v>7</v>
      </c>
      <c r="G43" s="252" t="s">
        <v>148</v>
      </c>
      <c r="H43" s="268" t="s">
        <v>58</v>
      </c>
      <c r="I43" s="253">
        <f>I44</f>
        <v>0</v>
      </c>
      <c r="J43" s="253">
        <f>J44</f>
        <v>10</v>
      </c>
      <c r="K43" s="253">
        <f>K44</f>
        <v>5</v>
      </c>
      <c r="L43" s="141"/>
      <c r="M43" s="241"/>
      <c r="N43" s="241"/>
    </row>
    <row r="44" spans="1:14" ht="153" customHeight="1">
      <c r="A44" s="1"/>
      <c r="B44" s="257"/>
      <c r="C44" s="269" t="s">
        <v>1</v>
      </c>
      <c r="D44" s="252" t="s">
        <v>57</v>
      </c>
      <c r="E44" s="268" t="s">
        <v>7</v>
      </c>
      <c r="F44" s="268" t="s">
        <v>7</v>
      </c>
      <c r="G44" s="252" t="s">
        <v>148</v>
      </c>
      <c r="H44" s="268" t="s">
        <v>88</v>
      </c>
      <c r="I44" s="253"/>
      <c r="J44" s="253">
        <v>10</v>
      </c>
      <c r="K44" s="261">
        <v>5</v>
      </c>
      <c r="L44" s="141"/>
      <c r="M44" s="241"/>
      <c r="N44" s="241"/>
    </row>
    <row r="45" spans="1:14" ht="285" customHeight="1">
      <c r="A45" s="1"/>
      <c r="B45" s="257"/>
      <c r="C45" s="270" t="s">
        <v>230</v>
      </c>
      <c r="D45" s="257" t="s">
        <v>57</v>
      </c>
      <c r="E45" s="257" t="s">
        <v>77</v>
      </c>
      <c r="F45" s="257" t="s">
        <v>69</v>
      </c>
      <c r="G45" s="257" t="s">
        <v>149</v>
      </c>
      <c r="H45" s="257" t="s">
        <v>58</v>
      </c>
      <c r="I45" s="259">
        <f>I46+I47+I48+I49+I50+I51</f>
        <v>74.53999999999999</v>
      </c>
      <c r="J45" s="259">
        <f>J46+J47+J48+J49+J50+J51</f>
        <v>124.1</v>
      </c>
      <c r="K45" s="259">
        <f>K46+K47+K48+K49+K50+K51</f>
        <v>77.22</v>
      </c>
      <c r="L45" s="141"/>
      <c r="M45" s="241"/>
      <c r="N45" s="241"/>
    </row>
    <row r="46" spans="1:14" ht="168.75" customHeight="1">
      <c r="A46" s="1"/>
      <c r="B46" s="257"/>
      <c r="C46" s="256" t="s">
        <v>162</v>
      </c>
      <c r="D46" s="252" t="s">
        <v>57</v>
      </c>
      <c r="E46" s="252" t="s">
        <v>77</v>
      </c>
      <c r="F46" s="252" t="s">
        <v>69</v>
      </c>
      <c r="G46" s="252" t="s">
        <v>149</v>
      </c>
      <c r="H46" s="252" t="s">
        <v>88</v>
      </c>
      <c r="I46" s="253">
        <v>27.54</v>
      </c>
      <c r="J46" s="253">
        <v>30.1</v>
      </c>
      <c r="K46" s="261">
        <v>6.22</v>
      </c>
      <c r="L46" s="141"/>
      <c r="M46" s="241"/>
      <c r="N46" s="241"/>
    </row>
    <row r="47" spans="1:14" ht="116.25" customHeight="1">
      <c r="A47" s="1"/>
      <c r="B47" s="257"/>
      <c r="C47" s="256" t="s">
        <v>327</v>
      </c>
      <c r="D47" s="252"/>
      <c r="E47" s="252"/>
      <c r="F47" s="252"/>
      <c r="G47" s="252" t="s">
        <v>149</v>
      </c>
      <c r="H47" s="252" t="s">
        <v>328</v>
      </c>
      <c r="I47" s="253">
        <v>25</v>
      </c>
      <c r="J47" s="253">
        <v>25</v>
      </c>
      <c r="K47" s="261">
        <v>25</v>
      </c>
      <c r="L47" s="141"/>
      <c r="M47" s="241"/>
      <c r="N47" s="241"/>
    </row>
    <row r="48" spans="1:14" ht="96" customHeight="1">
      <c r="A48" s="1"/>
      <c r="B48" s="257"/>
      <c r="C48" s="256" t="s">
        <v>138</v>
      </c>
      <c r="D48" s="252" t="s">
        <v>57</v>
      </c>
      <c r="E48" s="252" t="s">
        <v>77</v>
      </c>
      <c r="F48" s="252" t="s">
        <v>69</v>
      </c>
      <c r="G48" s="252" t="s">
        <v>149</v>
      </c>
      <c r="H48" s="252" t="s">
        <v>163</v>
      </c>
      <c r="I48" s="253">
        <v>0</v>
      </c>
      <c r="J48" s="253">
        <v>10</v>
      </c>
      <c r="K48" s="261">
        <v>10</v>
      </c>
      <c r="L48" s="141"/>
      <c r="M48" s="241"/>
      <c r="N48" s="241"/>
    </row>
    <row r="49" spans="1:14" ht="110.25" customHeight="1">
      <c r="A49" s="1"/>
      <c r="B49" s="257"/>
      <c r="C49" s="256" t="s">
        <v>86</v>
      </c>
      <c r="D49" s="252" t="s">
        <v>57</v>
      </c>
      <c r="E49" s="252" t="s">
        <v>77</v>
      </c>
      <c r="F49" s="252" t="s">
        <v>69</v>
      </c>
      <c r="G49" s="252" t="s">
        <v>149</v>
      </c>
      <c r="H49" s="252" t="s">
        <v>89</v>
      </c>
      <c r="I49" s="253">
        <v>12</v>
      </c>
      <c r="J49" s="253">
        <v>35</v>
      </c>
      <c r="K49" s="261">
        <v>23</v>
      </c>
      <c r="L49" s="141"/>
      <c r="M49" s="241"/>
      <c r="N49" s="241"/>
    </row>
    <row r="50" spans="1:14" ht="116.25" customHeight="1">
      <c r="A50" s="1"/>
      <c r="B50" s="257"/>
      <c r="C50" s="256" t="s">
        <v>87</v>
      </c>
      <c r="D50" s="252" t="s">
        <v>57</v>
      </c>
      <c r="E50" s="252" t="s">
        <v>77</v>
      </c>
      <c r="F50" s="252" t="s">
        <v>69</v>
      </c>
      <c r="G50" s="252" t="s">
        <v>149</v>
      </c>
      <c r="H50" s="252" t="s">
        <v>9</v>
      </c>
      <c r="I50" s="253">
        <v>0</v>
      </c>
      <c r="J50" s="253">
        <v>12</v>
      </c>
      <c r="K50" s="261">
        <v>12</v>
      </c>
      <c r="L50" s="141"/>
      <c r="M50" s="241"/>
      <c r="N50" s="241"/>
    </row>
    <row r="51" spans="1:14" ht="106.5" customHeight="1">
      <c r="A51" s="1"/>
      <c r="B51" s="257"/>
      <c r="C51" s="256" t="s">
        <v>202</v>
      </c>
      <c r="D51" s="252"/>
      <c r="E51" s="252"/>
      <c r="F51" s="252"/>
      <c r="G51" s="252" t="s">
        <v>149</v>
      </c>
      <c r="H51" s="252" t="s">
        <v>201</v>
      </c>
      <c r="I51" s="253">
        <v>10</v>
      </c>
      <c r="J51" s="253">
        <v>12</v>
      </c>
      <c r="K51" s="261">
        <v>1</v>
      </c>
      <c r="L51" s="141"/>
      <c r="M51" s="241"/>
      <c r="N51" s="241"/>
    </row>
    <row r="52" spans="1:14" ht="261.75" customHeight="1">
      <c r="A52" s="1"/>
      <c r="B52" s="257"/>
      <c r="C52" s="270" t="s">
        <v>231</v>
      </c>
      <c r="D52" s="257" t="s">
        <v>57</v>
      </c>
      <c r="E52" s="257" t="s">
        <v>79</v>
      </c>
      <c r="F52" s="257" t="s">
        <v>76</v>
      </c>
      <c r="G52" s="257" t="s">
        <v>147</v>
      </c>
      <c r="H52" s="257" t="s">
        <v>58</v>
      </c>
      <c r="I52" s="259">
        <f>I53+I54+I55+I56</f>
        <v>0</v>
      </c>
      <c r="J52" s="259">
        <f>J53+J54+J55+J56</f>
        <v>982.49</v>
      </c>
      <c r="K52" s="259">
        <f>K53+K54+K55+K56</f>
        <v>982.49</v>
      </c>
      <c r="L52" s="141"/>
      <c r="M52" s="241"/>
      <c r="N52" s="241"/>
    </row>
    <row r="53" spans="1:14" ht="116.25" customHeight="1">
      <c r="A53" s="1"/>
      <c r="B53" s="257"/>
      <c r="C53" s="256" t="s">
        <v>166</v>
      </c>
      <c r="D53" s="252" t="s">
        <v>57</v>
      </c>
      <c r="E53" s="252" t="s">
        <v>79</v>
      </c>
      <c r="F53" s="252" t="s">
        <v>76</v>
      </c>
      <c r="G53" s="252" t="s">
        <v>148</v>
      </c>
      <c r="H53" s="252" t="s">
        <v>82</v>
      </c>
      <c r="I53" s="253"/>
      <c r="J53" s="253">
        <v>190</v>
      </c>
      <c r="K53" s="262">
        <v>190</v>
      </c>
      <c r="L53" s="141"/>
      <c r="M53" s="241"/>
      <c r="N53" s="241"/>
    </row>
    <row r="54" spans="1:14" ht="213" customHeight="1">
      <c r="A54" s="1"/>
      <c r="B54" s="257"/>
      <c r="C54" s="256" t="s">
        <v>237</v>
      </c>
      <c r="D54" s="252" t="s">
        <v>57</v>
      </c>
      <c r="E54" s="252" t="s">
        <v>79</v>
      </c>
      <c r="F54" s="252" t="s">
        <v>76</v>
      </c>
      <c r="G54" s="252" t="s">
        <v>148</v>
      </c>
      <c r="H54" s="252" t="s">
        <v>164</v>
      </c>
      <c r="I54" s="253"/>
      <c r="J54" s="253">
        <v>57.38</v>
      </c>
      <c r="K54" s="262">
        <v>57.38</v>
      </c>
      <c r="L54" s="141"/>
      <c r="M54" s="241"/>
      <c r="N54" s="241"/>
    </row>
    <row r="55" spans="1:14" ht="110.25" customHeight="1">
      <c r="A55" s="1"/>
      <c r="B55" s="257"/>
      <c r="C55" s="256" t="s">
        <v>166</v>
      </c>
      <c r="D55" s="252"/>
      <c r="E55" s="252"/>
      <c r="F55" s="252"/>
      <c r="G55" s="252" t="s">
        <v>149</v>
      </c>
      <c r="H55" s="252" t="s">
        <v>82</v>
      </c>
      <c r="I55" s="253"/>
      <c r="J55" s="253">
        <v>564.6</v>
      </c>
      <c r="K55" s="262">
        <v>564.6</v>
      </c>
      <c r="L55" s="141"/>
      <c r="M55" s="241"/>
      <c r="N55" s="241"/>
    </row>
    <row r="56" spans="1:14" ht="216" customHeight="1">
      <c r="A56" s="1"/>
      <c r="B56" s="257"/>
      <c r="C56" s="256" t="s">
        <v>237</v>
      </c>
      <c r="D56" s="252"/>
      <c r="E56" s="252"/>
      <c r="F56" s="252"/>
      <c r="G56" s="252" t="s">
        <v>149</v>
      </c>
      <c r="H56" s="252" t="s">
        <v>164</v>
      </c>
      <c r="I56" s="253"/>
      <c r="J56" s="253">
        <v>170.51</v>
      </c>
      <c r="K56" s="262">
        <v>170.51</v>
      </c>
      <c r="L56" s="141"/>
      <c r="M56" s="241"/>
      <c r="N56" s="241"/>
    </row>
    <row r="57" spans="1:14" ht="84.75" customHeight="1">
      <c r="A57" s="1"/>
      <c r="B57" s="257"/>
      <c r="C57" s="270" t="s">
        <v>133</v>
      </c>
      <c r="D57" s="257" t="s">
        <v>57</v>
      </c>
      <c r="E57" s="257" t="s">
        <v>69</v>
      </c>
      <c r="F57" s="257" t="s">
        <v>70</v>
      </c>
      <c r="G57" s="257" t="s">
        <v>150</v>
      </c>
      <c r="H57" s="257"/>
      <c r="I57" s="259">
        <f>I58+I61</f>
        <v>37.54</v>
      </c>
      <c r="J57" s="259">
        <f>J58+J61</f>
        <v>514.26</v>
      </c>
      <c r="K57" s="259">
        <f>K58+K61</f>
        <v>516.26</v>
      </c>
      <c r="L57" s="141"/>
      <c r="M57" s="241"/>
      <c r="N57" s="241"/>
    </row>
    <row r="58" spans="1:14" ht="145.5" customHeight="1">
      <c r="A58" s="1"/>
      <c r="B58" s="250"/>
      <c r="C58" s="271" t="s">
        <v>0</v>
      </c>
      <c r="D58" s="252" t="s">
        <v>57</v>
      </c>
      <c r="E58" s="252" t="s">
        <v>69</v>
      </c>
      <c r="F58" s="252" t="s">
        <v>70</v>
      </c>
      <c r="G58" s="252" t="s">
        <v>184</v>
      </c>
      <c r="H58" s="252" t="s">
        <v>58</v>
      </c>
      <c r="I58" s="253">
        <f>I59+I60</f>
        <v>37.54</v>
      </c>
      <c r="J58" s="253">
        <f>J59+J60</f>
        <v>506.26</v>
      </c>
      <c r="K58" s="253">
        <f>K59+K60</f>
        <v>506.26</v>
      </c>
      <c r="L58" s="141"/>
      <c r="M58" s="241"/>
      <c r="N58" s="241"/>
    </row>
    <row r="59" spans="1:14" ht="99" customHeight="1">
      <c r="A59" s="1"/>
      <c r="B59" s="250"/>
      <c r="C59" s="256" t="s">
        <v>166</v>
      </c>
      <c r="D59" s="252" t="s">
        <v>57</v>
      </c>
      <c r="E59" s="252" t="s">
        <v>69</v>
      </c>
      <c r="F59" s="252" t="s">
        <v>70</v>
      </c>
      <c r="G59" s="252" t="s">
        <v>184</v>
      </c>
      <c r="H59" s="252" t="s">
        <v>82</v>
      </c>
      <c r="I59" s="253">
        <v>28.83</v>
      </c>
      <c r="J59" s="253">
        <v>388.83</v>
      </c>
      <c r="K59" s="261">
        <v>388.83</v>
      </c>
      <c r="L59" s="141"/>
      <c r="M59" s="241"/>
      <c r="N59" s="241"/>
    </row>
    <row r="60" spans="1:14" ht="219" customHeight="1">
      <c r="A60" s="1"/>
      <c r="B60" s="250"/>
      <c r="C60" s="256" t="s">
        <v>237</v>
      </c>
      <c r="D60" s="252" t="s">
        <v>57</v>
      </c>
      <c r="E60" s="252" t="s">
        <v>69</v>
      </c>
      <c r="F60" s="252" t="s">
        <v>70</v>
      </c>
      <c r="G60" s="252" t="s">
        <v>184</v>
      </c>
      <c r="H60" s="252" t="s">
        <v>164</v>
      </c>
      <c r="I60" s="253">
        <v>8.71</v>
      </c>
      <c r="J60" s="253">
        <v>117.43</v>
      </c>
      <c r="K60" s="261">
        <v>117.43</v>
      </c>
      <c r="L60" s="141"/>
      <c r="M60" s="241"/>
      <c r="N60" s="241"/>
    </row>
    <row r="61" spans="1:14" ht="107.25" customHeight="1">
      <c r="A61" s="1"/>
      <c r="B61" s="250"/>
      <c r="C61" s="272" t="s">
        <v>278</v>
      </c>
      <c r="D61" s="257" t="s">
        <v>57</v>
      </c>
      <c r="E61" s="257" t="s">
        <v>69</v>
      </c>
      <c r="F61" s="257" t="s">
        <v>79</v>
      </c>
      <c r="G61" s="257" t="s">
        <v>158</v>
      </c>
      <c r="H61" s="257"/>
      <c r="I61" s="259">
        <f>I62</f>
        <v>0</v>
      </c>
      <c r="J61" s="259">
        <f>J62</f>
        <v>8</v>
      </c>
      <c r="K61" s="264">
        <f>K62</f>
        <v>10</v>
      </c>
      <c r="L61" s="141"/>
      <c r="M61" s="241"/>
      <c r="N61" s="241"/>
    </row>
    <row r="62" spans="1:14" ht="81" customHeight="1">
      <c r="A62" s="1"/>
      <c r="B62" s="250"/>
      <c r="C62" s="256" t="s">
        <v>297</v>
      </c>
      <c r="D62" s="252" t="s">
        <v>57</v>
      </c>
      <c r="E62" s="252" t="s">
        <v>69</v>
      </c>
      <c r="F62" s="252" t="s">
        <v>79</v>
      </c>
      <c r="G62" s="252" t="s">
        <v>158</v>
      </c>
      <c r="H62" s="252" t="s">
        <v>5</v>
      </c>
      <c r="I62" s="253">
        <v>0</v>
      </c>
      <c r="J62" s="253">
        <v>8</v>
      </c>
      <c r="K62" s="261">
        <v>10</v>
      </c>
      <c r="L62" s="141"/>
      <c r="M62" s="241"/>
      <c r="N62" s="241"/>
    </row>
    <row r="63" spans="1:14" ht="81" customHeight="1">
      <c r="A63" s="1"/>
      <c r="B63" s="273"/>
      <c r="C63" s="274" t="s">
        <v>80</v>
      </c>
      <c r="D63" s="275" t="s">
        <v>57</v>
      </c>
      <c r="E63" s="275" t="s">
        <v>180</v>
      </c>
      <c r="F63" s="275" t="s">
        <v>180</v>
      </c>
      <c r="G63" s="275" t="s">
        <v>213</v>
      </c>
      <c r="H63" s="275" t="s">
        <v>181</v>
      </c>
      <c r="I63" s="276">
        <v>-71.33</v>
      </c>
      <c r="J63" s="276">
        <v>75.12</v>
      </c>
      <c r="K63" s="277">
        <v>151.46</v>
      </c>
      <c r="L63" s="141"/>
      <c r="M63" s="241"/>
      <c r="N63" s="241"/>
    </row>
    <row r="64" spans="1:14" ht="126" customHeight="1">
      <c r="A64" s="1"/>
      <c r="B64" s="333" t="s">
        <v>29</v>
      </c>
      <c r="C64" s="333"/>
      <c r="D64" s="333"/>
      <c r="E64" s="333"/>
      <c r="F64" s="333"/>
      <c r="G64" s="333"/>
      <c r="H64" s="276"/>
      <c r="I64" s="276">
        <f>I21+I57+I63</f>
        <v>71.45</v>
      </c>
      <c r="J64" s="276">
        <f>J21+J57+J63</f>
        <v>3109.8</v>
      </c>
      <c r="K64" s="276">
        <f>K21+K57+K63</f>
        <v>3138.0600000000004</v>
      </c>
      <c r="L64" s="141"/>
      <c r="M64" s="241"/>
      <c r="N64" s="241"/>
    </row>
    <row r="65" spans="1:14" ht="61.5">
      <c r="A65" s="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241"/>
      <c r="N65" s="241"/>
    </row>
    <row r="66" spans="1:14" ht="61.5">
      <c r="A66" s="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241"/>
      <c r="N66" s="241"/>
    </row>
    <row r="67" spans="1:12" ht="53.25">
      <c r="A67" s="1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53.25">
      <c r="A68" s="1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</sheetData>
  <sheetProtection/>
  <mergeCells count="6">
    <mergeCell ref="J1:K1"/>
    <mergeCell ref="J3:K3"/>
    <mergeCell ref="B9:J9"/>
    <mergeCell ref="H10:J10"/>
    <mergeCell ref="B64:G64"/>
    <mergeCell ref="H4:N7"/>
  </mergeCells>
  <printOptions/>
  <pageMargins left="0.25" right="0.25" top="0.75" bottom="0.75" header="0.3" footer="0.3"/>
  <pageSetup fitToHeight="0" fitToWidth="1" horizontalDpi="600" verticalDpi="600" orientation="portrait" paperSize="9" scal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P107"/>
  <sheetViews>
    <sheetView view="pageBreakPreview" zoomScale="15" zoomScaleNormal="65" zoomScaleSheetLayoutView="15" zoomScalePageLayoutView="0" workbookViewId="0" topLeftCell="A1">
      <selection activeCell="J10" sqref="J10"/>
    </sheetView>
  </sheetViews>
  <sheetFormatPr defaultColWidth="9.00390625" defaultRowHeight="12.75"/>
  <cols>
    <col min="1" max="1" width="25.25390625" style="0" customWidth="1"/>
    <col min="2" max="2" width="53.25390625" style="0" customWidth="1"/>
    <col min="3" max="3" width="255.375" style="0" customWidth="1"/>
    <col min="4" max="4" width="69.25390625" style="0" customWidth="1"/>
    <col min="5" max="5" width="58.375" style="0" customWidth="1"/>
    <col min="6" max="6" width="67.375" style="0" customWidth="1"/>
    <col min="7" max="7" width="103.375" style="0" customWidth="1"/>
    <col min="8" max="8" width="65.75390625" style="0" customWidth="1"/>
    <col min="9" max="9" width="92.00390625" style="0" customWidth="1"/>
    <col min="10" max="10" width="93.125" style="0" customWidth="1"/>
    <col min="11" max="11" width="114.75390625" style="0" customWidth="1"/>
    <col min="12" max="12" width="17.75390625" style="0" customWidth="1"/>
  </cols>
  <sheetData>
    <row r="1" spans="1:16" ht="45" customHeight="1">
      <c r="A1" s="64"/>
      <c r="B1" s="64"/>
      <c r="C1" s="64"/>
      <c r="D1" s="64"/>
      <c r="E1" s="64"/>
      <c r="F1" s="64"/>
      <c r="G1" s="64"/>
      <c r="H1" s="64"/>
      <c r="I1" s="64"/>
      <c r="J1" s="340"/>
      <c r="K1" s="341"/>
      <c r="L1" s="337"/>
      <c r="M1" s="337"/>
      <c r="N1" s="64"/>
      <c r="O1" s="63"/>
      <c r="P1" s="63"/>
    </row>
    <row r="2" spans="1:16" ht="97.5" customHeight="1">
      <c r="A2" s="64"/>
      <c r="B2" s="64"/>
      <c r="C2" s="64"/>
      <c r="D2" s="64"/>
      <c r="E2" s="64"/>
      <c r="F2" s="64"/>
      <c r="G2" s="64"/>
      <c r="H2" s="64"/>
      <c r="I2" s="64"/>
      <c r="J2" s="338" t="s">
        <v>292</v>
      </c>
      <c r="K2" s="339"/>
      <c r="L2" s="64"/>
      <c r="M2" s="64"/>
      <c r="N2" s="64"/>
      <c r="O2" s="63"/>
      <c r="P2" s="63"/>
    </row>
    <row r="3" spans="1:16" ht="37.5" customHeight="1" hidden="1">
      <c r="A3" s="64"/>
      <c r="B3" s="64"/>
      <c r="C3" s="64"/>
      <c r="D3" s="64"/>
      <c r="E3" s="64"/>
      <c r="F3" s="337" t="s">
        <v>411</v>
      </c>
      <c r="G3" s="443"/>
      <c r="H3" s="443"/>
      <c r="I3" s="443"/>
      <c r="J3" s="443"/>
      <c r="K3" s="443"/>
      <c r="L3" s="443"/>
      <c r="M3" s="443"/>
      <c r="N3" s="64"/>
      <c r="O3" s="63"/>
      <c r="P3" s="63"/>
    </row>
    <row r="4" spans="1:16" ht="15" customHeight="1" hidden="1">
      <c r="A4" s="64"/>
      <c r="B4" s="64"/>
      <c r="C4" s="64"/>
      <c r="D4" s="64"/>
      <c r="E4" s="64"/>
      <c r="F4" s="443"/>
      <c r="G4" s="443"/>
      <c r="H4" s="443"/>
      <c r="I4" s="443"/>
      <c r="J4" s="443"/>
      <c r="K4" s="443"/>
      <c r="L4" s="443"/>
      <c r="M4" s="443"/>
      <c r="N4" s="64"/>
      <c r="O4" s="63"/>
      <c r="P4" s="63"/>
    </row>
    <row r="5" spans="1:16" ht="54.75" customHeight="1" hidden="1">
      <c r="A5" s="64"/>
      <c r="B5" s="64"/>
      <c r="C5" s="64"/>
      <c r="D5" s="64"/>
      <c r="E5" s="64"/>
      <c r="F5" s="443"/>
      <c r="G5" s="443"/>
      <c r="H5" s="443"/>
      <c r="I5" s="443"/>
      <c r="J5" s="443"/>
      <c r="K5" s="443"/>
      <c r="L5" s="443"/>
      <c r="M5" s="443"/>
      <c r="N5" s="64"/>
      <c r="O5" s="63"/>
      <c r="P5" s="63"/>
    </row>
    <row r="6" spans="1:16" ht="229.5" customHeight="1">
      <c r="A6" s="64"/>
      <c r="B6" s="64"/>
      <c r="C6" s="64"/>
      <c r="D6" s="64"/>
      <c r="E6" s="64"/>
      <c r="F6" s="443"/>
      <c r="G6" s="443"/>
      <c r="H6" s="443"/>
      <c r="I6" s="443"/>
      <c r="J6" s="443"/>
      <c r="K6" s="443"/>
      <c r="L6" s="443"/>
      <c r="M6" s="443"/>
      <c r="N6" s="64"/>
      <c r="O6" s="63"/>
      <c r="P6" s="63"/>
    </row>
    <row r="7" spans="1:16" ht="27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3"/>
      <c r="P7" s="63"/>
    </row>
    <row r="8" spans="1:16" ht="99" customHeight="1">
      <c r="A8" s="64"/>
      <c r="B8" s="336" t="s">
        <v>316</v>
      </c>
      <c r="C8" s="336"/>
      <c r="D8" s="336"/>
      <c r="E8" s="336"/>
      <c r="F8" s="336"/>
      <c r="G8" s="336"/>
      <c r="H8" s="336"/>
      <c r="I8" s="336"/>
      <c r="J8" s="336"/>
      <c r="K8" s="336"/>
      <c r="L8" s="64"/>
      <c r="M8" s="64"/>
      <c r="N8" s="65"/>
      <c r="O8" s="63"/>
      <c r="P8" s="63"/>
    </row>
    <row r="9" spans="1:16" ht="21.75" customHeight="1">
      <c r="A9" s="64"/>
      <c r="B9" s="444"/>
      <c r="C9" s="444"/>
      <c r="D9" s="444"/>
      <c r="E9" s="444"/>
      <c r="F9" s="444"/>
      <c r="G9" s="445"/>
      <c r="H9" s="446"/>
      <c r="I9" s="446"/>
      <c r="J9" s="446"/>
      <c r="K9" s="446"/>
      <c r="L9" s="64"/>
      <c r="M9" s="64"/>
      <c r="N9" s="65"/>
      <c r="O9" s="63"/>
      <c r="P9" s="63"/>
    </row>
    <row r="10" spans="1:16" ht="409.5" customHeight="1">
      <c r="A10" s="64"/>
      <c r="B10" s="447" t="s">
        <v>33</v>
      </c>
      <c r="C10" s="447" t="s">
        <v>34</v>
      </c>
      <c r="D10" s="448" t="s">
        <v>52</v>
      </c>
      <c r="E10" s="448" t="s">
        <v>53</v>
      </c>
      <c r="F10" s="448" t="s">
        <v>54</v>
      </c>
      <c r="G10" s="448" t="s">
        <v>55</v>
      </c>
      <c r="H10" s="448" t="s">
        <v>56</v>
      </c>
      <c r="I10" s="448" t="s">
        <v>326</v>
      </c>
      <c r="J10" s="222" t="s">
        <v>192</v>
      </c>
      <c r="K10" s="449" t="s">
        <v>317</v>
      </c>
      <c r="L10" s="64"/>
      <c r="M10" s="64"/>
      <c r="N10" s="65"/>
      <c r="O10" s="63"/>
      <c r="P10" s="63"/>
    </row>
    <row r="11" spans="1:16" ht="91.5" customHeight="1">
      <c r="A11" s="64"/>
      <c r="B11" s="450">
        <v>1</v>
      </c>
      <c r="C11" s="450">
        <v>2</v>
      </c>
      <c r="D11" s="451" t="s">
        <v>35</v>
      </c>
      <c r="E11" s="451" t="s">
        <v>36</v>
      </c>
      <c r="F11" s="451" t="s">
        <v>37</v>
      </c>
      <c r="G11" s="451" t="s">
        <v>38</v>
      </c>
      <c r="H11" s="451" t="s">
        <v>39</v>
      </c>
      <c r="I11" s="451"/>
      <c r="J11" s="451" t="s">
        <v>176</v>
      </c>
      <c r="K11" s="450">
        <v>9</v>
      </c>
      <c r="L11" s="64"/>
      <c r="M11" s="64"/>
      <c r="N11" s="65"/>
      <c r="O11" s="63"/>
      <c r="P11" s="63"/>
    </row>
    <row r="12" spans="1:16" ht="105.75" customHeight="1">
      <c r="A12" s="64"/>
      <c r="B12" s="452">
        <v>1</v>
      </c>
      <c r="C12" s="427" t="s">
        <v>68</v>
      </c>
      <c r="D12" s="453" t="s">
        <v>57</v>
      </c>
      <c r="E12" s="453" t="s">
        <v>69</v>
      </c>
      <c r="F12" s="453"/>
      <c r="G12" s="453"/>
      <c r="H12" s="453"/>
      <c r="I12" s="454">
        <f>I13+I18+I32+I36</f>
        <v>1984884</v>
      </c>
      <c r="J12" s="454">
        <f>J13+J18+J32+J36</f>
        <v>-74351.17000000001</v>
      </c>
      <c r="K12" s="454">
        <f>K13+K18+K32+K36</f>
        <v>1910532.83</v>
      </c>
      <c r="L12" s="64"/>
      <c r="M12" s="64"/>
      <c r="N12" s="65"/>
      <c r="O12" s="63"/>
      <c r="P12" s="63"/>
    </row>
    <row r="13" spans="1:16" ht="267.75" customHeight="1">
      <c r="A13" s="64"/>
      <c r="B13" s="452">
        <f>B12+1</f>
        <v>2</v>
      </c>
      <c r="C13" s="427" t="s">
        <v>134</v>
      </c>
      <c r="D13" s="453" t="s">
        <v>57</v>
      </c>
      <c r="E13" s="453" t="s">
        <v>69</v>
      </c>
      <c r="F13" s="453" t="s">
        <v>70</v>
      </c>
      <c r="G13" s="453"/>
      <c r="H13" s="453"/>
      <c r="I13" s="454">
        <f aca="true" t="shared" si="0" ref="I13:K14">I14</f>
        <v>506260</v>
      </c>
      <c r="J13" s="454">
        <f t="shared" si="0"/>
        <v>74040.51000000001</v>
      </c>
      <c r="K13" s="454">
        <f t="shared" si="0"/>
        <v>580300.51</v>
      </c>
      <c r="L13" s="64"/>
      <c r="M13" s="64"/>
      <c r="N13" s="65"/>
      <c r="O13" s="63"/>
      <c r="P13" s="63"/>
    </row>
    <row r="14" spans="1:16" ht="116.25" customHeight="1">
      <c r="A14" s="64"/>
      <c r="B14" s="452">
        <f aca="true" t="shared" si="1" ref="B14:B77">B13+1</f>
        <v>3</v>
      </c>
      <c r="C14" s="429" t="s">
        <v>133</v>
      </c>
      <c r="D14" s="281" t="s">
        <v>57</v>
      </c>
      <c r="E14" s="281" t="s">
        <v>69</v>
      </c>
      <c r="F14" s="281" t="s">
        <v>70</v>
      </c>
      <c r="G14" s="281" t="s">
        <v>150</v>
      </c>
      <c r="H14" s="453"/>
      <c r="I14" s="283">
        <f t="shared" si="0"/>
        <v>506260</v>
      </c>
      <c r="J14" s="283">
        <f t="shared" si="0"/>
        <v>74040.51000000001</v>
      </c>
      <c r="K14" s="283">
        <f t="shared" si="0"/>
        <v>580300.51</v>
      </c>
      <c r="L14" s="151"/>
      <c r="M14" s="64"/>
      <c r="N14" s="65"/>
      <c r="O14" s="63"/>
      <c r="P14" s="63"/>
    </row>
    <row r="15" spans="1:16" ht="203.25" customHeight="1">
      <c r="A15" s="64"/>
      <c r="B15" s="452">
        <f t="shared" si="1"/>
        <v>4</v>
      </c>
      <c r="C15" s="455" t="s">
        <v>0</v>
      </c>
      <c r="D15" s="281" t="s">
        <v>57</v>
      </c>
      <c r="E15" s="281" t="s">
        <v>69</v>
      </c>
      <c r="F15" s="281" t="s">
        <v>70</v>
      </c>
      <c r="G15" s="281" t="s">
        <v>184</v>
      </c>
      <c r="H15" s="281" t="s">
        <v>58</v>
      </c>
      <c r="I15" s="283">
        <f>I16+I17</f>
        <v>506260</v>
      </c>
      <c r="J15" s="283">
        <f>J16+J17</f>
        <v>74040.51000000001</v>
      </c>
      <c r="K15" s="283">
        <f>K16+K17</f>
        <v>580300.51</v>
      </c>
      <c r="L15" s="151"/>
      <c r="M15" s="64"/>
      <c r="N15" s="65"/>
      <c r="O15" s="63"/>
      <c r="P15" s="63"/>
    </row>
    <row r="16" spans="1:16" ht="201" customHeight="1">
      <c r="A16" s="64"/>
      <c r="B16" s="452">
        <f t="shared" si="1"/>
        <v>5</v>
      </c>
      <c r="C16" s="284" t="s">
        <v>166</v>
      </c>
      <c r="D16" s="281" t="s">
        <v>57</v>
      </c>
      <c r="E16" s="281" t="s">
        <v>69</v>
      </c>
      <c r="F16" s="281" t="s">
        <v>70</v>
      </c>
      <c r="G16" s="281" t="s">
        <v>184</v>
      </c>
      <c r="H16" s="281" t="s">
        <v>82</v>
      </c>
      <c r="I16" s="281" t="s">
        <v>379</v>
      </c>
      <c r="J16" s="283">
        <v>58145.87</v>
      </c>
      <c r="K16" s="283">
        <f>I16+J16</f>
        <v>446975.87</v>
      </c>
      <c r="L16" s="151"/>
      <c r="M16" s="64"/>
      <c r="N16" s="65"/>
      <c r="O16" s="63"/>
      <c r="P16" s="63"/>
    </row>
    <row r="17" spans="1:16" ht="365.25" customHeight="1">
      <c r="A17" s="64"/>
      <c r="B17" s="452">
        <f t="shared" si="1"/>
        <v>6</v>
      </c>
      <c r="C17" s="284" t="s">
        <v>237</v>
      </c>
      <c r="D17" s="281" t="s">
        <v>57</v>
      </c>
      <c r="E17" s="281" t="s">
        <v>69</v>
      </c>
      <c r="F17" s="281" t="s">
        <v>70</v>
      </c>
      <c r="G17" s="281" t="s">
        <v>184</v>
      </c>
      <c r="H17" s="281" t="s">
        <v>164</v>
      </c>
      <c r="I17" s="281" t="s">
        <v>380</v>
      </c>
      <c r="J17" s="283">
        <v>15894.64</v>
      </c>
      <c r="K17" s="283">
        <f>I17+J17</f>
        <v>133324.64</v>
      </c>
      <c r="L17" s="151"/>
      <c r="M17" s="64"/>
      <c r="N17" s="65"/>
      <c r="O17" s="63"/>
      <c r="P17" s="63"/>
    </row>
    <row r="18" spans="1:16" ht="360.75" customHeight="1">
      <c r="A18" s="64"/>
      <c r="B18" s="452">
        <f t="shared" si="1"/>
        <v>7</v>
      </c>
      <c r="C18" s="284" t="s">
        <v>31</v>
      </c>
      <c r="D18" s="453" t="s">
        <v>57</v>
      </c>
      <c r="E18" s="453" t="s">
        <v>69</v>
      </c>
      <c r="F18" s="453" t="s">
        <v>71</v>
      </c>
      <c r="G18" s="453"/>
      <c r="H18" s="453"/>
      <c r="I18" s="454">
        <f>I19</f>
        <v>1464624</v>
      </c>
      <c r="J18" s="454">
        <f>J19</f>
        <v>-141591.68000000002</v>
      </c>
      <c r="K18" s="454">
        <f>K19</f>
        <v>1323032.32</v>
      </c>
      <c r="L18" s="151"/>
      <c r="M18" s="64"/>
      <c r="N18" s="65"/>
      <c r="O18" s="63"/>
      <c r="P18" s="63"/>
    </row>
    <row r="19" spans="1:16" ht="274.5" customHeight="1">
      <c r="A19" s="64"/>
      <c r="B19" s="452">
        <f t="shared" si="1"/>
        <v>8</v>
      </c>
      <c r="C19" s="456" t="s">
        <v>224</v>
      </c>
      <c r="D19" s="281" t="s">
        <v>57</v>
      </c>
      <c r="E19" s="281" t="s">
        <v>69</v>
      </c>
      <c r="F19" s="281" t="s">
        <v>71</v>
      </c>
      <c r="G19" s="281" t="s">
        <v>146</v>
      </c>
      <c r="H19" s="281"/>
      <c r="I19" s="283">
        <f>I20</f>
        <v>1464624</v>
      </c>
      <c r="J19" s="283">
        <f>J20</f>
        <v>-141591.68000000002</v>
      </c>
      <c r="K19" s="283">
        <f>I19+J19</f>
        <v>1323032.32</v>
      </c>
      <c r="L19" s="151"/>
      <c r="M19" s="64"/>
      <c r="N19" s="65"/>
      <c r="O19" s="63"/>
      <c r="P19" s="63"/>
    </row>
    <row r="20" spans="1:16" ht="292.5" customHeight="1">
      <c r="A20" s="64"/>
      <c r="B20" s="452">
        <f t="shared" si="1"/>
        <v>9</v>
      </c>
      <c r="C20" s="457" t="s">
        <v>260</v>
      </c>
      <c r="D20" s="281" t="s">
        <v>57</v>
      </c>
      <c r="E20" s="281" t="s">
        <v>69</v>
      </c>
      <c r="F20" s="281" t="s">
        <v>71</v>
      </c>
      <c r="G20" s="282" t="s">
        <v>261</v>
      </c>
      <c r="H20" s="281" t="s">
        <v>58</v>
      </c>
      <c r="I20" s="283">
        <f>I21+I22+I23+I25++I26+I29</f>
        <v>1464624</v>
      </c>
      <c r="J20" s="283">
        <f>J21+J22+J23+J25+J26+J29</f>
        <v>-141591.68000000002</v>
      </c>
      <c r="K20" s="283">
        <f>I20+J20</f>
        <v>1323032.32</v>
      </c>
      <c r="L20" s="151"/>
      <c r="M20" s="64"/>
      <c r="N20" s="65"/>
      <c r="O20" s="63"/>
      <c r="P20" s="63"/>
    </row>
    <row r="21" spans="1:16" ht="174.75" customHeight="1">
      <c r="A21" s="64"/>
      <c r="B21" s="452">
        <f t="shared" si="1"/>
        <v>10</v>
      </c>
      <c r="C21" s="284" t="s">
        <v>166</v>
      </c>
      <c r="D21" s="281" t="s">
        <v>57</v>
      </c>
      <c r="E21" s="281" t="s">
        <v>69</v>
      </c>
      <c r="F21" s="281" t="s">
        <v>71</v>
      </c>
      <c r="G21" s="282" t="s">
        <v>156</v>
      </c>
      <c r="H21" s="281" t="s">
        <v>82</v>
      </c>
      <c r="I21" s="281" t="s">
        <v>381</v>
      </c>
      <c r="J21" s="283">
        <v>-251858.6</v>
      </c>
      <c r="K21" s="283">
        <f>I21++J21</f>
        <v>428201.4</v>
      </c>
      <c r="L21" s="151"/>
      <c r="M21" s="64"/>
      <c r="N21" s="65"/>
      <c r="O21" s="63"/>
      <c r="P21" s="63"/>
    </row>
    <row r="22" spans="1:16" ht="337.5" customHeight="1">
      <c r="A22" s="64"/>
      <c r="B22" s="452">
        <f t="shared" si="1"/>
        <v>11</v>
      </c>
      <c r="C22" s="284" t="s">
        <v>237</v>
      </c>
      <c r="D22" s="281" t="s">
        <v>57</v>
      </c>
      <c r="E22" s="281" t="s">
        <v>69</v>
      </c>
      <c r="F22" s="281" t="s">
        <v>71</v>
      </c>
      <c r="G22" s="282" t="s">
        <v>156</v>
      </c>
      <c r="H22" s="281" t="s">
        <v>164</v>
      </c>
      <c r="I22" s="281" t="s">
        <v>382</v>
      </c>
      <c r="J22" s="283">
        <v>-81391.74</v>
      </c>
      <c r="K22" s="283">
        <f>I22++J22</f>
        <v>123985.26</v>
      </c>
      <c r="L22" s="151"/>
      <c r="M22" s="64"/>
      <c r="N22" s="65"/>
      <c r="O22" s="63"/>
      <c r="P22" s="63"/>
    </row>
    <row r="23" spans="1:16" ht="255" customHeight="1">
      <c r="A23" s="64"/>
      <c r="B23" s="452">
        <f t="shared" si="1"/>
        <v>12</v>
      </c>
      <c r="C23" s="284" t="s">
        <v>1</v>
      </c>
      <c r="D23" s="281" t="s">
        <v>57</v>
      </c>
      <c r="E23" s="281" t="s">
        <v>69</v>
      </c>
      <c r="F23" s="281" t="s">
        <v>71</v>
      </c>
      <c r="G23" s="282" t="s">
        <v>157</v>
      </c>
      <c r="H23" s="281" t="s">
        <v>88</v>
      </c>
      <c r="I23" s="281" t="s">
        <v>383</v>
      </c>
      <c r="J23" s="283">
        <v>208600</v>
      </c>
      <c r="K23" s="283">
        <f>I23+J23</f>
        <v>465400</v>
      </c>
      <c r="L23" s="151"/>
      <c r="M23" s="64"/>
      <c r="N23" s="65"/>
      <c r="O23" s="63"/>
      <c r="P23" s="63"/>
    </row>
    <row r="24" spans="1:16" ht="169.5" customHeight="1" hidden="1">
      <c r="A24" s="64"/>
      <c r="B24" s="452">
        <f t="shared" si="1"/>
        <v>13</v>
      </c>
      <c r="C24" s="284" t="s">
        <v>200</v>
      </c>
      <c r="D24" s="281" t="s">
        <v>57</v>
      </c>
      <c r="E24" s="281" t="s">
        <v>69</v>
      </c>
      <c r="F24" s="281" t="s">
        <v>71</v>
      </c>
      <c r="G24" s="282" t="s">
        <v>157</v>
      </c>
      <c r="H24" s="281" t="s">
        <v>201</v>
      </c>
      <c r="I24" s="281"/>
      <c r="J24" s="283"/>
      <c r="K24" s="283">
        <f>I24++J24</f>
        <v>0</v>
      </c>
      <c r="L24" s="151"/>
      <c r="M24" s="64"/>
      <c r="N24" s="65"/>
      <c r="O24" s="63"/>
      <c r="P24" s="63"/>
    </row>
    <row r="25" spans="1:16" ht="117" customHeight="1">
      <c r="A25" s="64"/>
      <c r="B25" s="452">
        <f t="shared" si="1"/>
        <v>14</v>
      </c>
      <c r="C25" s="284" t="s">
        <v>327</v>
      </c>
      <c r="D25" s="281" t="s">
        <v>57</v>
      </c>
      <c r="E25" s="281" t="s">
        <v>69</v>
      </c>
      <c r="F25" s="281" t="s">
        <v>71</v>
      </c>
      <c r="G25" s="282" t="s">
        <v>157</v>
      </c>
      <c r="H25" s="281" t="s">
        <v>328</v>
      </c>
      <c r="I25" s="281" t="s">
        <v>384</v>
      </c>
      <c r="J25" s="283"/>
      <c r="K25" s="283">
        <f>I25++J25</f>
        <v>5000</v>
      </c>
      <c r="L25" s="151"/>
      <c r="M25" s="64"/>
      <c r="N25" s="65"/>
      <c r="O25" s="63"/>
      <c r="P25" s="63"/>
    </row>
    <row r="26" spans="1:16" ht="169.5" customHeight="1">
      <c r="A26" s="64"/>
      <c r="B26" s="452">
        <f t="shared" si="1"/>
        <v>15</v>
      </c>
      <c r="C26" s="280" t="s">
        <v>345</v>
      </c>
      <c r="D26" s="281" t="s">
        <v>57</v>
      </c>
      <c r="E26" s="281" t="s">
        <v>69</v>
      </c>
      <c r="F26" s="281" t="s">
        <v>71</v>
      </c>
      <c r="G26" s="282" t="s">
        <v>346</v>
      </c>
      <c r="H26" s="281" t="s">
        <v>348</v>
      </c>
      <c r="I26" s="283">
        <f>I27+I28</f>
        <v>290587</v>
      </c>
      <c r="J26" s="283">
        <f>J27+J28</f>
        <v>-20873.34</v>
      </c>
      <c r="K26" s="283">
        <f>K27+K28</f>
        <v>269713.66000000003</v>
      </c>
      <c r="L26" s="151"/>
      <c r="M26" s="64"/>
      <c r="N26" s="65"/>
      <c r="O26" s="63"/>
      <c r="P26" s="63"/>
    </row>
    <row r="27" spans="1:16" ht="169.5" customHeight="1">
      <c r="A27" s="64"/>
      <c r="B27" s="452">
        <f t="shared" si="1"/>
        <v>16</v>
      </c>
      <c r="C27" s="284" t="s">
        <v>166</v>
      </c>
      <c r="D27" s="281" t="s">
        <v>57</v>
      </c>
      <c r="E27" s="281" t="s">
        <v>69</v>
      </c>
      <c r="F27" s="281" t="s">
        <v>71</v>
      </c>
      <c r="G27" s="282" t="s">
        <v>346</v>
      </c>
      <c r="H27" s="281" t="s">
        <v>82</v>
      </c>
      <c r="I27" s="281" t="s">
        <v>385</v>
      </c>
      <c r="J27" s="283">
        <v>-15867.05</v>
      </c>
      <c r="K27" s="283">
        <f aca="true" t="shared" si="2" ref="K27:K32">I27+J27</f>
        <v>207317.95</v>
      </c>
      <c r="L27" s="151"/>
      <c r="M27" s="64"/>
      <c r="N27" s="65"/>
      <c r="O27" s="63"/>
      <c r="P27" s="63"/>
    </row>
    <row r="28" spans="1:16" ht="169.5" customHeight="1">
      <c r="A28" s="64"/>
      <c r="B28" s="452">
        <f t="shared" si="1"/>
        <v>17</v>
      </c>
      <c r="C28" s="280" t="s">
        <v>237</v>
      </c>
      <c r="D28" s="281" t="s">
        <v>57</v>
      </c>
      <c r="E28" s="281" t="s">
        <v>69</v>
      </c>
      <c r="F28" s="281" t="s">
        <v>71</v>
      </c>
      <c r="G28" s="282" t="s">
        <v>346</v>
      </c>
      <c r="H28" s="281" t="s">
        <v>164</v>
      </c>
      <c r="I28" s="281" t="s">
        <v>386</v>
      </c>
      <c r="J28" s="283">
        <v>-5006.29</v>
      </c>
      <c r="K28" s="283">
        <f t="shared" si="2"/>
        <v>62395.71</v>
      </c>
      <c r="L28" s="151"/>
      <c r="M28" s="64"/>
      <c r="N28" s="65"/>
      <c r="O28" s="63"/>
      <c r="P28" s="63"/>
    </row>
    <row r="29" spans="1:16" ht="169.5" customHeight="1">
      <c r="A29" s="64"/>
      <c r="B29" s="452">
        <f t="shared" si="1"/>
        <v>18</v>
      </c>
      <c r="C29" s="280" t="s">
        <v>387</v>
      </c>
      <c r="D29" s="281" t="s">
        <v>57</v>
      </c>
      <c r="E29" s="281" t="s">
        <v>69</v>
      </c>
      <c r="F29" s="281" t="s">
        <v>71</v>
      </c>
      <c r="G29" s="282" t="s">
        <v>373</v>
      </c>
      <c r="H29" s="281" t="s">
        <v>388</v>
      </c>
      <c r="I29" s="283">
        <f>I30</f>
        <v>26800</v>
      </c>
      <c r="J29" s="283">
        <f>J30</f>
        <v>3932</v>
      </c>
      <c r="K29" s="283">
        <f t="shared" si="2"/>
        <v>30732</v>
      </c>
      <c r="L29" s="151"/>
      <c r="M29" s="64"/>
      <c r="N29" s="65"/>
      <c r="O29" s="63"/>
      <c r="P29" s="63"/>
    </row>
    <row r="30" spans="1:16" ht="169.5" customHeight="1">
      <c r="A30" s="64"/>
      <c r="B30" s="452">
        <f t="shared" si="1"/>
        <v>19</v>
      </c>
      <c r="C30" s="280" t="s">
        <v>389</v>
      </c>
      <c r="D30" s="281" t="s">
        <v>57</v>
      </c>
      <c r="E30" s="281" t="s">
        <v>69</v>
      </c>
      <c r="F30" s="281" t="s">
        <v>71</v>
      </c>
      <c r="G30" s="282" t="s">
        <v>373</v>
      </c>
      <c r="H30" s="281" t="s">
        <v>390</v>
      </c>
      <c r="I30" s="283">
        <v>26800</v>
      </c>
      <c r="J30" s="283">
        <f>J31</f>
        <v>3932</v>
      </c>
      <c r="K30" s="283">
        <f t="shared" si="2"/>
        <v>30732</v>
      </c>
      <c r="L30" s="151"/>
      <c r="M30" s="64"/>
      <c r="N30" s="65"/>
      <c r="O30" s="63"/>
      <c r="P30" s="63"/>
    </row>
    <row r="31" spans="1:16" ht="169.5" customHeight="1">
      <c r="A31" s="64"/>
      <c r="B31" s="452">
        <f t="shared" si="1"/>
        <v>20</v>
      </c>
      <c r="C31" s="280" t="s">
        <v>391</v>
      </c>
      <c r="D31" s="281" t="s">
        <v>57</v>
      </c>
      <c r="E31" s="281" t="s">
        <v>69</v>
      </c>
      <c r="F31" s="281" t="s">
        <v>71</v>
      </c>
      <c r="G31" s="282" t="s">
        <v>373</v>
      </c>
      <c r="H31" s="281" t="s">
        <v>88</v>
      </c>
      <c r="I31" s="281" t="s">
        <v>392</v>
      </c>
      <c r="J31" s="283">
        <v>3932</v>
      </c>
      <c r="K31" s="283">
        <f t="shared" si="2"/>
        <v>30732</v>
      </c>
      <c r="L31" s="151"/>
      <c r="M31" s="64"/>
      <c r="N31" s="65"/>
      <c r="O31" s="63"/>
      <c r="P31" s="63"/>
    </row>
    <row r="32" spans="1:16" ht="145.5" customHeight="1">
      <c r="A32" s="64"/>
      <c r="B32" s="452">
        <f t="shared" si="1"/>
        <v>21</v>
      </c>
      <c r="C32" s="458" t="s">
        <v>278</v>
      </c>
      <c r="D32" s="453" t="s">
        <v>57</v>
      </c>
      <c r="E32" s="453" t="s">
        <v>69</v>
      </c>
      <c r="F32" s="453" t="s">
        <v>79</v>
      </c>
      <c r="G32" s="453"/>
      <c r="H32" s="453"/>
      <c r="I32" s="454">
        <f aca="true" t="shared" si="3" ref="I32:J34">I33</f>
        <v>7000</v>
      </c>
      <c r="J32" s="454">
        <f t="shared" si="3"/>
        <v>-7000</v>
      </c>
      <c r="K32" s="454">
        <f t="shared" si="2"/>
        <v>0</v>
      </c>
      <c r="L32" s="151"/>
      <c r="M32" s="64"/>
      <c r="N32" s="65"/>
      <c r="O32" s="63"/>
      <c r="P32" s="63"/>
    </row>
    <row r="33" spans="1:16" ht="150" customHeight="1">
      <c r="A33" s="64"/>
      <c r="B33" s="452">
        <f t="shared" si="1"/>
        <v>22</v>
      </c>
      <c r="C33" s="429" t="s">
        <v>133</v>
      </c>
      <c r="D33" s="281" t="s">
        <v>57</v>
      </c>
      <c r="E33" s="281" t="s">
        <v>69</v>
      </c>
      <c r="F33" s="281" t="s">
        <v>79</v>
      </c>
      <c r="G33" s="281" t="s">
        <v>150</v>
      </c>
      <c r="H33" s="281"/>
      <c r="I33" s="454">
        <f t="shared" si="3"/>
        <v>7000</v>
      </c>
      <c r="J33" s="454">
        <f t="shared" si="3"/>
        <v>-7000</v>
      </c>
      <c r="K33" s="283">
        <f>K34</f>
        <v>0</v>
      </c>
      <c r="L33" s="151"/>
      <c r="M33" s="64"/>
      <c r="N33" s="65"/>
      <c r="O33" s="63"/>
      <c r="P33" s="63"/>
    </row>
    <row r="34" spans="1:16" ht="203.25" customHeight="1">
      <c r="A34" s="64"/>
      <c r="B34" s="452">
        <f t="shared" si="1"/>
        <v>23</v>
      </c>
      <c r="C34" s="459" t="s">
        <v>3</v>
      </c>
      <c r="D34" s="281" t="s">
        <v>57</v>
      </c>
      <c r="E34" s="281" t="s">
        <v>69</v>
      </c>
      <c r="F34" s="281" t="s">
        <v>79</v>
      </c>
      <c r="G34" s="281" t="s">
        <v>158</v>
      </c>
      <c r="H34" s="281" t="s">
        <v>58</v>
      </c>
      <c r="I34" s="454">
        <f t="shared" si="3"/>
        <v>7000</v>
      </c>
      <c r="J34" s="454">
        <f t="shared" si="3"/>
        <v>-7000</v>
      </c>
      <c r="K34" s="283">
        <f>K35</f>
        <v>0</v>
      </c>
      <c r="L34" s="151"/>
      <c r="M34" s="64"/>
      <c r="N34" s="65"/>
      <c r="O34" s="63"/>
      <c r="P34" s="63"/>
    </row>
    <row r="35" spans="1:16" ht="156" customHeight="1">
      <c r="A35" s="64"/>
      <c r="B35" s="452">
        <f t="shared" si="1"/>
        <v>24</v>
      </c>
      <c r="C35" s="284" t="s">
        <v>4</v>
      </c>
      <c r="D35" s="281" t="s">
        <v>57</v>
      </c>
      <c r="E35" s="281" t="s">
        <v>69</v>
      </c>
      <c r="F35" s="281" t="s">
        <v>79</v>
      </c>
      <c r="G35" s="281" t="s">
        <v>158</v>
      </c>
      <c r="H35" s="281" t="s">
        <v>5</v>
      </c>
      <c r="I35" s="454">
        <f>I36</f>
        <v>7000</v>
      </c>
      <c r="J35" s="454">
        <v>-7000</v>
      </c>
      <c r="K35" s="283">
        <f aca="true" t="shared" si="4" ref="K35:K40">I35+J35</f>
        <v>0</v>
      </c>
      <c r="L35" s="151"/>
      <c r="M35" s="64"/>
      <c r="N35" s="65"/>
      <c r="O35" s="63"/>
      <c r="P35" s="63"/>
    </row>
    <row r="36" spans="1:16" ht="156" customHeight="1">
      <c r="A36" s="64"/>
      <c r="B36" s="452">
        <f t="shared" si="1"/>
        <v>25</v>
      </c>
      <c r="C36" s="460" t="s">
        <v>367</v>
      </c>
      <c r="D36" s="453" t="s">
        <v>57</v>
      </c>
      <c r="E36" s="453" t="s">
        <v>69</v>
      </c>
      <c r="F36" s="453" t="s">
        <v>393</v>
      </c>
      <c r="G36" s="453"/>
      <c r="H36" s="453"/>
      <c r="I36" s="454">
        <f>I37</f>
        <v>7000</v>
      </c>
      <c r="J36" s="454">
        <f>J37</f>
        <v>200</v>
      </c>
      <c r="K36" s="454">
        <f t="shared" si="4"/>
        <v>7200</v>
      </c>
      <c r="L36" s="151"/>
      <c r="M36" s="64"/>
      <c r="N36" s="65"/>
      <c r="O36" s="63"/>
      <c r="P36" s="63"/>
    </row>
    <row r="37" spans="1:16" ht="372" customHeight="1">
      <c r="A37" s="64"/>
      <c r="B37" s="452">
        <f t="shared" si="1"/>
        <v>26</v>
      </c>
      <c r="C37" s="284" t="s">
        <v>394</v>
      </c>
      <c r="D37" s="281" t="s">
        <v>57</v>
      </c>
      <c r="E37" s="281" t="s">
        <v>69</v>
      </c>
      <c r="F37" s="281" t="s">
        <v>393</v>
      </c>
      <c r="G37" s="281" t="s">
        <v>374</v>
      </c>
      <c r="H37" s="281" t="s">
        <v>58</v>
      </c>
      <c r="I37" s="283">
        <f>I38</f>
        <v>7000</v>
      </c>
      <c r="J37" s="283">
        <f>J38</f>
        <v>200</v>
      </c>
      <c r="K37" s="283">
        <f t="shared" si="4"/>
        <v>7200</v>
      </c>
      <c r="L37" s="151"/>
      <c r="M37" s="64"/>
      <c r="N37" s="65"/>
      <c r="O37" s="63"/>
      <c r="P37" s="63"/>
    </row>
    <row r="38" spans="1:16" ht="300" customHeight="1">
      <c r="A38" s="64"/>
      <c r="B38" s="452">
        <f t="shared" si="1"/>
        <v>27</v>
      </c>
      <c r="C38" s="284" t="s">
        <v>387</v>
      </c>
      <c r="D38" s="281" t="s">
        <v>57</v>
      </c>
      <c r="E38" s="281" t="s">
        <v>69</v>
      </c>
      <c r="F38" s="281" t="s">
        <v>393</v>
      </c>
      <c r="G38" s="281" t="s">
        <v>374</v>
      </c>
      <c r="H38" s="281" t="s">
        <v>388</v>
      </c>
      <c r="I38" s="283">
        <f>I39</f>
        <v>7000</v>
      </c>
      <c r="J38" s="283">
        <f>J39</f>
        <v>200</v>
      </c>
      <c r="K38" s="283">
        <f t="shared" si="4"/>
        <v>7200</v>
      </c>
      <c r="L38" s="151"/>
      <c r="M38" s="64"/>
      <c r="N38" s="65"/>
      <c r="O38" s="63"/>
      <c r="P38" s="63"/>
    </row>
    <row r="39" spans="1:16" ht="156" customHeight="1">
      <c r="A39" s="64"/>
      <c r="B39" s="452">
        <f t="shared" si="1"/>
        <v>28</v>
      </c>
      <c r="C39" s="284" t="s">
        <v>389</v>
      </c>
      <c r="D39" s="281" t="s">
        <v>57</v>
      </c>
      <c r="E39" s="281" t="s">
        <v>69</v>
      </c>
      <c r="F39" s="281" t="s">
        <v>393</v>
      </c>
      <c r="G39" s="281" t="s">
        <v>374</v>
      </c>
      <c r="H39" s="281" t="s">
        <v>390</v>
      </c>
      <c r="I39" s="283">
        <f>I40</f>
        <v>7000</v>
      </c>
      <c r="J39" s="283">
        <f>J40</f>
        <v>200</v>
      </c>
      <c r="K39" s="283">
        <f t="shared" si="4"/>
        <v>7200</v>
      </c>
      <c r="L39" s="151"/>
      <c r="M39" s="64"/>
      <c r="N39" s="65"/>
      <c r="O39" s="63"/>
      <c r="P39" s="63"/>
    </row>
    <row r="40" spans="1:16" ht="156" customHeight="1">
      <c r="A40" s="64"/>
      <c r="B40" s="452">
        <f t="shared" si="1"/>
        <v>29</v>
      </c>
      <c r="C40" s="284" t="s">
        <v>395</v>
      </c>
      <c r="D40" s="281" t="s">
        <v>57</v>
      </c>
      <c r="E40" s="281" t="s">
        <v>69</v>
      </c>
      <c r="F40" s="281" t="s">
        <v>393</v>
      </c>
      <c r="G40" s="281" t="s">
        <v>374</v>
      </c>
      <c r="H40" s="281" t="s">
        <v>88</v>
      </c>
      <c r="I40" s="283">
        <v>7000</v>
      </c>
      <c r="J40" s="283">
        <v>200</v>
      </c>
      <c r="K40" s="283">
        <f t="shared" si="4"/>
        <v>7200</v>
      </c>
      <c r="L40" s="151"/>
      <c r="M40" s="64"/>
      <c r="N40" s="65"/>
      <c r="O40" s="63"/>
      <c r="P40" s="63"/>
    </row>
    <row r="41" spans="1:16" ht="117" customHeight="1">
      <c r="A41" s="64"/>
      <c r="B41" s="452">
        <f t="shared" si="1"/>
        <v>30</v>
      </c>
      <c r="C41" s="458" t="s">
        <v>280</v>
      </c>
      <c r="D41" s="453" t="s">
        <v>57</v>
      </c>
      <c r="E41" s="453" t="s">
        <v>70</v>
      </c>
      <c r="F41" s="453"/>
      <c r="G41" s="453"/>
      <c r="H41" s="453"/>
      <c r="I41" s="454">
        <f aca="true" t="shared" si="5" ref="I41:K44">I42</f>
        <v>104300</v>
      </c>
      <c r="J41" s="454">
        <f t="shared" si="5"/>
        <v>9300</v>
      </c>
      <c r="K41" s="454">
        <f t="shared" si="5"/>
        <v>113600</v>
      </c>
      <c r="L41" s="151"/>
      <c r="M41" s="64"/>
      <c r="N41" s="65"/>
      <c r="O41" s="63"/>
      <c r="P41" s="63"/>
    </row>
    <row r="42" spans="1:16" ht="115.5" customHeight="1">
      <c r="A42" s="64"/>
      <c r="B42" s="452">
        <f t="shared" si="1"/>
        <v>31</v>
      </c>
      <c r="C42" s="429" t="s">
        <v>169</v>
      </c>
      <c r="D42" s="281" t="s">
        <v>57</v>
      </c>
      <c r="E42" s="281" t="s">
        <v>70</v>
      </c>
      <c r="F42" s="281" t="s">
        <v>72</v>
      </c>
      <c r="G42" s="281"/>
      <c r="H42" s="281"/>
      <c r="I42" s="283">
        <f t="shared" si="5"/>
        <v>104300</v>
      </c>
      <c r="J42" s="283">
        <f>J43</f>
        <v>9300</v>
      </c>
      <c r="K42" s="283">
        <f t="shared" si="5"/>
        <v>113600</v>
      </c>
      <c r="L42" s="151"/>
      <c r="M42" s="64"/>
      <c r="N42" s="65"/>
      <c r="O42" s="63"/>
      <c r="P42" s="63"/>
    </row>
    <row r="43" spans="1:16" ht="282" customHeight="1">
      <c r="A43" s="64"/>
      <c r="B43" s="452">
        <f t="shared" si="1"/>
        <v>32</v>
      </c>
      <c r="C43" s="456" t="s">
        <v>232</v>
      </c>
      <c r="D43" s="281" t="s">
        <v>57</v>
      </c>
      <c r="E43" s="281" t="s">
        <v>70</v>
      </c>
      <c r="F43" s="281" t="s">
        <v>72</v>
      </c>
      <c r="G43" s="281" t="s">
        <v>146</v>
      </c>
      <c r="H43" s="281"/>
      <c r="I43" s="283">
        <f t="shared" si="5"/>
        <v>104300</v>
      </c>
      <c r="J43" s="283">
        <f>J44</f>
        <v>9300</v>
      </c>
      <c r="K43" s="283">
        <f t="shared" si="5"/>
        <v>113600</v>
      </c>
      <c r="L43" s="151"/>
      <c r="M43" s="64"/>
      <c r="N43" s="65"/>
      <c r="O43" s="63"/>
      <c r="P43" s="63"/>
    </row>
    <row r="44" spans="1:16" ht="256.5" customHeight="1">
      <c r="A44" s="64"/>
      <c r="B44" s="452">
        <f t="shared" si="1"/>
        <v>33</v>
      </c>
      <c r="C44" s="284" t="s">
        <v>226</v>
      </c>
      <c r="D44" s="281" t="s">
        <v>57</v>
      </c>
      <c r="E44" s="281" t="s">
        <v>70</v>
      </c>
      <c r="F44" s="281" t="s">
        <v>72</v>
      </c>
      <c r="G44" s="281" t="s">
        <v>152</v>
      </c>
      <c r="H44" s="281" t="s">
        <v>58</v>
      </c>
      <c r="I44" s="283">
        <f t="shared" si="5"/>
        <v>104300</v>
      </c>
      <c r="J44" s="283">
        <f>J45</f>
        <v>9300</v>
      </c>
      <c r="K44" s="283">
        <f t="shared" si="5"/>
        <v>113600</v>
      </c>
      <c r="L44" s="151"/>
      <c r="M44" s="64"/>
      <c r="N44" s="65"/>
      <c r="O44" s="63"/>
      <c r="P44" s="63"/>
    </row>
    <row r="45" spans="1:16" ht="258" customHeight="1">
      <c r="A45" s="64"/>
      <c r="B45" s="452">
        <f t="shared" si="1"/>
        <v>34</v>
      </c>
      <c r="C45" s="284" t="s">
        <v>215</v>
      </c>
      <c r="D45" s="281" t="s">
        <v>57</v>
      </c>
      <c r="E45" s="281" t="s">
        <v>70</v>
      </c>
      <c r="F45" s="281" t="s">
        <v>72</v>
      </c>
      <c r="G45" s="281" t="s">
        <v>167</v>
      </c>
      <c r="H45" s="281" t="s">
        <v>58</v>
      </c>
      <c r="I45" s="283">
        <f>I46+I47+I48</f>
        <v>104300</v>
      </c>
      <c r="J45" s="283">
        <f>J46+J47</f>
        <v>9300</v>
      </c>
      <c r="K45" s="283">
        <f>K46+K47+K48</f>
        <v>113600</v>
      </c>
      <c r="L45" s="151"/>
      <c r="M45" s="64"/>
      <c r="N45" s="65"/>
      <c r="O45" s="63"/>
      <c r="P45" s="63"/>
    </row>
    <row r="46" spans="1:16" ht="190.5" customHeight="1">
      <c r="A46" s="64"/>
      <c r="B46" s="452">
        <f t="shared" si="1"/>
        <v>35</v>
      </c>
      <c r="C46" s="284" t="s">
        <v>166</v>
      </c>
      <c r="D46" s="281" t="s">
        <v>57</v>
      </c>
      <c r="E46" s="281" t="s">
        <v>70</v>
      </c>
      <c r="F46" s="281" t="s">
        <v>72</v>
      </c>
      <c r="G46" s="281" t="s">
        <v>167</v>
      </c>
      <c r="H46" s="281" t="s">
        <v>82</v>
      </c>
      <c r="I46" s="281" t="s">
        <v>396</v>
      </c>
      <c r="J46" s="283">
        <v>7144.1</v>
      </c>
      <c r="K46" s="283">
        <f aca="true" t="shared" si="6" ref="K46:K54">I46+J46</f>
        <v>86344.1</v>
      </c>
      <c r="L46" s="151"/>
      <c r="M46" s="64"/>
      <c r="N46" s="65"/>
      <c r="O46" s="63"/>
      <c r="P46" s="63"/>
    </row>
    <row r="47" spans="1:16" ht="354" customHeight="1">
      <c r="A47" s="64"/>
      <c r="B47" s="452">
        <f t="shared" si="1"/>
        <v>36</v>
      </c>
      <c r="C47" s="284" t="s">
        <v>237</v>
      </c>
      <c r="D47" s="281" t="s">
        <v>57</v>
      </c>
      <c r="E47" s="281" t="s">
        <v>70</v>
      </c>
      <c r="F47" s="281" t="s">
        <v>72</v>
      </c>
      <c r="G47" s="281" t="s">
        <v>167</v>
      </c>
      <c r="H47" s="281" t="s">
        <v>164</v>
      </c>
      <c r="I47" s="281" t="s">
        <v>397</v>
      </c>
      <c r="J47" s="283">
        <v>2155.9</v>
      </c>
      <c r="K47" s="283">
        <f t="shared" si="6"/>
        <v>26075.9</v>
      </c>
      <c r="L47" s="151"/>
      <c r="M47" s="64"/>
      <c r="N47" s="65"/>
      <c r="O47" s="63"/>
      <c r="P47" s="63"/>
    </row>
    <row r="48" spans="1:16" ht="275.25" customHeight="1">
      <c r="A48" s="64"/>
      <c r="B48" s="452">
        <f t="shared" si="1"/>
        <v>37</v>
      </c>
      <c r="C48" s="284" t="s">
        <v>1</v>
      </c>
      <c r="D48" s="281" t="s">
        <v>57</v>
      </c>
      <c r="E48" s="281" t="s">
        <v>70</v>
      </c>
      <c r="F48" s="281" t="s">
        <v>72</v>
      </c>
      <c r="G48" s="281" t="s">
        <v>167</v>
      </c>
      <c r="H48" s="281" t="s">
        <v>88</v>
      </c>
      <c r="I48" s="281" t="s">
        <v>398</v>
      </c>
      <c r="J48" s="283"/>
      <c r="K48" s="283">
        <f t="shared" si="6"/>
        <v>1180</v>
      </c>
      <c r="L48" s="151"/>
      <c r="M48" s="64"/>
      <c r="N48" s="65"/>
      <c r="O48" s="63"/>
      <c r="P48" s="63"/>
    </row>
    <row r="49" spans="1:16" ht="142.5" customHeight="1">
      <c r="A49" s="64"/>
      <c r="B49" s="452">
        <f t="shared" si="1"/>
        <v>38</v>
      </c>
      <c r="C49" s="461" t="s">
        <v>74</v>
      </c>
      <c r="D49" s="453" t="s">
        <v>57</v>
      </c>
      <c r="E49" s="453" t="s">
        <v>71</v>
      </c>
      <c r="F49" s="453"/>
      <c r="G49" s="281"/>
      <c r="H49" s="281"/>
      <c r="I49" s="283">
        <f>I50+I55</f>
        <v>1011000</v>
      </c>
      <c r="J49" s="283">
        <f>J50+J55</f>
        <v>48000</v>
      </c>
      <c r="K49" s="283">
        <f>I49+J49</f>
        <v>1059000</v>
      </c>
      <c r="L49" s="151"/>
      <c r="M49" s="64"/>
      <c r="N49" s="65"/>
      <c r="O49" s="63"/>
      <c r="P49" s="63"/>
    </row>
    <row r="50" spans="1:16" ht="147" customHeight="1">
      <c r="A50" s="64"/>
      <c r="B50" s="452">
        <f t="shared" si="1"/>
        <v>39</v>
      </c>
      <c r="C50" s="462" t="s">
        <v>399</v>
      </c>
      <c r="D50" s="281" t="s">
        <v>57</v>
      </c>
      <c r="E50" s="281" t="s">
        <v>71</v>
      </c>
      <c r="F50" s="281" t="s">
        <v>400</v>
      </c>
      <c r="G50" s="281"/>
      <c r="H50" s="281"/>
      <c r="I50" s="283">
        <f aca="true" t="shared" si="7" ref="I50:J53">I51</f>
        <v>10000</v>
      </c>
      <c r="J50" s="283">
        <f t="shared" si="7"/>
        <v>48000</v>
      </c>
      <c r="K50" s="283">
        <f>I50+J50</f>
        <v>58000</v>
      </c>
      <c r="L50" s="151"/>
      <c r="M50" s="64"/>
      <c r="N50" s="65"/>
      <c r="O50" s="63"/>
      <c r="P50" s="63"/>
    </row>
    <row r="51" spans="1:16" ht="275.25" customHeight="1">
      <c r="A51" s="64"/>
      <c r="B51" s="452">
        <f t="shared" si="1"/>
        <v>40</v>
      </c>
      <c r="C51" s="456" t="s">
        <v>401</v>
      </c>
      <c r="D51" s="281" t="s">
        <v>57</v>
      </c>
      <c r="E51" s="281" t="s">
        <v>71</v>
      </c>
      <c r="F51" s="281" t="s">
        <v>400</v>
      </c>
      <c r="G51" s="281" t="s">
        <v>146</v>
      </c>
      <c r="H51" s="281"/>
      <c r="I51" s="283">
        <f t="shared" si="7"/>
        <v>10000</v>
      </c>
      <c r="J51" s="283">
        <f t="shared" si="7"/>
        <v>48000</v>
      </c>
      <c r="K51" s="283">
        <f>I51+J51</f>
        <v>58000</v>
      </c>
      <c r="L51" s="151"/>
      <c r="M51" s="64"/>
      <c r="N51" s="65"/>
      <c r="O51" s="63"/>
      <c r="P51" s="63"/>
    </row>
    <row r="52" spans="1:16" ht="275.25" customHeight="1">
      <c r="A52" s="64"/>
      <c r="B52" s="452">
        <f t="shared" si="1"/>
        <v>41</v>
      </c>
      <c r="C52" s="456" t="s">
        <v>227</v>
      </c>
      <c r="D52" s="281" t="s">
        <v>57</v>
      </c>
      <c r="E52" s="281" t="s">
        <v>71</v>
      </c>
      <c r="F52" s="281" t="s">
        <v>400</v>
      </c>
      <c r="G52" s="281" t="s">
        <v>199</v>
      </c>
      <c r="H52" s="281"/>
      <c r="I52" s="283">
        <f t="shared" si="7"/>
        <v>10000</v>
      </c>
      <c r="J52" s="283">
        <f t="shared" si="7"/>
        <v>48000</v>
      </c>
      <c r="K52" s="283">
        <f t="shared" si="6"/>
        <v>58000</v>
      </c>
      <c r="L52" s="151"/>
      <c r="M52" s="64"/>
      <c r="N52" s="65"/>
      <c r="O52" s="63"/>
      <c r="P52" s="63"/>
    </row>
    <row r="53" spans="1:16" ht="327" customHeight="1">
      <c r="A53" s="64"/>
      <c r="B53" s="452">
        <f t="shared" si="1"/>
        <v>42</v>
      </c>
      <c r="C53" s="463" t="s">
        <v>402</v>
      </c>
      <c r="D53" s="281" t="s">
        <v>57</v>
      </c>
      <c r="E53" s="281" t="s">
        <v>71</v>
      </c>
      <c r="F53" s="281" t="s">
        <v>400</v>
      </c>
      <c r="G53" s="281" t="s">
        <v>377</v>
      </c>
      <c r="H53" s="281" t="s">
        <v>388</v>
      </c>
      <c r="I53" s="283">
        <f t="shared" si="7"/>
        <v>10000</v>
      </c>
      <c r="J53" s="283">
        <f t="shared" si="7"/>
        <v>48000</v>
      </c>
      <c r="K53" s="283">
        <f t="shared" si="6"/>
        <v>58000</v>
      </c>
      <c r="L53" s="151"/>
      <c r="M53" s="64"/>
      <c r="N53" s="65"/>
      <c r="O53" s="63"/>
      <c r="P53" s="63"/>
    </row>
    <row r="54" spans="1:16" ht="275.25" customHeight="1">
      <c r="A54" s="64"/>
      <c r="B54" s="452">
        <f t="shared" si="1"/>
        <v>43</v>
      </c>
      <c r="C54" s="284" t="s">
        <v>1</v>
      </c>
      <c r="D54" s="281" t="s">
        <v>57</v>
      </c>
      <c r="E54" s="281" t="s">
        <v>71</v>
      </c>
      <c r="F54" s="281" t="s">
        <v>400</v>
      </c>
      <c r="G54" s="281" t="s">
        <v>377</v>
      </c>
      <c r="H54" s="281" t="s">
        <v>88</v>
      </c>
      <c r="I54" s="283">
        <v>10000</v>
      </c>
      <c r="J54" s="283">
        <v>48000</v>
      </c>
      <c r="K54" s="283">
        <f t="shared" si="6"/>
        <v>58000</v>
      </c>
      <c r="L54" s="151"/>
      <c r="M54" s="64"/>
      <c r="N54" s="65"/>
      <c r="O54" s="63"/>
      <c r="P54" s="63"/>
    </row>
    <row r="55" spans="1:16" ht="275.25" customHeight="1">
      <c r="A55" s="64"/>
      <c r="B55" s="452">
        <f t="shared" si="1"/>
        <v>44</v>
      </c>
      <c r="C55" s="456" t="s">
        <v>224</v>
      </c>
      <c r="D55" s="281" t="s">
        <v>57</v>
      </c>
      <c r="E55" s="281" t="s">
        <v>71</v>
      </c>
      <c r="F55" s="281" t="s">
        <v>75</v>
      </c>
      <c r="G55" s="281" t="s">
        <v>403</v>
      </c>
      <c r="H55" s="281"/>
      <c r="I55" s="283">
        <f>I56</f>
        <v>1001000</v>
      </c>
      <c r="J55" s="283">
        <f>J56</f>
        <v>0</v>
      </c>
      <c r="K55" s="283">
        <f>I55+J55</f>
        <v>1001000</v>
      </c>
      <c r="L55" s="151"/>
      <c r="M55" s="64"/>
      <c r="N55" s="65"/>
      <c r="O55" s="63"/>
      <c r="P55" s="63"/>
    </row>
    <row r="56" spans="1:16" ht="275.25" customHeight="1">
      <c r="A56" s="64"/>
      <c r="B56" s="452">
        <f t="shared" si="1"/>
        <v>45</v>
      </c>
      <c r="C56" s="284" t="s">
        <v>226</v>
      </c>
      <c r="D56" s="281" t="s">
        <v>57</v>
      </c>
      <c r="E56" s="281" t="s">
        <v>71</v>
      </c>
      <c r="F56" s="281" t="s">
        <v>75</v>
      </c>
      <c r="G56" s="281" t="s">
        <v>375</v>
      </c>
      <c r="H56" s="281" t="s">
        <v>58</v>
      </c>
      <c r="I56" s="283">
        <f>I57</f>
        <v>1001000</v>
      </c>
      <c r="J56" s="283">
        <f>J57</f>
        <v>0</v>
      </c>
      <c r="K56" s="283">
        <f>I56+J56</f>
        <v>1001000</v>
      </c>
      <c r="L56" s="151"/>
      <c r="M56" s="64"/>
      <c r="N56" s="65"/>
      <c r="O56" s="63"/>
      <c r="P56" s="63"/>
    </row>
    <row r="57" spans="1:16" ht="406.5" customHeight="1">
      <c r="A57" s="64"/>
      <c r="B57" s="452">
        <f t="shared" si="1"/>
        <v>46</v>
      </c>
      <c r="C57" s="464" t="s">
        <v>404</v>
      </c>
      <c r="D57" s="281" t="s">
        <v>57</v>
      </c>
      <c r="E57" s="281" t="s">
        <v>71</v>
      </c>
      <c r="F57" s="281" t="s">
        <v>75</v>
      </c>
      <c r="G57" s="281" t="s">
        <v>375</v>
      </c>
      <c r="H57" s="281" t="s">
        <v>58</v>
      </c>
      <c r="I57" s="283">
        <f>I58+I59</f>
        <v>1001000</v>
      </c>
      <c r="J57" s="283">
        <f>J58+J59</f>
        <v>0</v>
      </c>
      <c r="K57" s="283">
        <f>I57+J57</f>
        <v>1001000</v>
      </c>
      <c r="L57" s="151"/>
      <c r="M57" s="64"/>
      <c r="N57" s="65"/>
      <c r="O57" s="63"/>
      <c r="P57" s="63"/>
    </row>
    <row r="58" spans="1:16" ht="243" customHeight="1">
      <c r="A58" s="64"/>
      <c r="B58" s="452">
        <f t="shared" si="1"/>
        <v>47</v>
      </c>
      <c r="C58" s="284" t="s">
        <v>1</v>
      </c>
      <c r="D58" s="281" t="s">
        <v>57</v>
      </c>
      <c r="E58" s="281" t="s">
        <v>71</v>
      </c>
      <c r="F58" s="281" t="s">
        <v>75</v>
      </c>
      <c r="G58" s="281" t="s">
        <v>375</v>
      </c>
      <c r="H58" s="281" t="s">
        <v>88</v>
      </c>
      <c r="I58" s="281" t="s">
        <v>405</v>
      </c>
      <c r="J58" s="283"/>
      <c r="K58" s="283">
        <f>I58+J58</f>
        <v>1000000</v>
      </c>
      <c r="L58" s="151"/>
      <c r="M58" s="64"/>
      <c r="N58" s="65"/>
      <c r="O58" s="63"/>
      <c r="P58" s="63"/>
    </row>
    <row r="59" spans="1:16" ht="135" customHeight="1">
      <c r="A59" s="64"/>
      <c r="B59" s="452">
        <f t="shared" si="1"/>
        <v>48</v>
      </c>
      <c r="C59" s="284" t="s">
        <v>138</v>
      </c>
      <c r="D59" s="281" t="s">
        <v>57</v>
      </c>
      <c r="E59" s="281" t="s">
        <v>71</v>
      </c>
      <c r="F59" s="281" t="s">
        <v>75</v>
      </c>
      <c r="G59" s="281" t="s">
        <v>375</v>
      </c>
      <c r="H59" s="281" t="s">
        <v>163</v>
      </c>
      <c r="I59" s="281" t="s">
        <v>406</v>
      </c>
      <c r="J59" s="283"/>
      <c r="K59" s="283">
        <f>I59+J59</f>
        <v>1000</v>
      </c>
      <c r="L59" s="151"/>
      <c r="M59" s="64"/>
      <c r="N59" s="65"/>
      <c r="O59" s="63"/>
      <c r="P59" s="63"/>
    </row>
    <row r="60" spans="1:16" ht="116.25" customHeight="1">
      <c r="A60" s="64"/>
      <c r="B60" s="452">
        <f t="shared" si="1"/>
        <v>49</v>
      </c>
      <c r="C60" s="427" t="s">
        <v>196</v>
      </c>
      <c r="D60" s="453" t="s">
        <v>57</v>
      </c>
      <c r="E60" s="453" t="s">
        <v>76</v>
      </c>
      <c r="F60" s="281"/>
      <c r="G60" s="465"/>
      <c r="H60" s="281"/>
      <c r="I60" s="454">
        <f aca="true" t="shared" si="8" ref="I60:J64">I61</f>
        <v>1027590</v>
      </c>
      <c r="J60" s="454">
        <f t="shared" si="8"/>
        <v>75000</v>
      </c>
      <c r="K60" s="454">
        <f aca="true" t="shared" si="9" ref="K60:K65">I60+J60</f>
        <v>1102590</v>
      </c>
      <c r="L60" s="151"/>
      <c r="M60" s="64"/>
      <c r="N60" s="65"/>
      <c r="O60" s="63"/>
      <c r="P60" s="63"/>
    </row>
    <row r="61" spans="1:16" ht="125.25" customHeight="1">
      <c r="A61" s="64"/>
      <c r="B61" s="452">
        <f t="shared" si="1"/>
        <v>50</v>
      </c>
      <c r="C61" s="429" t="s">
        <v>197</v>
      </c>
      <c r="D61" s="281" t="s">
        <v>57</v>
      </c>
      <c r="E61" s="281" t="s">
        <v>76</v>
      </c>
      <c r="F61" s="281" t="s">
        <v>72</v>
      </c>
      <c r="G61" s="281"/>
      <c r="H61" s="281"/>
      <c r="I61" s="283">
        <f t="shared" si="8"/>
        <v>1027590</v>
      </c>
      <c r="J61" s="283">
        <f t="shared" si="8"/>
        <v>75000</v>
      </c>
      <c r="K61" s="283">
        <f t="shared" si="9"/>
        <v>1102590</v>
      </c>
      <c r="L61" s="151"/>
      <c r="M61" s="64"/>
      <c r="N61" s="65"/>
      <c r="O61" s="63"/>
      <c r="P61" s="63"/>
    </row>
    <row r="62" spans="1:16" ht="271.5" customHeight="1">
      <c r="A62" s="64"/>
      <c r="B62" s="452">
        <f t="shared" si="1"/>
        <v>51</v>
      </c>
      <c r="C62" s="456" t="s">
        <v>224</v>
      </c>
      <c r="D62" s="281" t="s">
        <v>57</v>
      </c>
      <c r="E62" s="281" t="s">
        <v>76</v>
      </c>
      <c r="F62" s="281" t="s">
        <v>72</v>
      </c>
      <c r="G62" s="281" t="s">
        <v>146</v>
      </c>
      <c r="H62" s="281"/>
      <c r="I62" s="283">
        <f t="shared" si="8"/>
        <v>1027590</v>
      </c>
      <c r="J62" s="283">
        <f t="shared" si="8"/>
        <v>75000</v>
      </c>
      <c r="K62" s="283">
        <f t="shared" si="9"/>
        <v>1102590</v>
      </c>
      <c r="L62" s="151"/>
      <c r="M62" s="64"/>
      <c r="N62" s="65"/>
      <c r="O62" s="63"/>
      <c r="P62" s="63"/>
    </row>
    <row r="63" spans="1:16" ht="251.25" customHeight="1">
      <c r="A63" s="64"/>
      <c r="B63" s="452">
        <f t="shared" si="1"/>
        <v>52</v>
      </c>
      <c r="C63" s="456" t="s">
        <v>227</v>
      </c>
      <c r="D63" s="281" t="s">
        <v>57</v>
      </c>
      <c r="E63" s="281" t="s">
        <v>76</v>
      </c>
      <c r="F63" s="281" t="s">
        <v>72</v>
      </c>
      <c r="G63" s="281" t="s">
        <v>198</v>
      </c>
      <c r="H63" s="281" t="s">
        <v>58</v>
      </c>
      <c r="I63" s="283">
        <f t="shared" si="8"/>
        <v>1027590</v>
      </c>
      <c r="J63" s="283">
        <f t="shared" si="8"/>
        <v>75000</v>
      </c>
      <c r="K63" s="283">
        <f t="shared" si="9"/>
        <v>1102590</v>
      </c>
      <c r="L63" s="151"/>
      <c r="M63" s="64"/>
      <c r="N63" s="65"/>
      <c r="O63" s="63"/>
      <c r="P63" s="63"/>
    </row>
    <row r="64" spans="1:16" ht="285" customHeight="1">
      <c r="A64" s="64"/>
      <c r="B64" s="452">
        <f t="shared" si="1"/>
        <v>53</v>
      </c>
      <c r="C64" s="429" t="s">
        <v>293</v>
      </c>
      <c r="D64" s="281" t="s">
        <v>57</v>
      </c>
      <c r="E64" s="281" t="s">
        <v>76</v>
      </c>
      <c r="F64" s="281" t="s">
        <v>72</v>
      </c>
      <c r="G64" s="281" t="s">
        <v>199</v>
      </c>
      <c r="H64" s="281" t="s">
        <v>58</v>
      </c>
      <c r="I64" s="283">
        <f t="shared" si="8"/>
        <v>1027590</v>
      </c>
      <c r="J64" s="283">
        <f t="shared" si="8"/>
        <v>75000</v>
      </c>
      <c r="K64" s="283">
        <f t="shared" si="9"/>
        <v>1102590</v>
      </c>
      <c r="L64" s="151"/>
      <c r="M64" s="64"/>
      <c r="N64" s="65"/>
      <c r="O64" s="63"/>
      <c r="P64" s="63"/>
    </row>
    <row r="65" spans="1:16" ht="276" customHeight="1">
      <c r="A65" s="64"/>
      <c r="B65" s="452">
        <f t="shared" si="1"/>
        <v>54</v>
      </c>
      <c r="C65" s="466" t="s">
        <v>1</v>
      </c>
      <c r="D65" s="281" t="s">
        <v>57</v>
      </c>
      <c r="E65" s="281" t="s">
        <v>76</v>
      </c>
      <c r="F65" s="281" t="s">
        <v>72</v>
      </c>
      <c r="G65" s="281" t="s">
        <v>199</v>
      </c>
      <c r="H65" s="281" t="s">
        <v>88</v>
      </c>
      <c r="I65" s="283">
        <v>1027590</v>
      </c>
      <c r="J65" s="283">
        <v>75000</v>
      </c>
      <c r="K65" s="283">
        <f t="shared" si="9"/>
        <v>1102590</v>
      </c>
      <c r="L65" s="151"/>
      <c r="M65" s="64"/>
      <c r="N65" s="65"/>
      <c r="O65" s="63"/>
      <c r="P65" s="63"/>
    </row>
    <row r="66" spans="1:16" ht="127.5" customHeight="1">
      <c r="A66" s="64"/>
      <c r="B66" s="452">
        <f t="shared" si="1"/>
        <v>55</v>
      </c>
      <c r="C66" s="458" t="s">
        <v>6</v>
      </c>
      <c r="D66" s="453" t="s">
        <v>57</v>
      </c>
      <c r="E66" s="467" t="s">
        <v>7</v>
      </c>
      <c r="F66" s="467"/>
      <c r="G66" s="467"/>
      <c r="H66" s="467"/>
      <c r="I66" s="468" t="str">
        <f aca="true" t="shared" si="10" ref="I66:K69">I67</f>
        <v>5000</v>
      </c>
      <c r="J66" s="468">
        <f>J67</f>
        <v>-5000</v>
      </c>
      <c r="K66" s="468">
        <f t="shared" si="10"/>
        <v>0</v>
      </c>
      <c r="L66" s="151"/>
      <c r="M66" s="64"/>
      <c r="N66" s="65"/>
      <c r="O66" s="63"/>
      <c r="P66" s="63"/>
    </row>
    <row r="67" spans="1:16" ht="111" customHeight="1">
      <c r="A67" s="64"/>
      <c r="B67" s="452">
        <f t="shared" si="1"/>
        <v>56</v>
      </c>
      <c r="C67" s="284" t="s">
        <v>271</v>
      </c>
      <c r="D67" s="281" t="s">
        <v>57</v>
      </c>
      <c r="E67" s="465" t="s">
        <v>7</v>
      </c>
      <c r="F67" s="465" t="s">
        <v>7</v>
      </c>
      <c r="G67" s="465"/>
      <c r="H67" s="465"/>
      <c r="I67" s="469" t="str">
        <f t="shared" si="10"/>
        <v>5000</v>
      </c>
      <c r="J67" s="469">
        <f>-J68</f>
        <v>-5000</v>
      </c>
      <c r="K67" s="469">
        <f t="shared" si="10"/>
        <v>0</v>
      </c>
      <c r="L67" s="151"/>
      <c r="M67" s="64"/>
      <c r="N67" s="65"/>
      <c r="O67" s="63"/>
      <c r="P67" s="63"/>
    </row>
    <row r="68" spans="1:16" ht="265.5" customHeight="1">
      <c r="A68" s="64"/>
      <c r="B68" s="452">
        <f t="shared" si="1"/>
        <v>57</v>
      </c>
      <c r="C68" s="456" t="s">
        <v>224</v>
      </c>
      <c r="D68" s="281" t="s">
        <v>57</v>
      </c>
      <c r="E68" s="281" t="s">
        <v>7</v>
      </c>
      <c r="F68" s="281" t="s">
        <v>7</v>
      </c>
      <c r="G68" s="281" t="s">
        <v>146</v>
      </c>
      <c r="H68" s="465"/>
      <c r="I68" s="283" t="str">
        <f t="shared" si="10"/>
        <v>5000</v>
      </c>
      <c r="J68" s="283">
        <f>-J69</f>
        <v>5000</v>
      </c>
      <c r="K68" s="469">
        <f t="shared" si="10"/>
        <v>0</v>
      </c>
      <c r="L68" s="151"/>
      <c r="M68" s="64"/>
      <c r="N68" s="65"/>
      <c r="O68" s="63"/>
      <c r="P68" s="63"/>
    </row>
    <row r="69" spans="1:16" ht="249" customHeight="1">
      <c r="A69" s="64"/>
      <c r="B69" s="452">
        <f t="shared" si="1"/>
        <v>58</v>
      </c>
      <c r="C69" s="456" t="s">
        <v>228</v>
      </c>
      <c r="D69" s="281" t="s">
        <v>57</v>
      </c>
      <c r="E69" s="465" t="s">
        <v>7</v>
      </c>
      <c r="F69" s="465" t="s">
        <v>7</v>
      </c>
      <c r="G69" s="281" t="s">
        <v>147</v>
      </c>
      <c r="H69" s="465" t="s">
        <v>58</v>
      </c>
      <c r="I69" s="283" t="str">
        <f t="shared" si="10"/>
        <v>5000</v>
      </c>
      <c r="J69" s="283">
        <f>J70</f>
        <v>-5000</v>
      </c>
      <c r="K69" s="469">
        <f t="shared" si="10"/>
        <v>0</v>
      </c>
      <c r="L69" s="151"/>
      <c r="M69" s="64"/>
      <c r="N69" s="65"/>
      <c r="O69" s="63"/>
      <c r="P69" s="63"/>
    </row>
    <row r="70" spans="1:16" ht="276.75" customHeight="1">
      <c r="A70" s="64"/>
      <c r="B70" s="452">
        <f t="shared" si="1"/>
        <v>59</v>
      </c>
      <c r="C70" s="284" t="s">
        <v>350</v>
      </c>
      <c r="D70" s="281" t="s">
        <v>57</v>
      </c>
      <c r="E70" s="465" t="s">
        <v>7</v>
      </c>
      <c r="F70" s="465" t="s">
        <v>7</v>
      </c>
      <c r="G70" s="281" t="s">
        <v>148</v>
      </c>
      <c r="H70" s="465" t="s">
        <v>58</v>
      </c>
      <c r="I70" s="283" t="str">
        <f>I71</f>
        <v>5000</v>
      </c>
      <c r="J70" s="283">
        <f>J71</f>
        <v>-5000</v>
      </c>
      <c r="K70" s="469">
        <f>I70++J70</f>
        <v>0</v>
      </c>
      <c r="L70" s="151"/>
      <c r="M70" s="64"/>
      <c r="N70" s="65"/>
      <c r="O70" s="63"/>
      <c r="P70" s="63"/>
    </row>
    <row r="71" spans="1:16" ht="192" customHeight="1">
      <c r="A71" s="64"/>
      <c r="B71" s="452">
        <f t="shared" si="1"/>
        <v>60</v>
      </c>
      <c r="C71" s="466" t="s">
        <v>294</v>
      </c>
      <c r="D71" s="281" t="s">
        <v>57</v>
      </c>
      <c r="E71" s="281" t="s">
        <v>7</v>
      </c>
      <c r="F71" s="281" t="s">
        <v>7</v>
      </c>
      <c r="G71" s="281" t="s">
        <v>148</v>
      </c>
      <c r="H71" s="281" t="s">
        <v>88</v>
      </c>
      <c r="I71" s="281" t="s">
        <v>384</v>
      </c>
      <c r="J71" s="283">
        <v>-5000</v>
      </c>
      <c r="K71" s="283">
        <f>I71+J71</f>
        <v>0</v>
      </c>
      <c r="L71" s="151"/>
      <c r="M71" s="64"/>
      <c r="N71" s="65"/>
      <c r="O71" s="63"/>
      <c r="P71" s="63"/>
    </row>
    <row r="72" spans="1:16" ht="120" customHeight="1">
      <c r="A72" s="64"/>
      <c r="B72" s="452">
        <f t="shared" si="1"/>
        <v>61</v>
      </c>
      <c r="C72" s="427" t="s">
        <v>78</v>
      </c>
      <c r="D72" s="453" t="s">
        <v>57</v>
      </c>
      <c r="E72" s="453" t="s">
        <v>77</v>
      </c>
      <c r="F72" s="453"/>
      <c r="G72" s="453"/>
      <c r="H72" s="453"/>
      <c r="I72" s="454">
        <f aca="true" t="shared" si="11" ref="I72:J75">I73</f>
        <v>448909.95</v>
      </c>
      <c r="J72" s="454">
        <f t="shared" si="11"/>
        <v>1030959.2</v>
      </c>
      <c r="K72" s="454">
        <f>I72++J72</f>
        <v>1479869.15</v>
      </c>
      <c r="L72" s="151"/>
      <c r="M72" s="64"/>
      <c r="N72" s="65"/>
      <c r="O72" s="63"/>
      <c r="P72" s="63"/>
    </row>
    <row r="73" spans="1:16" ht="101.25" customHeight="1">
      <c r="A73" s="64"/>
      <c r="B73" s="452">
        <f t="shared" si="1"/>
        <v>62</v>
      </c>
      <c r="C73" s="429" t="s">
        <v>30</v>
      </c>
      <c r="D73" s="281" t="s">
        <v>57</v>
      </c>
      <c r="E73" s="281" t="s">
        <v>77</v>
      </c>
      <c r="F73" s="281" t="s">
        <v>69</v>
      </c>
      <c r="G73" s="281"/>
      <c r="H73" s="281"/>
      <c r="I73" s="283">
        <f t="shared" si="11"/>
        <v>448909.95</v>
      </c>
      <c r="J73" s="283">
        <f t="shared" si="11"/>
        <v>1030959.2</v>
      </c>
      <c r="K73" s="454">
        <f>I73++J73</f>
        <v>1479869.15</v>
      </c>
      <c r="L73" s="151"/>
      <c r="M73" s="64"/>
      <c r="N73" s="65"/>
      <c r="O73" s="63"/>
      <c r="P73" s="63"/>
    </row>
    <row r="74" spans="1:16" ht="263.25" customHeight="1">
      <c r="A74" s="64"/>
      <c r="B74" s="452">
        <f t="shared" si="1"/>
        <v>63</v>
      </c>
      <c r="C74" s="456" t="s">
        <v>224</v>
      </c>
      <c r="D74" s="281" t="s">
        <v>57</v>
      </c>
      <c r="E74" s="281" t="s">
        <v>77</v>
      </c>
      <c r="F74" s="281" t="s">
        <v>69</v>
      </c>
      <c r="G74" s="281" t="s">
        <v>146</v>
      </c>
      <c r="H74" s="281"/>
      <c r="I74" s="283">
        <f t="shared" si="11"/>
        <v>448909.95</v>
      </c>
      <c r="J74" s="283">
        <f t="shared" si="11"/>
        <v>1030959.2</v>
      </c>
      <c r="K74" s="454">
        <f>I74++J74</f>
        <v>1479869.15</v>
      </c>
      <c r="L74" s="151"/>
      <c r="M74" s="64"/>
      <c r="N74" s="65"/>
      <c r="O74" s="63"/>
      <c r="P74" s="63"/>
    </row>
    <row r="75" spans="1:16" ht="254.25" customHeight="1">
      <c r="A75" s="64"/>
      <c r="B75" s="452">
        <f t="shared" si="1"/>
        <v>64</v>
      </c>
      <c r="C75" s="456" t="s">
        <v>228</v>
      </c>
      <c r="D75" s="281" t="s">
        <v>57</v>
      </c>
      <c r="E75" s="281" t="s">
        <v>77</v>
      </c>
      <c r="F75" s="281" t="s">
        <v>69</v>
      </c>
      <c r="G75" s="281" t="s">
        <v>147</v>
      </c>
      <c r="H75" s="281"/>
      <c r="I75" s="283">
        <f t="shared" si="11"/>
        <v>448909.95</v>
      </c>
      <c r="J75" s="283">
        <f t="shared" si="11"/>
        <v>1030959.2</v>
      </c>
      <c r="K75" s="454">
        <f>I75++J75</f>
        <v>1479869.15</v>
      </c>
      <c r="L75" s="151"/>
      <c r="M75" s="64"/>
      <c r="N75" s="65"/>
      <c r="O75" s="63"/>
      <c r="P75" s="63"/>
    </row>
    <row r="76" spans="1:16" ht="176.25" customHeight="1">
      <c r="A76" s="64"/>
      <c r="B76" s="452">
        <f t="shared" si="1"/>
        <v>65</v>
      </c>
      <c r="C76" s="429" t="s">
        <v>295</v>
      </c>
      <c r="D76" s="281" t="s">
        <v>57</v>
      </c>
      <c r="E76" s="281" t="s">
        <v>77</v>
      </c>
      <c r="F76" s="281" t="s">
        <v>69</v>
      </c>
      <c r="G76" s="281" t="s">
        <v>149</v>
      </c>
      <c r="H76" s="281" t="s">
        <v>58</v>
      </c>
      <c r="I76" s="283">
        <f>I77++I78+I79+I80+I81+I82</f>
        <v>448909.95</v>
      </c>
      <c r="J76" s="283">
        <f>J77++J78+J79+J80+J81+J82</f>
        <v>1030959.2</v>
      </c>
      <c r="K76" s="454">
        <f>I76++J76</f>
        <v>1479869.15</v>
      </c>
      <c r="L76" s="151"/>
      <c r="M76" s="64"/>
      <c r="N76" s="65"/>
      <c r="O76" s="63"/>
      <c r="P76" s="63"/>
    </row>
    <row r="77" spans="1:16" ht="261" customHeight="1">
      <c r="A77" s="64"/>
      <c r="B77" s="452">
        <f t="shared" si="1"/>
        <v>66</v>
      </c>
      <c r="C77" s="284" t="s">
        <v>162</v>
      </c>
      <c r="D77" s="281" t="s">
        <v>57</v>
      </c>
      <c r="E77" s="281" t="s">
        <v>77</v>
      </c>
      <c r="F77" s="281" t="s">
        <v>69</v>
      </c>
      <c r="G77" s="281" t="s">
        <v>149</v>
      </c>
      <c r="H77" s="281" t="s">
        <v>88</v>
      </c>
      <c r="I77" s="283">
        <v>344909.95</v>
      </c>
      <c r="J77" s="283">
        <v>1060913.2</v>
      </c>
      <c r="K77" s="283">
        <f aca="true" t="shared" si="12" ref="K77:K98">I77+J77</f>
        <v>1405823.15</v>
      </c>
      <c r="L77" s="151"/>
      <c r="M77" s="64"/>
      <c r="N77" s="65"/>
      <c r="O77" s="63"/>
      <c r="P77" s="63"/>
    </row>
    <row r="78" spans="1:16" ht="117" customHeight="1">
      <c r="A78" s="64"/>
      <c r="B78" s="452">
        <f aca="true" t="shared" si="13" ref="B78:B97">B77+1</f>
        <v>67</v>
      </c>
      <c r="C78" s="284" t="s">
        <v>327</v>
      </c>
      <c r="D78" s="281" t="s">
        <v>57</v>
      </c>
      <c r="E78" s="281" t="s">
        <v>77</v>
      </c>
      <c r="F78" s="281" t="s">
        <v>69</v>
      </c>
      <c r="G78" s="281" t="s">
        <v>149</v>
      </c>
      <c r="H78" s="281" t="s">
        <v>328</v>
      </c>
      <c r="I78" s="283">
        <v>35000</v>
      </c>
      <c r="J78" s="283"/>
      <c r="K78" s="283">
        <f t="shared" si="12"/>
        <v>35000</v>
      </c>
      <c r="L78" s="151"/>
      <c r="M78" s="64"/>
      <c r="N78" s="65"/>
      <c r="O78" s="63"/>
      <c r="P78" s="63"/>
    </row>
    <row r="79" spans="1:16" ht="99.75" customHeight="1">
      <c r="A79" s="64"/>
      <c r="B79" s="452">
        <f t="shared" si="13"/>
        <v>68</v>
      </c>
      <c r="C79" s="284" t="s">
        <v>138</v>
      </c>
      <c r="D79" s="281" t="s">
        <v>57</v>
      </c>
      <c r="E79" s="281" t="s">
        <v>77</v>
      </c>
      <c r="F79" s="281" t="s">
        <v>69</v>
      </c>
      <c r="G79" s="281" t="s">
        <v>149</v>
      </c>
      <c r="H79" s="281" t="s">
        <v>163</v>
      </c>
      <c r="I79" s="283">
        <v>10000</v>
      </c>
      <c r="J79" s="283"/>
      <c r="K79" s="283">
        <f t="shared" si="12"/>
        <v>10000</v>
      </c>
      <c r="L79" s="151"/>
      <c r="M79" s="64"/>
      <c r="N79" s="65"/>
      <c r="O79" s="63"/>
      <c r="P79" s="63"/>
    </row>
    <row r="80" spans="1:16" ht="209.25" customHeight="1">
      <c r="A80" s="64"/>
      <c r="B80" s="452">
        <f t="shared" si="13"/>
        <v>69</v>
      </c>
      <c r="C80" s="284" t="s">
        <v>86</v>
      </c>
      <c r="D80" s="281" t="s">
        <v>57</v>
      </c>
      <c r="E80" s="281" t="s">
        <v>77</v>
      </c>
      <c r="F80" s="281" t="s">
        <v>69</v>
      </c>
      <c r="G80" s="281" t="s">
        <v>149</v>
      </c>
      <c r="H80" s="281" t="s">
        <v>89</v>
      </c>
      <c r="I80" s="283">
        <v>35000</v>
      </c>
      <c r="J80" s="283">
        <v>-17768</v>
      </c>
      <c r="K80" s="283">
        <f t="shared" si="12"/>
        <v>17232</v>
      </c>
      <c r="L80" s="151"/>
      <c r="M80" s="64"/>
      <c r="N80" s="65"/>
      <c r="O80" s="63"/>
      <c r="P80" s="63"/>
    </row>
    <row r="81" spans="1:16" ht="185.25" customHeight="1">
      <c r="A81" s="64"/>
      <c r="B81" s="452">
        <f t="shared" si="13"/>
        <v>70</v>
      </c>
      <c r="C81" s="284" t="s">
        <v>87</v>
      </c>
      <c r="D81" s="281" t="s">
        <v>57</v>
      </c>
      <c r="E81" s="281" t="s">
        <v>77</v>
      </c>
      <c r="F81" s="281" t="s">
        <v>69</v>
      </c>
      <c r="G81" s="281" t="s">
        <v>149</v>
      </c>
      <c r="H81" s="281" t="s">
        <v>9</v>
      </c>
      <c r="I81" s="283">
        <v>12000</v>
      </c>
      <c r="J81" s="283">
        <v>-6686</v>
      </c>
      <c r="K81" s="283">
        <f t="shared" si="12"/>
        <v>5314</v>
      </c>
      <c r="L81" s="151"/>
      <c r="M81" s="64"/>
      <c r="N81" s="65"/>
      <c r="O81" s="63"/>
      <c r="P81" s="63"/>
    </row>
    <row r="82" spans="1:16" ht="121.5" customHeight="1">
      <c r="A82" s="64"/>
      <c r="B82" s="452">
        <f t="shared" si="13"/>
        <v>71</v>
      </c>
      <c r="C82" s="284" t="s">
        <v>202</v>
      </c>
      <c r="D82" s="281" t="s">
        <v>57</v>
      </c>
      <c r="E82" s="281" t="s">
        <v>77</v>
      </c>
      <c r="F82" s="281" t="s">
        <v>69</v>
      </c>
      <c r="G82" s="281" t="s">
        <v>149</v>
      </c>
      <c r="H82" s="281" t="s">
        <v>201</v>
      </c>
      <c r="I82" s="283">
        <v>12000</v>
      </c>
      <c r="J82" s="283">
        <v>-5500</v>
      </c>
      <c r="K82" s="283">
        <f t="shared" si="12"/>
        <v>6500</v>
      </c>
      <c r="L82" s="151"/>
      <c r="M82" s="64"/>
      <c r="N82" s="65"/>
      <c r="O82" s="63"/>
      <c r="P82" s="63"/>
    </row>
    <row r="83" spans="1:16" ht="127.5" customHeight="1">
      <c r="A83" s="64"/>
      <c r="B83" s="452">
        <f t="shared" si="13"/>
        <v>72</v>
      </c>
      <c r="C83" s="458" t="s">
        <v>135</v>
      </c>
      <c r="D83" s="453" t="s">
        <v>57</v>
      </c>
      <c r="E83" s="467" t="s">
        <v>79</v>
      </c>
      <c r="F83" s="467"/>
      <c r="G83" s="467"/>
      <c r="H83" s="467"/>
      <c r="I83" s="454">
        <f aca="true" t="shared" si="14" ref="I83:J86">I84</f>
        <v>2082028.49</v>
      </c>
      <c r="J83" s="454">
        <f t="shared" si="14"/>
        <v>-414774.86000000004</v>
      </c>
      <c r="K83" s="454">
        <f t="shared" si="12"/>
        <v>1667253.63</v>
      </c>
      <c r="L83" s="151"/>
      <c r="M83" s="64"/>
      <c r="N83" s="65"/>
      <c r="O83" s="63"/>
      <c r="P83" s="63"/>
    </row>
    <row r="84" spans="1:16" ht="185.25" customHeight="1">
      <c r="A84" s="64"/>
      <c r="B84" s="452">
        <f t="shared" si="13"/>
        <v>73</v>
      </c>
      <c r="C84" s="470" t="s">
        <v>48</v>
      </c>
      <c r="D84" s="281" t="s">
        <v>57</v>
      </c>
      <c r="E84" s="281" t="s">
        <v>79</v>
      </c>
      <c r="F84" s="281" t="s">
        <v>76</v>
      </c>
      <c r="G84" s="281"/>
      <c r="H84" s="281"/>
      <c r="I84" s="283">
        <f t="shared" si="14"/>
        <v>2082028.49</v>
      </c>
      <c r="J84" s="283">
        <f t="shared" si="14"/>
        <v>-414774.86000000004</v>
      </c>
      <c r="K84" s="283">
        <f t="shared" si="12"/>
        <v>1667253.63</v>
      </c>
      <c r="L84" s="151"/>
      <c r="M84" s="64"/>
      <c r="N84" s="65"/>
      <c r="O84" s="63"/>
      <c r="P84" s="63"/>
    </row>
    <row r="85" spans="1:16" ht="247.5" customHeight="1">
      <c r="A85" s="64"/>
      <c r="B85" s="452">
        <f t="shared" si="13"/>
        <v>74</v>
      </c>
      <c r="C85" s="456" t="s">
        <v>224</v>
      </c>
      <c r="D85" s="281" t="s">
        <v>57</v>
      </c>
      <c r="E85" s="281" t="s">
        <v>79</v>
      </c>
      <c r="F85" s="281" t="s">
        <v>76</v>
      </c>
      <c r="G85" s="281" t="s">
        <v>146</v>
      </c>
      <c r="H85" s="281"/>
      <c r="I85" s="283">
        <f t="shared" si="14"/>
        <v>2082028.49</v>
      </c>
      <c r="J85" s="283">
        <f t="shared" si="14"/>
        <v>-414774.86000000004</v>
      </c>
      <c r="K85" s="283">
        <f t="shared" si="12"/>
        <v>1667253.63</v>
      </c>
      <c r="L85" s="151"/>
      <c r="M85" s="64"/>
      <c r="N85" s="65"/>
      <c r="O85" s="63"/>
      <c r="P85" s="63"/>
    </row>
    <row r="86" spans="1:16" ht="252" customHeight="1">
      <c r="A86" s="64"/>
      <c r="B86" s="452">
        <f t="shared" si="13"/>
        <v>75</v>
      </c>
      <c r="C86" s="456" t="s">
        <v>228</v>
      </c>
      <c r="D86" s="281" t="s">
        <v>57</v>
      </c>
      <c r="E86" s="281" t="s">
        <v>79</v>
      </c>
      <c r="F86" s="281" t="s">
        <v>76</v>
      </c>
      <c r="G86" s="281" t="s">
        <v>147</v>
      </c>
      <c r="H86" s="281"/>
      <c r="I86" s="283">
        <f t="shared" si="14"/>
        <v>2082028.49</v>
      </c>
      <c r="J86" s="283">
        <f t="shared" si="14"/>
        <v>-414774.86000000004</v>
      </c>
      <c r="K86" s="283">
        <f t="shared" si="12"/>
        <v>1667253.63</v>
      </c>
      <c r="L86" s="151"/>
      <c r="M86" s="64"/>
      <c r="N86" s="65"/>
      <c r="O86" s="63"/>
      <c r="P86" s="63"/>
    </row>
    <row r="87" spans="1:16" ht="326.25" customHeight="1">
      <c r="A87" s="64"/>
      <c r="B87" s="452">
        <f t="shared" si="13"/>
        <v>76</v>
      </c>
      <c r="C87" s="429" t="s">
        <v>267</v>
      </c>
      <c r="D87" s="281" t="s">
        <v>57</v>
      </c>
      <c r="E87" s="281" t="s">
        <v>79</v>
      </c>
      <c r="F87" s="281" t="s">
        <v>76</v>
      </c>
      <c r="G87" s="281" t="s">
        <v>147</v>
      </c>
      <c r="H87" s="281" t="s">
        <v>58</v>
      </c>
      <c r="I87" s="283">
        <f>I88+I89+I90+I93+I94+I95</f>
        <v>2082028.49</v>
      </c>
      <c r="J87" s="283">
        <f>J88+J89+J90+J93+J94+J95</f>
        <v>-414774.86000000004</v>
      </c>
      <c r="K87" s="283">
        <f>K88++K89+K90++K93+K94+K95</f>
        <v>1667253.63</v>
      </c>
      <c r="L87" s="151"/>
      <c r="M87" s="64"/>
      <c r="N87" s="65"/>
      <c r="O87" s="63"/>
      <c r="P87" s="63"/>
    </row>
    <row r="88" spans="1:16" ht="154.5" customHeight="1">
      <c r="A88" s="64"/>
      <c r="B88" s="452">
        <f t="shared" si="13"/>
        <v>77</v>
      </c>
      <c r="C88" s="284" t="s">
        <v>166</v>
      </c>
      <c r="D88" s="281" t="s">
        <v>57</v>
      </c>
      <c r="E88" s="281" t="s">
        <v>79</v>
      </c>
      <c r="F88" s="281" t="s">
        <v>76</v>
      </c>
      <c r="G88" s="281" t="s">
        <v>148</v>
      </c>
      <c r="H88" s="281" t="s">
        <v>82</v>
      </c>
      <c r="I88" s="281" t="s">
        <v>407</v>
      </c>
      <c r="J88" s="283">
        <v>-152180.6</v>
      </c>
      <c r="K88" s="283">
        <f t="shared" si="12"/>
        <v>35789.399999999994</v>
      </c>
      <c r="L88" s="151"/>
      <c r="M88" s="64"/>
      <c r="N88" s="65"/>
      <c r="O88" s="63"/>
      <c r="P88" s="63"/>
    </row>
    <row r="89" spans="1:16" ht="246" customHeight="1">
      <c r="A89" s="64"/>
      <c r="B89" s="452">
        <f t="shared" si="13"/>
        <v>78</v>
      </c>
      <c r="C89" s="280" t="s">
        <v>273</v>
      </c>
      <c r="D89" s="281" t="s">
        <v>57</v>
      </c>
      <c r="E89" s="281" t="s">
        <v>79</v>
      </c>
      <c r="F89" s="281" t="s">
        <v>76</v>
      </c>
      <c r="G89" s="281" t="s">
        <v>148</v>
      </c>
      <c r="H89" s="281" t="s">
        <v>164</v>
      </c>
      <c r="I89" s="281" t="s">
        <v>408</v>
      </c>
      <c r="J89" s="283">
        <v>-46758.37</v>
      </c>
      <c r="K89" s="283">
        <f t="shared" si="12"/>
        <v>10011.629999999997</v>
      </c>
      <c r="L89" s="151"/>
      <c r="M89" s="64"/>
      <c r="N89" s="65"/>
      <c r="O89" s="63"/>
      <c r="P89" s="63"/>
    </row>
    <row r="90" spans="1:16" ht="169.5" customHeight="1">
      <c r="A90" s="64"/>
      <c r="B90" s="471">
        <f t="shared" si="13"/>
        <v>79</v>
      </c>
      <c r="C90" s="280" t="s">
        <v>345</v>
      </c>
      <c r="D90" s="281" t="s">
        <v>57</v>
      </c>
      <c r="E90" s="281" t="s">
        <v>79</v>
      </c>
      <c r="F90" s="281" t="s">
        <v>76</v>
      </c>
      <c r="G90" s="281" t="s">
        <v>349</v>
      </c>
      <c r="H90" s="472" t="s">
        <v>348</v>
      </c>
      <c r="I90" s="473">
        <f>I91+I92</f>
        <v>181914.92</v>
      </c>
      <c r="J90" s="473">
        <f>J91+J92</f>
        <v>-98702.20000000001</v>
      </c>
      <c r="K90" s="473">
        <f t="shared" si="12"/>
        <v>83212.72</v>
      </c>
      <c r="L90" s="151"/>
      <c r="M90" s="64"/>
      <c r="N90" s="65"/>
      <c r="O90" s="63"/>
      <c r="P90" s="63"/>
    </row>
    <row r="91" spans="1:16" ht="186" customHeight="1">
      <c r="A91" s="64"/>
      <c r="B91" s="452">
        <f t="shared" si="13"/>
        <v>80</v>
      </c>
      <c r="C91" s="284" t="s">
        <v>166</v>
      </c>
      <c r="D91" s="281" t="s">
        <v>57</v>
      </c>
      <c r="E91" s="281" t="s">
        <v>79</v>
      </c>
      <c r="F91" s="281" t="s">
        <v>76</v>
      </c>
      <c r="G91" s="281" t="s">
        <v>349</v>
      </c>
      <c r="H91" s="472" t="s">
        <v>82</v>
      </c>
      <c r="I91" s="472" t="s">
        <v>409</v>
      </c>
      <c r="J91" s="473">
        <v>-75808.13</v>
      </c>
      <c r="K91" s="473">
        <f t="shared" si="12"/>
        <v>63911.47</v>
      </c>
      <c r="L91" s="151"/>
      <c r="M91" s="64"/>
      <c r="N91" s="65"/>
      <c r="O91" s="63"/>
      <c r="P91" s="63"/>
    </row>
    <row r="92" spans="1:16" ht="365.25" customHeight="1">
      <c r="A92" s="64"/>
      <c r="B92" s="452">
        <f t="shared" si="13"/>
        <v>81</v>
      </c>
      <c r="C92" s="280" t="s">
        <v>237</v>
      </c>
      <c r="D92" s="281" t="s">
        <v>57</v>
      </c>
      <c r="E92" s="281" t="s">
        <v>79</v>
      </c>
      <c r="F92" s="281" t="s">
        <v>76</v>
      </c>
      <c r="G92" s="281" t="s">
        <v>349</v>
      </c>
      <c r="H92" s="472" t="s">
        <v>164</v>
      </c>
      <c r="I92" s="472" t="s">
        <v>410</v>
      </c>
      <c r="J92" s="473">
        <v>-22894.07</v>
      </c>
      <c r="K92" s="473">
        <f t="shared" si="12"/>
        <v>19301.25</v>
      </c>
      <c r="L92" s="151"/>
      <c r="M92" s="64"/>
      <c r="N92" s="65"/>
      <c r="O92" s="63"/>
      <c r="P92" s="63"/>
    </row>
    <row r="93" spans="1:16" ht="180" customHeight="1">
      <c r="A93" s="64"/>
      <c r="B93" s="452">
        <f t="shared" si="13"/>
        <v>82</v>
      </c>
      <c r="C93" s="284" t="s">
        <v>166</v>
      </c>
      <c r="D93" s="281" t="s">
        <v>57</v>
      </c>
      <c r="E93" s="281" t="s">
        <v>79</v>
      </c>
      <c r="F93" s="281" t="s">
        <v>76</v>
      </c>
      <c r="G93" s="281" t="s">
        <v>149</v>
      </c>
      <c r="H93" s="472" t="s">
        <v>82</v>
      </c>
      <c r="I93" s="474">
        <v>744534</v>
      </c>
      <c r="J93" s="474">
        <v>-310196.02</v>
      </c>
      <c r="K93" s="474">
        <f t="shared" si="12"/>
        <v>434337.98</v>
      </c>
      <c r="L93" s="151"/>
      <c r="M93" s="64"/>
      <c r="N93" s="65"/>
      <c r="O93" s="63"/>
      <c r="P93" s="63"/>
    </row>
    <row r="94" spans="1:16" ht="279.75" customHeight="1">
      <c r="A94" s="64"/>
      <c r="B94" s="452">
        <f t="shared" si="13"/>
        <v>83</v>
      </c>
      <c r="C94" s="280" t="s">
        <v>273</v>
      </c>
      <c r="D94" s="281" t="s">
        <v>57</v>
      </c>
      <c r="E94" s="281" t="s">
        <v>79</v>
      </c>
      <c r="F94" s="281" t="s">
        <v>76</v>
      </c>
      <c r="G94" s="281" t="s">
        <v>149</v>
      </c>
      <c r="H94" s="472" t="s">
        <v>164</v>
      </c>
      <c r="I94" s="474">
        <v>224846</v>
      </c>
      <c r="J94" s="474">
        <v>-97928.62</v>
      </c>
      <c r="K94" s="474">
        <f t="shared" si="12"/>
        <v>126917.38</v>
      </c>
      <c r="L94" s="151"/>
      <c r="M94" s="64"/>
      <c r="N94" s="65"/>
      <c r="O94" s="63"/>
      <c r="P94" s="63"/>
    </row>
    <row r="95" spans="1:16" ht="162.75" customHeight="1">
      <c r="A95" s="64"/>
      <c r="B95" s="452">
        <f t="shared" si="13"/>
        <v>84</v>
      </c>
      <c r="C95" s="475" t="s">
        <v>345</v>
      </c>
      <c r="D95" s="453" t="s">
        <v>57</v>
      </c>
      <c r="E95" s="453" t="s">
        <v>79</v>
      </c>
      <c r="F95" s="453" t="s">
        <v>76</v>
      </c>
      <c r="G95" s="476" t="s">
        <v>347</v>
      </c>
      <c r="H95" s="476" t="s">
        <v>348</v>
      </c>
      <c r="I95" s="477">
        <f>I96+I97</f>
        <v>685993.5700000001</v>
      </c>
      <c r="J95" s="477">
        <f>J96+J97</f>
        <v>290990.95</v>
      </c>
      <c r="K95" s="477">
        <f t="shared" si="12"/>
        <v>976984.52</v>
      </c>
      <c r="L95" s="151"/>
      <c r="M95" s="64"/>
      <c r="N95" s="65"/>
      <c r="O95" s="63"/>
      <c r="P95" s="63"/>
    </row>
    <row r="96" spans="1:16" ht="183" customHeight="1">
      <c r="A96" s="64"/>
      <c r="B96" s="452">
        <f t="shared" si="13"/>
        <v>85</v>
      </c>
      <c r="C96" s="284" t="s">
        <v>166</v>
      </c>
      <c r="D96" s="281" t="s">
        <v>57</v>
      </c>
      <c r="E96" s="281" t="s">
        <v>79</v>
      </c>
      <c r="F96" s="281" t="s">
        <v>76</v>
      </c>
      <c r="G96" s="472" t="s">
        <v>347</v>
      </c>
      <c r="H96" s="472" t="s">
        <v>82</v>
      </c>
      <c r="I96" s="474">
        <v>526843.06</v>
      </c>
      <c r="J96" s="474">
        <v>223529.04</v>
      </c>
      <c r="K96" s="474">
        <f t="shared" si="12"/>
        <v>750372.1000000001</v>
      </c>
      <c r="L96" s="151"/>
      <c r="M96" s="64"/>
      <c r="N96" s="65"/>
      <c r="O96" s="63"/>
      <c r="P96" s="63"/>
    </row>
    <row r="97" spans="1:16" ht="363" customHeight="1">
      <c r="A97" s="64"/>
      <c r="B97" s="452">
        <f t="shared" si="13"/>
        <v>86</v>
      </c>
      <c r="C97" s="280" t="s">
        <v>237</v>
      </c>
      <c r="D97" s="281" t="s">
        <v>57</v>
      </c>
      <c r="E97" s="281" t="s">
        <v>79</v>
      </c>
      <c r="F97" s="281" t="s">
        <v>76</v>
      </c>
      <c r="G97" s="472" t="s">
        <v>347</v>
      </c>
      <c r="H97" s="472" t="s">
        <v>164</v>
      </c>
      <c r="I97" s="474">
        <v>159150.51</v>
      </c>
      <c r="J97" s="474">
        <v>67461.91</v>
      </c>
      <c r="K97" s="474">
        <f t="shared" si="12"/>
        <v>226612.42</v>
      </c>
      <c r="L97" s="151"/>
      <c r="M97" s="64"/>
      <c r="N97" s="65"/>
      <c r="O97" s="63"/>
      <c r="P97" s="63"/>
    </row>
    <row r="98" spans="1:16" ht="143.25" customHeight="1">
      <c r="A98" s="64"/>
      <c r="B98" s="452"/>
      <c r="C98" s="478" t="s">
        <v>29</v>
      </c>
      <c r="D98" s="478"/>
      <c r="E98" s="478"/>
      <c r="F98" s="478"/>
      <c r="G98" s="478"/>
      <c r="H98" s="479"/>
      <c r="I98" s="479">
        <f>I12+I41+I49+I60+I66+I72+I83</f>
        <v>6663712.44</v>
      </c>
      <c r="J98" s="479">
        <f>J12+J41+J49+J60+J66+J72+J83</f>
        <v>669133.1699999999</v>
      </c>
      <c r="K98" s="479">
        <f t="shared" si="12"/>
        <v>7332845.61</v>
      </c>
      <c r="L98" s="151"/>
      <c r="M98" s="64"/>
      <c r="N98" s="65"/>
      <c r="O98" s="63"/>
      <c r="P98" s="63"/>
    </row>
    <row r="99" spans="1:16" ht="91.5">
      <c r="A99" s="64"/>
      <c r="B99" s="151"/>
      <c r="C99" s="62"/>
      <c r="D99" s="62"/>
      <c r="E99" s="62"/>
      <c r="F99" s="62"/>
      <c r="G99" s="62"/>
      <c r="H99" s="62"/>
      <c r="I99" s="62"/>
      <c r="J99" s="62"/>
      <c r="K99" s="62"/>
      <c r="L99" s="151"/>
      <c r="M99" s="64"/>
      <c r="N99" s="65"/>
      <c r="O99" s="63"/>
      <c r="P99" s="63"/>
    </row>
    <row r="100" spans="1:14" ht="91.5">
      <c r="A100" s="64"/>
      <c r="B100" s="64"/>
      <c r="C100" s="62"/>
      <c r="D100" s="62"/>
      <c r="E100" s="62"/>
      <c r="F100" s="62"/>
      <c r="G100" s="62"/>
      <c r="H100" s="62"/>
      <c r="I100" s="62"/>
      <c r="J100" s="62"/>
      <c r="K100" s="62"/>
      <c r="L100" s="64"/>
      <c r="M100" s="64"/>
      <c r="N100" s="65"/>
    </row>
    <row r="101" spans="1:13" ht="91.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</row>
    <row r="102" spans="1:13" ht="91.5">
      <c r="A102" s="62"/>
      <c r="B102" s="62"/>
      <c r="L102" s="62"/>
      <c r="M102" s="62"/>
    </row>
    <row r="103" spans="1:13" ht="91.5">
      <c r="A103" s="62"/>
      <c r="B103" s="62"/>
      <c r="L103" s="62"/>
      <c r="M103" s="62"/>
    </row>
    <row r="104" spans="1:13" ht="91.5">
      <c r="A104" s="62"/>
      <c r="B104" s="62"/>
      <c r="L104" s="62"/>
      <c r="M104" s="62"/>
    </row>
    <row r="105" spans="1:13" ht="91.5">
      <c r="A105" s="62"/>
      <c r="B105" s="62"/>
      <c r="L105" s="62"/>
      <c r="M105" s="62"/>
    </row>
    <row r="106" spans="1:13" ht="91.5">
      <c r="A106" s="62"/>
      <c r="B106" s="62"/>
      <c r="L106" s="62"/>
      <c r="M106" s="62"/>
    </row>
    <row r="107" spans="1:13" ht="91.5">
      <c r="A107" s="62"/>
      <c r="B107" s="62"/>
      <c r="L107" s="62"/>
      <c r="M107" s="62"/>
    </row>
  </sheetData>
  <sheetProtection/>
  <mergeCells count="6">
    <mergeCell ref="B8:K8"/>
    <mergeCell ref="H9:K9"/>
    <mergeCell ref="L1:M1"/>
    <mergeCell ref="J2:K2"/>
    <mergeCell ref="J1:K1"/>
    <mergeCell ref="F3:M6"/>
  </mergeCells>
  <printOptions/>
  <pageMargins left="0.25" right="0.25" top="0.75" bottom="0.75" header="0.3" footer="0.3"/>
  <pageSetup fitToHeight="0" horizontalDpi="600" verticalDpi="600" orientation="portrait" paperSize="9" scale="10" r:id="rId1"/>
  <headerFooter>
    <oddHeader>&amp;C&amp;Я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2021-12-21T02:39:35Z</cp:lastPrinted>
  <dcterms:created xsi:type="dcterms:W3CDTF">2007-09-12T09:25:25Z</dcterms:created>
  <dcterms:modified xsi:type="dcterms:W3CDTF">2023-04-14T10:27:52Z</dcterms:modified>
  <cp:category/>
  <cp:version/>
  <cp:contentType/>
  <cp:contentStatus/>
</cp:coreProperties>
</file>