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2"/>
  </bookViews>
  <sheets>
    <sheet name="Приложение 17 (2013)" sheetId="1" r:id="rId1"/>
    <sheet name="Приложение 18 (2014)" sheetId="2" r:id="rId2"/>
    <sheet name="Приложение 19(2015)" sheetId="3" r:id="rId3"/>
  </sheets>
  <externalReferences>
    <externalReference r:id="rId6"/>
  </externalReferences>
  <definedNames>
    <definedName name="В11">#REF!</definedName>
    <definedName name="_xlnm.Print_Titles" localSheetId="0">'Приложение 17 (2013)'!$11:$12</definedName>
    <definedName name="_xlnm.Print_Titles" localSheetId="1">'Приложение 18 (2014)'!$11:$12</definedName>
    <definedName name="_xlnm.Print_Titles" localSheetId="2">'Приложение 19(2015)'!$11:$12</definedName>
    <definedName name="_xlnm.Print_Area" localSheetId="0">'Приложение 17 (2013)'!$C$2:$O$26</definedName>
    <definedName name="_xlnm.Print_Area" localSheetId="1">'Приложение 18 (2014)'!$C$2:$O$22</definedName>
    <definedName name="_xlnm.Print_Area" localSheetId="2">'Приложение 19(2015)'!$C$2:$O$22</definedName>
  </definedNames>
  <calcPr fullCalcOnLoad="1"/>
</workbook>
</file>

<file path=xl/sharedStrings.xml><?xml version="1.0" encoding="utf-8"?>
<sst xmlns="http://schemas.openxmlformats.org/spreadsheetml/2006/main" count="112" uniqueCount="45">
  <si>
    <t>Всего</t>
  </si>
  <si>
    <t>Теньгинское</t>
  </si>
  <si>
    <t>Куладинское</t>
  </si>
  <si>
    <t>Каракольское</t>
  </si>
  <si>
    <t>Нижне-Талдинское</t>
  </si>
  <si>
    <t>Хабаровское</t>
  </si>
  <si>
    <t>Купчегеньское</t>
  </si>
  <si>
    <t>Ининское</t>
  </si>
  <si>
    <t>1.1.</t>
  </si>
  <si>
    <t>2.1.</t>
  </si>
  <si>
    <t>(тыс.руб)</t>
  </si>
  <si>
    <t>Елинское</t>
  </si>
  <si>
    <t>Шашикманское</t>
  </si>
  <si>
    <t>Онгудайское</t>
  </si>
  <si>
    <t>А</t>
  </si>
  <si>
    <t>Б</t>
  </si>
  <si>
    <t>1</t>
  </si>
  <si>
    <t>Дотации на выравнивание бюджетной обеспеченности поселений</t>
  </si>
  <si>
    <t>1.4.</t>
  </si>
  <si>
    <t xml:space="preserve">Субсидии на капитальный и текущий ремонт объектов социально- культурной сферы </t>
  </si>
  <si>
    <t>Субвенции на осуществление  первичного  воинского учета на территориях, где отсутствуют военные комиссариаты</t>
  </si>
  <si>
    <t>2</t>
  </si>
  <si>
    <t>Дотация на выравнивание уровня бюджетной обеспеченности  из районного фонда  финансовой поддержки  поселений</t>
  </si>
  <si>
    <t>3</t>
  </si>
  <si>
    <t>Итого межбюджетные трансферты бюджетам муниципальных образований</t>
  </si>
  <si>
    <t xml:space="preserve"> РАСПРЕДЕЛЕНИЕ  МЕЖБЮДЖЕТНЫХ ТРАНСФЕРТОВ  БЮДЖЕТАМ СЕЛЬСКИХ ПОСЕЛЕНИЙ ИЗ БЮДЖЕТА МУНИЦИПАЛЬНОГО ОБРАЗОВАНИЯ "ОНГУДАЙСКИЙ РАЙОН" </t>
  </si>
  <si>
    <t>Наименования сельских поселений муниципального образования "Онгудайский район"</t>
  </si>
  <si>
    <t>Наименования межбюджетных трансфертов</t>
  </si>
  <si>
    <t xml:space="preserve">   на  2013 год</t>
  </si>
  <si>
    <t xml:space="preserve">   на  2014 год</t>
  </si>
  <si>
    <t xml:space="preserve">Региональный фонд финансовой поддержки  поселений </t>
  </si>
  <si>
    <t xml:space="preserve">Региональный фонд компенсации </t>
  </si>
  <si>
    <t>2.1</t>
  </si>
  <si>
    <t>4</t>
  </si>
  <si>
    <t>3.1.</t>
  </si>
  <si>
    <t>Межбюджетные трансферты бюджетам сельских поселений  из бюджета муницпального района</t>
  </si>
  <si>
    <t>Межбюджетные трансферты бюджетам сельских поселений  из бюджета муниципального района</t>
  </si>
  <si>
    <t xml:space="preserve">   на  2015 год</t>
  </si>
  <si>
    <t xml:space="preserve">к решению " О бюджете муниципального образования "Онгудайский район" на 2013 год и на  2014 и 2015 годы" </t>
  </si>
  <si>
    <t xml:space="preserve">Прочие межбюджетные трансферты общего характера. 
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</si>
  <si>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</si>
  <si>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4.1.</t>
  </si>
  <si>
    <t xml:space="preserve"> Приложение 17</t>
  </si>
  <si>
    <t xml:space="preserve"> Приложение 18</t>
  </si>
  <si>
    <t xml:space="preserve"> Приложение 19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</si>
</sst>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_-* #,##0.0_р_._-;\-* #,##0.0_р_._-;_-* &quot;-&quot;??_р_._-;_-@_-"/>
    <numFmt numFmtId="183" formatCode="_-* #,##0_р_._-;\-* #,##0_р_._-;_-* &quot;-&quot;??_р_._-;_-@_-"/>
    <numFmt numFmtId="184" formatCode="0.0000"/>
    <numFmt numFmtId="185" formatCode="#,##0.000"/>
    <numFmt numFmtId="186" formatCode="#,##0.0"/>
    <numFmt numFmtId="187" formatCode="#,##0.0000"/>
    <numFmt numFmtId="188" formatCode="0.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000"/>
    <numFmt numFmtId="194" formatCode="0.0000000"/>
    <numFmt numFmtId="195" formatCode="_-* #,##0_р_._-;\-* #,##0_р_._-;_-* &quot;-&quot;?_р_._-;_-@_-"/>
    <numFmt numFmtId="196" formatCode="_-* #,##0.0_р_._-;\-* #,##0.0_р_._-;_-* &quot;-&quot;?_р_._-;_-@_-"/>
  </numFmts>
  <fonts count="35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8"/>
      <name val="Arial Cyr"/>
      <family val="0"/>
    </font>
    <font>
      <b/>
      <sz val="11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sz val="10"/>
      <color indexed="8"/>
      <name val="Arial Cyr"/>
      <family val="0"/>
    </font>
    <font>
      <sz val="10"/>
      <name val="Times New Roman"/>
      <family val="1"/>
    </font>
    <font>
      <b/>
      <sz val="10"/>
      <name val="Arial Cyr"/>
      <family val="2"/>
    </font>
    <font>
      <sz val="8"/>
      <name val="Arial CYR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8"/>
      <name val="Times New Roman"/>
      <family val="1"/>
    </font>
    <font>
      <b/>
      <sz val="14"/>
      <name val="Times New Roman"/>
      <family val="1"/>
    </font>
    <font>
      <b/>
      <sz val="8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Arial Cyr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9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65">
    <xf numFmtId="0" fontId="0" fillId="0" borderId="0" xfId="0" applyAlignment="1">
      <alignment/>
    </xf>
    <xf numFmtId="0" fontId="9" fillId="0" borderId="0" xfId="54" applyFill="1" applyBorder="1">
      <alignment/>
      <protection/>
    </xf>
    <xf numFmtId="49" fontId="29" fillId="0" borderId="0" xfId="54" applyNumberFormat="1" applyFont="1" applyFill="1" applyBorder="1" applyAlignment="1">
      <alignment horizontal="center" vertical="center"/>
      <protection/>
    </xf>
    <xf numFmtId="0" fontId="29" fillId="0" borderId="0" xfId="54" applyFont="1" applyFill="1" applyBorder="1">
      <alignment/>
      <protection/>
    </xf>
    <xf numFmtId="180" fontId="29" fillId="0" borderId="0" xfId="54" applyNumberFormat="1" applyFont="1" applyFill="1" applyBorder="1">
      <alignment/>
      <protection/>
    </xf>
    <xf numFmtId="0" fontId="9" fillId="0" borderId="0" xfId="54" applyFont="1" applyFill="1" applyBorder="1" applyAlignment="1">
      <alignment/>
      <protection/>
    </xf>
    <xf numFmtId="0" fontId="2" fillId="0" borderId="0" xfId="55" applyAlignment="1">
      <alignment horizontal="left" vertical="center"/>
      <protection/>
    </xf>
    <xf numFmtId="0" fontId="29" fillId="0" borderId="0" xfId="56" applyFont="1" applyAlignment="1">
      <alignment wrapText="1"/>
      <protection/>
    </xf>
    <xf numFmtId="0" fontId="11" fillId="0" borderId="0" xfId="54" applyFont="1" applyFill="1" applyBorder="1">
      <alignment/>
      <protection/>
    </xf>
    <xf numFmtId="0" fontId="6" fillId="0" borderId="0" xfId="53" applyFont="1" applyFill="1" applyBorder="1" applyAlignment="1">
      <alignment horizontal="center" vertical="top" wrapText="1"/>
      <protection/>
    </xf>
    <xf numFmtId="0" fontId="6" fillId="0" borderId="0" xfId="53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wrapText="1"/>
    </xf>
    <xf numFmtId="0" fontId="6" fillId="0" borderId="0" xfId="53" applyFont="1" applyFill="1" applyBorder="1" applyAlignment="1">
      <alignment horizontal="center" vertical="top"/>
      <protection/>
    </xf>
    <xf numFmtId="0" fontId="30" fillId="0" borderId="0" xfId="54" applyFont="1" applyFill="1" applyBorder="1" applyAlignment="1">
      <alignment/>
      <protection/>
    </xf>
    <xf numFmtId="180" fontId="30" fillId="0" borderId="0" xfId="54" applyNumberFormat="1" applyFont="1" applyFill="1" applyBorder="1" applyAlignment="1">
      <alignment/>
      <protection/>
    </xf>
    <xf numFmtId="0" fontId="9" fillId="0" borderId="10" xfId="54" applyFont="1" applyFill="1" applyBorder="1">
      <alignment/>
      <protection/>
    </xf>
    <xf numFmtId="0" fontId="9" fillId="0" borderId="0" xfId="53">
      <alignment/>
      <protection/>
    </xf>
    <xf numFmtId="49" fontId="11" fillId="0" borderId="11" xfId="53" applyNumberFormat="1" applyFont="1" applyBorder="1">
      <alignment/>
      <protection/>
    </xf>
    <xf numFmtId="49" fontId="31" fillId="0" borderId="12" xfId="53" applyNumberFormat="1" applyFont="1" applyBorder="1">
      <alignment/>
      <protection/>
    </xf>
    <xf numFmtId="0" fontId="31" fillId="0" borderId="13" xfId="53" applyFont="1" applyBorder="1" applyAlignment="1">
      <alignment horizontal="center" vertical="top"/>
      <protection/>
    </xf>
    <xf numFmtId="0" fontId="31" fillId="0" borderId="14" xfId="53" applyFont="1" applyBorder="1" applyAlignment="1">
      <alignment horizontal="justify" vertical="top"/>
      <protection/>
    </xf>
    <xf numFmtId="0" fontId="31" fillId="0" borderId="15" xfId="53" applyFont="1" applyBorder="1" applyAlignment="1">
      <alignment horizontal="justify" vertical="top"/>
      <protection/>
    </xf>
    <xf numFmtId="0" fontId="31" fillId="0" borderId="16" xfId="53" applyFont="1" applyBorder="1" applyAlignment="1">
      <alignment horizontal="justify" vertical="top"/>
      <protection/>
    </xf>
    <xf numFmtId="49" fontId="2" fillId="0" borderId="17" xfId="53" applyNumberFormat="1" applyFont="1" applyBorder="1">
      <alignment/>
      <protection/>
    </xf>
    <xf numFmtId="0" fontId="11" fillId="0" borderId="18" xfId="53" applyFont="1" applyBorder="1" applyAlignment="1">
      <alignment horizontal="center"/>
      <protection/>
    </xf>
    <xf numFmtId="0" fontId="11" fillId="0" borderId="19" xfId="53" applyFont="1" applyBorder="1" applyAlignment="1">
      <alignment horizontal="center"/>
      <protection/>
    </xf>
    <xf numFmtId="0" fontId="11" fillId="0" borderId="20" xfId="53" applyFont="1" applyBorder="1" applyAlignment="1">
      <alignment horizontal="center"/>
      <protection/>
    </xf>
    <xf numFmtId="0" fontId="2" fillId="0" borderId="20" xfId="53" applyFont="1" applyBorder="1" applyAlignment="1">
      <alignment horizontal="center"/>
      <protection/>
    </xf>
    <xf numFmtId="0" fontId="9" fillId="0" borderId="21" xfId="53" applyBorder="1">
      <alignment/>
      <protection/>
    </xf>
    <xf numFmtId="0" fontId="32" fillId="24" borderId="14" xfId="54" applyFont="1" applyFill="1" applyBorder="1">
      <alignment/>
      <protection/>
    </xf>
    <xf numFmtId="0" fontId="32" fillId="24" borderId="22" xfId="54" applyFont="1" applyFill="1" applyBorder="1">
      <alignment/>
      <protection/>
    </xf>
    <xf numFmtId="49" fontId="33" fillId="24" borderId="23" xfId="54" applyNumberFormat="1" applyFont="1" applyFill="1" applyBorder="1" applyAlignment="1">
      <alignment horizontal="center" vertical="center"/>
      <protection/>
    </xf>
    <xf numFmtId="0" fontId="33" fillId="24" borderId="24" xfId="54" applyFont="1" applyFill="1" applyBorder="1" applyAlignment="1">
      <alignment horizontal="justify" vertical="center" wrapText="1"/>
      <protection/>
    </xf>
    <xf numFmtId="182" fontId="33" fillId="24" borderId="24" xfId="68" applyNumberFormat="1" applyFont="1" applyFill="1" applyBorder="1" applyAlignment="1" applyProtection="1">
      <alignment vertical="center" wrapText="1"/>
      <protection locked="0"/>
    </xf>
    <xf numFmtId="182" fontId="32" fillId="24" borderId="0" xfId="54" applyNumberFormat="1" applyFont="1" applyFill="1" applyBorder="1">
      <alignment/>
      <protection/>
    </xf>
    <xf numFmtId="0" fontId="32" fillId="24" borderId="0" xfId="54" applyFont="1" applyFill="1" applyBorder="1">
      <alignment/>
      <protection/>
    </xf>
    <xf numFmtId="0" fontId="32" fillId="24" borderId="13" xfId="54" applyFont="1" applyFill="1" applyBorder="1">
      <alignment/>
      <protection/>
    </xf>
    <xf numFmtId="49" fontId="2" fillId="0" borderId="25" xfId="53" applyNumberFormat="1" applyFont="1" applyBorder="1">
      <alignment/>
      <protection/>
    </xf>
    <xf numFmtId="0" fontId="2" fillId="0" borderId="26" xfId="55" applyFont="1" applyBorder="1" applyAlignment="1">
      <alignment wrapText="1"/>
      <protection/>
    </xf>
    <xf numFmtId="181" fontId="10" fillId="0" borderId="27" xfId="53" applyNumberFormat="1" applyFont="1" applyBorder="1" applyAlignment="1">
      <alignment horizontal="center"/>
      <protection/>
    </xf>
    <xf numFmtId="2" fontId="9" fillId="0" borderId="27" xfId="53" applyNumberFormat="1" applyBorder="1">
      <alignment/>
      <protection/>
    </xf>
    <xf numFmtId="181" fontId="9" fillId="0" borderId="0" xfId="53" applyNumberFormat="1">
      <alignment/>
      <protection/>
    </xf>
    <xf numFmtId="181" fontId="2" fillId="0" borderId="27" xfId="53" applyNumberFormat="1" applyFont="1" applyBorder="1" applyAlignment="1">
      <alignment horizontal="center"/>
      <protection/>
    </xf>
    <xf numFmtId="181" fontId="2" fillId="25" borderId="27" xfId="53" applyNumberFormat="1" applyFont="1" applyFill="1" applyBorder="1" applyAlignment="1">
      <alignment horizontal="center"/>
      <protection/>
    </xf>
    <xf numFmtId="49" fontId="34" fillId="0" borderId="28" xfId="53" applyNumberFormat="1" applyFont="1" applyFill="1" applyBorder="1">
      <alignment/>
      <protection/>
    </xf>
    <xf numFmtId="0" fontId="2" fillId="0" borderId="16" xfId="53" applyFont="1" applyFill="1" applyBorder="1" applyAlignment="1">
      <alignment horizontal="justify" wrapText="1"/>
      <protection/>
    </xf>
    <xf numFmtId="49" fontId="2" fillId="0" borderId="29" xfId="53" applyNumberFormat="1" applyFont="1" applyBorder="1">
      <alignment/>
      <protection/>
    </xf>
    <xf numFmtId="0" fontId="2" fillId="0" borderId="20" xfId="53" applyFont="1" applyBorder="1" applyAlignment="1">
      <alignment horizontal="justify"/>
      <protection/>
    </xf>
    <xf numFmtId="181" fontId="10" fillId="0" borderId="20" xfId="53" applyNumberFormat="1" applyFont="1" applyBorder="1" applyAlignment="1">
      <alignment horizontal="center"/>
      <protection/>
    </xf>
    <xf numFmtId="0" fontId="9" fillId="0" borderId="30" xfId="54" applyFill="1" applyBorder="1">
      <alignment/>
      <protection/>
    </xf>
    <xf numFmtId="0" fontId="9" fillId="0" borderId="31" xfId="54" applyFill="1" applyBorder="1">
      <alignment/>
      <protection/>
    </xf>
    <xf numFmtId="49" fontId="33" fillId="24" borderId="30" xfId="54" applyNumberFormat="1" applyFont="1" applyFill="1" applyBorder="1" applyAlignment="1">
      <alignment horizontal="center" vertical="center"/>
      <protection/>
    </xf>
    <xf numFmtId="0" fontId="33" fillId="24" borderId="32" xfId="54" applyFont="1" applyFill="1" applyBorder="1" applyAlignment="1">
      <alignment horizontal="justify" vertical="center" wrapText="1"/>
      <protection/>
    </xf>
    <xf numFmtId="0" fontId="9" fillId="0" borderId="32" xfId="54" applyFill="1" applyBorder="1">
      <alignment/>
      <protection/>
    </xf>
    <xf numFmtId="49" fontId="34" fillId="0" borderId="33" xfId="53" applyNumberFormat="1" applyFont="1" applyBorder="1">
      <alignment/>
      <protection/>
    </xf>
    <xf numFmtId="0" fontId="2" fillId="0" borderId="25" xfId="53" applyFont="1" applyBorder="1" applyAlignment="1">
      <alignment horizontal="justify" wrapText="1"/>
      <protection/>
    </xf>
    <xf numFmtId="1" fontId="9" fillId="0" borderId="0" xfId="53" applyNumberFormat="1">
      <alignment/>
      <protection/>
    </xf>
    <xf numFmtId="0" fontId="9" fillId="0" borderId="14" xfId="54" applyFill="1" applyBorder="1">
      <alignment/>
      <protection/>
    </xf>
    <xf numFmtId="0" fontId="9" fillId="0" borderId="22" xfId="54" applyFill="1" applyBorder="1">
      <alignment/>
      <protection/>
    </xf>
    <xf numFmtId="49" fontId="9" fillId="0" borderId="12" xfId="54" applyNumberFormat="1" applyFont="1" applyFill="1" applyBorder="1" applyAlignment="1">
      <alignment horizontal="center" vertical="center"/>
      <protection/>
    </xf>
    <xf numFmtId="1" fontId="32" fillId="0" borderId="27" xfId="54" applyNumberFormat="1" applyFont="1" applyFill="1" applyBorder="1" applyAlignment="1" applyProtection="1">
      <alignment horizontal="justify" vertical="center" wrapText="1"/>
      <protection locked="0"/>
    </xf>
    <xf numFmtId="180" fontId="9" fillId="0" borderId="27" xfId="54" applyNumberFormat="1" applyFont="1" applyFill="1" applyBorder="1" applyAlignment="1" applyProtection="1">
      <alignment horizontal="justify" wrapText="1"/>
      <protection locked="0"/>
    </xf>
    <xf numFmtId="182" fontId="9" fillId="0" borderId="27" xfId="68" applyNumberFormat="1" applyFont="1" applyFill="1" applyBorder="1" applyAlignment="1" applyProtection="1">
      <alignment horizontal="center" vertical="center" wrapText="1"/>
      <protection locked="0"/>
    </xf>
    <xf numFmtId="195" fontId="9" fillId="0" borderId="16" xfId="54" applyNumberFormat="1" applyFill="1" applyBorder="1">
      <alignment/>
      <protection/>
    </xf>
    <xf numFmtId="0" fontId="9" fillId="0" borderId="13" xfId="54" applyFill="1" applyBorder="1">
      <alignment/>
      <protection/>
    </xf>
    <xf numFmtId="49" fontId="9" fillId="0" borderId="28" xfId="54" applyNumberFormat="1" applyFont="1" applyFill="1" applyBorder="1" applyAlignment="1">
      <alignment horizontal="center" vertical="center"/>
      <protection/>
    </xf>
    <xf numFmtId="0" fontId="32" fillId="0" borderId="16" xfId="54" applyFont="1" applyFill="1" applyBorder="1" applyAlignment="1">
      <alignment horizontal="justify" vertical="center" wrapText="1"/>
      <protection/>
    </xf>
    <xf numFmtId="180" fontId="9" fillId="0" borderId="16" xfId="54" applyNumberFormat="1" applyFont="1" applyFill="1" applyBorder="1" applyAlignment="1">
      <alignment horizontal="justify" wrapText="1"/>
      <protection/>
    </xf>
    <xf numFmtId="182" fontId="9" fillId="0" borderId="16" xfId="68" applyNumberFormat="1" applyFont="1" applyFill="1" applyBorder="1" applyAlignment="1" applyProtection="1">
      <alignment horizontal="center" vertical="center" wrapText="1"/>
      <protection locked="0"/>
    </xf>
    <xf numFmtId="1" fontId="33" fillId="24" borderId="24" xfId="54" applyNumberFormat="1" applyFont="1" applyFill="1" applyBorder="1" applyAlignment="1" applyProtection="1">
      <alignment horizontal="justify" vertical="center"/>
      <protection locked="0"/>
    </xf>
    <xf numFmtId="181" fontId="32" fillId="24" borderId="0" xfId="54" applyNumberFormat="1" applyFont="1" applyFill="1" applyBorder="1">
      <alignment/>
      <protection/>
    </xf>
    <xf numFmtId="0" fontId="9" fillId="0" borderId="0" xfId="54" applyFill="1">
      <alignment/>
      <protection/>
    </xf>
    <xf numFmtId="0" fontId="9" fillId="0" borderId="34" xfId="54" applyFont="1" applyFill="1" applyBorder="1" applyAlignment="1">
      <alignment horizontal="center" vertical="center"/>
      <protection/>
    </xf>
    <xf numFmtId="0" fontId="29" fillId="0" borderId="34" xfId="54" applyFont="1" applyFill="1" applyBorder="1">
      <alignment/>
      <protection/>
    </xf>
    <xf numFmtId="180" fontId="29" fillId="0" borderId="34" xfId="54" applyNumberFormat="1" applyFont="1" applyFill="1" applyBorder="1">
      <alignment/>
      <protection/>
    </xf>
    <xf numFmtId="0" fontId="9" fillId="0" borderId="0" xfId="54" applyFont="1" applyFill="1">
      <alignment/>
      <protection/>
    </xf>
    <xf numFmtId="0" fontId="31" fillId="0" borderId="13" xfId="53" applyFont="1" applyBorder="1" applyAlignment="1">
      <alignment horizontal="center" vertical="center"/>
      <protection/>
    </xf>
    <xf numFmtId="0" fontId="31" fillId="0" borderId="14" xfId="53" applyFont="1" applyBorder="1" applyAlignment="1">
      <alignment horizontal="center" vertical="center"/>
      <protection/>
    </xf>
    <xf numFmtId="0" fontId="31" fillId="0" borderId="15" xfId="53" applyFont="1" applyBorder="1" applyAlignment="1">
      <alignment horizontal="center" vertical="center"/>
      <protection/>
    </xf>
    <xf numFmtId="0" fontId="31" fillId="0" borderId="15" xfId="53" applyFont="1" applyBorder="1" applyAlignment="1">
      <alignment horizontal="center" vertical="center" wrapText="1"/>
      <protection/>
    </xf>
    <xf numFmtId="0" fontId="31" fillId="0" borderId="16" xfId="53" applyFont="1" applyBorder="1" applyAlignment="1">
      <alignment horizontal="center" vertical="center"/>
      <protection/>
    </xf>
    <xf numFmtId="0" fontId="31" fillId="0" borderId="35" xfId="53" applyFont="1" applyBorder="1" applyAlignment="1">
      <alignment horizontal="center" vertical="center"/>
      <protection/>
    </xf>
    <xf numFmtId="0" fontId="9" fillId="0" borderId="36" xfId="53" applyBorder="1">
      <alignment/>
      <protection/>
    </xf>
    <xf numFmtId="181" fontId="9" fillId="25" borderId="27" xfId="53" applyNumberFormat="1" applyFill="1" applyBorder="1" applyAlignment="1">
      <alignment horizontal="center"/>
      <protection/>
    </xf>
    <xf numFmtId="181" fontId="2" fillId="0" borderId="32" xfId="53" applyNumberFormat="1" applyFont="1" applyFill="1" applyBorder="1" applyAlignment="1">
      <alignment horizontal="center"/>
      <protection/>
    </xf>
    <xf numFmtId="181" fontId="9" fillId="0" borderId="32" xfId="53" applyNumberFormat="1" applyFill="1" applyBorder="1" applyAlignment="1">
      <alignment horizontal="center"/>
      <protection/>
    </xf>
    <xf numFmtId="2" fontId="2" fillId="0" borderId="37" xfId="53" applyNumberFormat="1" applyFont="1" applyBorder="1" applyAlignment="1">
      <alignment horizontal="center"/>
      <protection/>
    </xf>
    <xf numFmtId="2" fontId="8" fillId="25" borderId="37" xfId="53" applyNumberFormat="1" applyFont="1" applyFill="1" applyBorder="1" applyAlignment="1">
      <alignment horizontal="center"/>
      <protection/>
    </xf>
    <xf numFmtId="2" fontId="2" fillId="25" borderId="37" xfId="53" applyNumberFormat="1" applyFont="1" applyFill="1" applyBorder="1" applyAlignment="1">
      <alignment horizontal="center"/>
      <protection/>
    </xf>
    <xf numFmtId="2" fontId="2" fillId="25" borderId="24" xfId="53" applyNumberFormat="1" applyFont="1" applyFill="1" applyBorder="1" applyAlignment="1">
      <alignment horizontal="center"/>
      <protection/>
    </xf>
    <xf numFmtId="2" fontId="9" fillId="0" borderId="16" xfId="53" applyNumberFormat="1" applyBorder="1">
      <alignment/>
      <protection/>
    </xf>
    <xf numFmtId="0" fontId="9" fillId="0" borderId="32" xfId="53" applyFill="1" applyBorder="1">
      <alignment/>
      <protection/>
    </xf>
    <xf numFmtId="0" fontId="33" fillId="26" borderId="0" xfId="53" applyFont="1" applyFill="1" applyAlignment="1">
      <alignment vertical="center"/>
      <protection/>
    </xf>
    <xf numFmtId="49" fontId="33" fillId="26" borderId="29" xfId="53" applyNumberFormat="1" applyFont="1" applyFill="1" applyBorder="1" applyAlignment="1">
      <alignment vertical="center"/>
      <protection/>
    </xf>
    <xf numFmtId="0" fontId="33" fillId="26" borderId="32" xfId="53" applyFont="1" applyFill="1" applyBorder="1" applyAlignment="1">
      <alignment horizontal="justify" vertical="center"/>
      <protection/>
    </xf>
    <xf numFmtId="0" fontId="2" fillId="0" borderId="15" xfId="55" applyFont="1" applyBorder="1" applyAlignment="1">
      <alignment wrapText="1"/>
      <protection/>
    </xf>
    <xf numFmtId="0" fontId="2" fillId="0" borderId="38" xfId="53" applyFont="1" applyFill="1" applyBorder="1" applyAlignment="1">
      <alignment horizontal="justify" wrapText="1"/>
      <protection/>
    </xf>
    <xf numFmtId="181" fontId="10" fillId="0" borderId="13" xfId="53" applyNumberFormat="1" applyFont="1" applyBorder="1" applyAlignment="1">
      <alignment horizontal="center"/>
      <protection/>
    </xf>
    <xf numFmtId="181" fontId="0" fillId="0" borderId="38" xfId="53" applyNumberFormat="1" applyFont="1" applyFill="1" applyBorder="1" applyAlignment="1">
      <alignment horizontal="center"/>
      <protection/>
    </xf>
    <xf numFmtId="0" fontId="9" fillId="0" borderId="38" xfId="53" applyFill="1" applyBorder="1">
      <alignment/>
      <protection/>
    </xf>
    <xf numFmtId="0" fontId="33" fillId="26" borderId="24" xfId="53" applyFont="1" applyFill="1" applyBorder="1" applyAlignment="1">
      <alignment horizontal="justify" vertical="center"/>
      <protection/>
    </xf>
    <xf numFmtId="181" fontId="33" fillId="26" borderId="24" xfId="53" applyNumberFormat="1" applyFont="1" applyFill="1" applyBorder="1" applyAlignment="1">
      <alignment horizontal="center" vertical="center"/>
      <protection/>
    </xf>
    <xf numFmtId="181" fontId="33" fillId="24" borderId="24" xfId="54" applyNumberFormat="1" applyFont="1" applyFill="1" applyBorder="1" applyAlignment="1">
      <alignment horizontal="center" vertical="center" wrapText="1"/>
      <protection/>
    </xf>
    <xf numFmtId="49" fontId="33" fillId="24" borderId="24" xfId="54" applyNumberFormat="1" applyFont="1" applyFill="1" applyBorder="1" applyAlignment="1">
      <alignment horizontal="center" vertical="center"/>
      <protection/>
    </xf>
    <xf numFmtId="49" fontId="2" fillId="0" borderId="15" xfId="53" applyNumberFormat="1" applyFont="1" applyBorder="1">
      <alignment/>
      <protection/>
    </xf>
    <xf numFmtId="49" fontId="34" fillId="0" borderId="38" xfId="53" applyNumberFormat="1" applyFont="1" applyFill="1" applyBorder="1">
      <alignment/>
      <protection/>
    </xf>
    <xf numFmtId="49" fontId="33" fillId="26" borderId="39" xfId="53" applyNumberFormat="1" applyFont="1" applyFill="1" applyBorder="1" applyAlignment="1">
      <alignment vertical="center"/>
      <protection/>
    </xf>
    <xf numFmtId="49" fontId="2" fillId="0" borderId="31" xfId="53" applyNumberFormat="1" applyFont="1" applyBorder="1">
      <alignment/>
      <protection/>
    </xf>
    <xf numFmtId="49" fontId="34" fillId="0" borderId="40" xfId="53" applyNumberFormat="1" applyFont="1" applyBorder="1">
      <alignment/>
      <protection/>
    </xf>
    <xf numFmtId="49" fontId="9" fillId="0" borderId="27" xfId="54" applyNumberFormat="1" applyFont="1" applyFill="1" applyBorder="1" applyAlignment="1">
      <alignment horizontal="center" vertical="center"/>
      <protection/>
    </xf>
    <xf numFmtId="49" fontId="9" fillId="0" borderId="16" xfId="54" applyNumberFormat="1" applyFont="1" applyFill="1" applyBorder="1" applyAlignment="1">
      <alignment horizontal="center" vertical="center"/>
      <protection/>
    </xf>
    <xf numFmtId="49" fontId="33" fillId="24" borderId="37" xfId="54" applyNumberFormat="1" applyFont="1" applyFill="1" applyBorder="1" applyAlignment="1">
      <alignment horizontal="center" vertical="center"/>
      <protection/>
    </xf>
    <xf numFmtId="1" fontId="33" fillId="24" borderId="37" xfId="54" applyNumberFormat="1" applyFont="1" applyFill="1" applyBorder="1" applyAlignment="1" applyProtection="1">
      <alignment horizontal="justify" vertical="center"/>
      <protection locked="0"/>
    </xf>
    <xf numFmtId="181" fontId="33" fillId="24" borderId="37" xfId="54" applyNumberFormat="1" applyFont="1" applyFill="1" applyBorder="1" applyAlignment="1" applyProtection="1">
      <alignment horizontal="center" vertical="center"/>
      <protection locked="0"/>
    </xf>
    <xf numFmtId="0" fontId="33" fillId="24" borderId="41" xfId="54" applyFont="1" applyFill="1" applyBorder="1" applyAlignment="1">
      <alignment horizontal="justify" vertical="center" wrapText="1"/>
      <protection/>
    </xf>
    <xf numFmtId="186" fontId="9" fillId="0" borderId="16" xfId="68" applyNumberFormat="1" applyFont="1" applyFill="1" applyBorder="1" applyAlignment="1">
      <alignment horizontal="center"/>
    </xf>
    <xf numFmtId="2" fontId="2" fillId="25" borderId="27" xfId="53" applyNumberFormat="1" applyFont="1" applyFill="1" applyBorder="1" applyAlignment="1">
      <alignment horizontal="center"/>
      <protection/>
    </xf>
    <xf numFmtId="182" fontId="2" fillId="0" borderId="20" xfId="68" applyNumberFormat="1" applyFont="1" applyFill="1" applyBorder="1" applyAlignment="1">
      <alignment horizontal="center"/>
    </xf>
    <xf numFmtId="181" fontId="10" fillId="0" borderId="37" xfId="53" applyNumberFormat="1" applyFont="1" applyBorder="1" applyAlignment="1">
      <alignment horizontal="center"/>
      <protection/>
    </xf>
    <xf numFmtId="180" fontId="9" fillId="0" borderId="34" xfId="54" applyNumberFormat="1" applyFont="1" applyFill="1" applyBorder="1">
      <alignment/>
      <protection/>
    </xf>
    <xf numFmtId="43" fontId="33" fillId="24" borderId="24" xfId="68" applyNumberFormat="1" applyFont="1" applyFill="1" applyBorder="1" applyAlignment="1" applyProtection="1">
      <alignment vertical="center" wrapText="1"/>
      <protection locked="0"/>
    </xf>
    <xf numFmtId="43" fontId="10" fillId="0" borderId="27" xfId="53" applyNumberFormat="1" applyFont="1" applyBorder="1" applyAlignment="1">
      <alignment horizontal="center"/>
      <protection/>
    </xf>
    <xf numFmtId="43" fontId="2" fillId="0" borderId="27" xfId="53" applyNumberFormat="1" applyFont="1" applyBorder="1" applyAlignment="1">
      <alignment horizontal="center"/>
      <protection/>
    </xf>
    <xf numFmtId="43" fontId="2" fillId="25" borderId="27" xfId="53" applyNumberFormat="1" applyFont="1" applyFill="1" applyBorder="1" applyAlignment="1">
      <alignment horizontal="center"/>
      <protection/>
    </xf>
    <xf numFmtId="43" fontId="9" fillId="25" borderId="27" xfId="53" applyNumberFormat="1" applyFill="1" applyBorder="1" applyAlignment="1">
      <alignment horizontal="center"/>
      <protection/>
    </xf>
    <xf numFmtId="43" fontId="9" fillId="0" borderId="27" xfId="53" applyNumberFormat="1" applyBorder="1">
      <alignment/>
      <protection/>
    </xf>
    <xf numFmtId="43" fontId="0" fillId="0" borderId="16" xfId="53" applyNumberFormat="1" applyFont="1" applyFill="1" applyBorder="1" applyAlignment="1">
      <alignment horizontal="center"/>
      <protection/>
    </xf>
    <xf numFmtId="43" fontId="9" fillId="0" borderId="16" xfId="53" applyNumberFormat="1" applyFill="1" applyBorder="1">
      <alignment/>
      <protection/>
    </xf>
    <xf numFmtId="43" fontId="33" fillId="26" borderId="32" xfId="53" applyNumberFormat="1" applyFont="1" applyFill="1" applyBorder="1" applyAlignment="1">
      <alignment horizontal="center" vertical="center"/>
      <protection/>
    </xf>
    <xf numFmtId="43" fontId="10" fillId="0" borderId="20" xfId="53" applyNumberFormat="1" applyFont="1" applyBorder="1" applyAlignment="1">
      <alignment horizontal="center"/>
      <protection/>
    </xf>
    <xf numFmtId="43" fontId="2" fillId="0" borderId="32" xfId="53" applyNumberFormat="1" applyFont="1" applyFill="1" applyBorder="1" applyAlignment="1">
      <alignment horizontal="center"/>
      <protection/>
    </xf>
    <xf numFmtId="43" fontId="9" fillId="0" borderId="32" xfId="53" applyNumberFormat="1" applyFill="1" applyBorder="1" applyAlignment="1">
      <alignment horizontal="center"/>
      <protection/>
    </xf>
    <xf numFmtId="43" fontId="9" fillId="0" borderId="32" xfId="53" applyNumberFormat="1" applyFill="1" applyBorder="1">
      <alignment/>
      <protection/>
    </xf>
    <xf numFmtId="43" fontId="33" fillId="24" borderId="32" xfId="54" applyNumberFormat="1" applyFont="1" applyFill="1" applyBorder="1" applyAlignment="1">
      <alignment horizontal="center" vertical="center" wrapText="1"/>
      <protection/>
    </xf>
    <xf numFmtId="43" fontId="10" fillId="0" borderId="38" xfId="53" applyNumberFormat="1" applyFont="1" applyBorder="1" applyAlignment="1">
      <alignment horizontal="center"/>
      <protection/>
    </xf>
    <xf numFmtId="43" fontId="2" fillId="0" borderId="37" xfId="53" applyNumberFormat="1" applyFont="1" applyBorder="1" applyAlignment="1">
      <alignment horizontal="center"/>
      <protection/>
    </xf>
    <xf numFmtId="43" fontId="8" fillId="25" borderId="37" xfId="53" applyNumberFormat="1" applyFont="1" applyFill="1" applyBorder="1" applyAlignment="1">
      <alignment horizontal="center"/>
      <protection/>
    </xf>
    <xf numFmtId="43" fontId="2" fillId="25" borderId="37" xfId="53" applyNumberFormat="1" applyFont="1" applyFill="1" applyBorder="1" applyAlignment="1">
      <alignment horizontal="center"/>
      <protection/>
    </xf>
    <xf numFmtId="43" fontId="2" fillId="25" borderId="24" xfId="53" applyNumberFormat="1" applyFont="1" applyFill="1" applyBorder="1" applyAlignment="1">
      <alignment horizontal="center"/>
      <protection/>
    </xf>
    <xf numFmtId="43" fontId="9" fillId="0" borderId="16" xfId="53" applyNumberFormat="1" applyBorder="1">
      <alignment/>
      <protection/>
    </xf>
    <xf numFmtId="43" fontId="10" fillId="0" borderId="16" xfId="53" applyNumberFormat="1" applyFont="1" applyBorder="1" applyAlignment="1">
      <alignment horizontal="center"/>
      <protection/>
    </xf>
    <xf numFmtId="43" fontId="9" fillId="0" borderId="27" xfId="68" applyNumberFormat="1" applyFont="1" applyFill="1" applyBorder="1" applyAlignment="1" applyProtection="1">
      <alignment horizontal="center" vertical="center" wrapText="1"/>
      <protection locked="0"/>
    </xf>
    <xf numFmtId="43" fontId="9" fillId="0" borderId="27" xfId="68" applyNumberFormat="1" applyFont="1" applyFill="1" applyBorder="1" applyAlignment="1">
      <alignment horizontal="center"/>
    </xf>
    <xf numFmtId="43" fontId="9" fillId="0" borderId="16" xfId="54" applyNumberFormat="1" applyFill="1" applyBorder="1">
      <alignment/>
      <protection/>
    </xf>
    <xf numFmtId="43" fontId="10" fillId="0" borderId="32" xfId="53" applyNumberFormat="1" applyFont="1" applyBorder="1" applyAlignment="1">
      <alignment horizontal="center"/>
      <protection/>
    </xf>
    <xf numFmtId="43" fontId="9" fillId="0" borderId="16" xfId="68" applyNumberFormat="1" applyFont="1" applyFill="1" applyBorder="1" applyAlignment="1" applyProtection="1">
      <alignment horizontal="center" vertical="center" wrapText="1"/>
      <protection locked="0"/>
    </xf>
    <xf numFmtId="43" fontId="2" fillId="0" borderId="13" xfId="68" applyNumberFormat="1" applyFont="1" applyFill="1" applyBorder="1" applyAlignment="1">
      <alignment horizontal="center"/>
    </xf>
    <xf numFmtId="43" fontId="33" fillId="24" borderId="24" xfId="54" applyNumberFormat="1" applyFont="1" applyFill="1" applyBorder="1" applyAlignment="1" applyProtection="1">
      <alignment horizontal="center" vertical="center"/>
      <protection locked="0"/>
    </xf>
    <xf numFmtId="0" fontId="6" fillId="0" borderId="11" xfId="53" applyFont="1" applyBorder="1" applyAlignment="1">
      <alignment horizontal="center" vertical="center" wrapText="1"/>
      <protection/>
    </xf>
    <xf numFmtId="0" fontId="7" fillId="0" borderId="12" xfId="55" applyFont="1" applyBorder="1" applyAlignment="1">
      <alignment horizontal="center" vertical="center" wrapText="1"/>
      <protection/>
    </xf>
    <xf numFmtId="0" fontId="2" fillId="0" borderId="0" xfId="53" applyFont="1" applyAlignment="1">
      <alignment horizontal="left" vertical="top" wrapText="1"/>
      <protection/>
    </xf>
    <xf numFmtId="0" fontId="2" fillId="0" borderId="0" xfId="55" applyFont="1" applyAlignment="1">
      <alignment horizontal="left" vertical="top" wrapText="1"/>
      <protection/>
    </xf>
    <xf numFmtId="0" fontId="2" fillId="0" borderId="0" xfId="55" applyFont="1" applyAlignment="1">
      <alignment horizontal="left" vertical="center" wrapText="1"/>
      <protection/>
    </xf>
    <xf numFmtId="0" fontId="2" fillId="0" borderId="0" xfId="55" applyAlignment="1">
      <alignment horizontal="left" vertical="center" wrapText="1"/>
      <protection/>
    </xf>
    <xf numFmtId="0" fontId="4" fillId="0" borderId="0" xfId="55" applyFont="1" applyAlignment="1">
      <alignment horizontal="left" vertical="top" wrapText="1"/>
      <protection/>
    </xf>
    <xf numFmtId="0" fontId="6" fillId="0" borderId="0" xfId="53" applyFont="1" applyFill="1" applyBorder="1" applyAlignment="1">
      <alignment horizontal="center" vertical="top" wrapText="1"/>
      <protection/>
    </xf>
    <xf numFmtId="0" fontId="0" fillId="0" borderId="0" xfId="0" applyAlignment="1">
      <alignment horizontal="center" vertical="top"/>
    </xf>
    <xf numFmtId="0" fontId="6" fillId="0" borderId="0" xfId="53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wrapText="1"/>
    </xf>
    <xf numFmtId="0" fontId="5" fillId="0" borderId="42" xfId="53" applyFont="1" applyBorder="1" applyAlignment="1">
      <alignment horizontal="center" wrapText="1"/>
      <protection/>
    </xf>
    <xf numFmtId="0" fontId="5" fillId="0" borderId="35" xfId="53" applyFont="1" applyBorder="1" applyAlignment="1">
      <alignment horizontal="center" wrapText="1"/>
      <protection/>
    </xf>
    <xf numFmtId="1" fontId="5" fillId="0" borderId="26" xfId="53" applyNumberFormat="1" applyFont="1" applyBorder="1" applyAlignment="1">
      <alignment horizontal="center" wrapText="1"/>
      <protection/>
    </xf>
    <xf numFmtId="1" fontId="5" fillId="0" borderId="43" xfId="53" applyNumberFormat="1" applyFont="1" applyBorder="1" applyAlignment="1">
      <alignment horizontal="center" wrapText="1"/>
      <protection/>
    </xf>
    <xf numFmtId="0" fontId="2" fillId="0" borderId="0" xfId="53" applyFont="1" applyAlignment="1">
      <alignment horizontal="left" vertical="center" wrapText="1"/>
      <protection/>
    </xf>
    <xf numFmtId="0" fontId="2" fillId="0" borderId="0" xfId="55" applyFont="1" applyAlignment="1">
      <alignment horizontal="left" vertical="center" wrapText="1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 13 фин.помощь1" xfId="53"/>
    <cellStyle name="Обычный_Прил 22,23,24" xfId="54"/>
    <cellStyle name="Обычный_Прил 5,6,8,18" xfId="55"/>
    <cellStyle name="Обычный_Прилож_МР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Тысячи [0]_перечис.11" xfId="64"/>
    <cellStyle name="Тысячи_перечис.11" xfId="65"/>
    <cellStyle name="Comma" xfId="66"/>
    <cellStyle name="Comma [0]" xfId="67"/>
    <cellStyle name="Финансовый_Прилож_МР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9;&#1072;&#1088;&#1087;&#1083;&#1072;&#1090;&#1072;\&#1054;&#1078;&#1080;&#1076;&#1072;&#1077;&#1084;&#1086;&#1077;%20&#1076;&#1086;%20&#1082;&#1086;&#1085;&#1094;&#1072;%20&#1075;&#1086;&#1076;&#1072;%20&#1089;%20&#1091;&#1095;&#1077;&#1090;&#1086;&#1084;%20&#1087;&#1086;&#1089;&#1086;&#1073;&#1080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вгуст прогноз  (2)"/>
      <sheetName val="сентябрь без  ссуд с пособиями"/>
      <sheetName val="октябрь без ссуд с пособиями"/>
      <sheetName val="ноябрь без ссуд с пособиями"/>
      <sheetName val="декабрь без ссуд с пособиями"/>
      <sheetName val="ноябрь с пог ссуд с пособиями"/>
      <sheetName val="декабрь с пог ссуд с пособиями"/>
      <sheetName val="выбор ФССР"/>
      <sheetName val="ФССР (итог)"/>
      <sheetName val="база"/>
      <sheetName val="Н-Н"/>
      <sheetName val="Н-Б"/>
      <sheetName val="раздел 5"/>
      <sheetName val="Актел"/>
      <sheetName val="Бараг"/>
      <sheetName val="БешОз"/>
      <sheetName val="В_Апш"/>
      <sheetName val="Дьект"/>
      <sheetName val="Ильинка"/>
      <sheetName val="Каспа"/>
      <sheetName val="Камлак"/>
      <sheetName val="М-Чер"/>
      <sheetName val="У-Черга"/>
      <sheetName val="Черга"/>
      <sheetName val="Шебал"/>
      <sheetName val="мун"/>
      <sheetName val="Шаргайта"/>
      <sheetName val=" свод Район"/>
      <sheetName val="раздел 4"/>
      <sheetName val="раздел 3"/>
      <sheetName val="раздел 2"/>
      <sheetName val="раздел1"/>
      <sheetName val="#ССЫЛК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27"/>
  <sheetViews>
    <sheetView view="pageBreakPreview" zoomScale="75" zoomScaleNormal="75" zoomScaleSheetLayoutView="75" zoomScalePageLayoutView="0" workbookViewId="0" topLeftCell="C1">
      <selection activeCell="K6" sqref="K6"/>
    </sheetView>
  </sheetViews>
  <sheetFormatPr defaultColWidth="8.00390625" defaultRowHeight="12.75"/>
  <cols>
    <col min="1" max="1" width="7.8515625" style="71" hidden="1" customWidth="1"/>
    <col min="2" max="2" width="0.2890625" style="71" hidden="1" customWidth="1"/>
    <col min="3" max="3" width="6.00390625" style="72" customWidth="1"/>
    <col min="4" max="4" width="42.140625" style="73" customWidth="1"/>
    <col min="5" max="5" width="14.140625" style="74" customWidth="1"/>
    <col min="6" max="6" width="12.7109375" style="75" customWidth="1"/>
    <col min="7" max="7" width="13.57421875" style="75" customWidth="1"/>
    <col min="8" max="8" width="14.00390625" style="75" customWidth="1"/>
    <col min="9" max="9" width="13.8515625" style="75" customWidth="1"/>
    <col min="10" max="10" width="12.57421875" style="75" customWidth="1"/>
    <col min="11" max="13" width="12.7109375" style="75" customWidth="1"/>
    <col min="14" max="14" width="16.8515625" style="71" customWidth="1"/>
    <col min="15" max="15" width="12.140625" style="1" customWidth="1"/>
    <col min="16" max="16" width="15.140625" style="1" customWidth="1"/>
    <col min="17" max="43" width="8.00390625" style="1" customWidth="1"/>
    <col min="44" max="16384" width="8.00390625" style="71" customWidth="1"/>
  </cols>
  <sheetData>
    <row r="1" spans="3:15" s="1" customFormat="1" ht="12.75">
      <c r="C1" s="2"/>
      <c r="D1" s="3"/>
      <c r="E1" s="4"/>
      <c r="F1" s="3"/>
      <c r="G1" s="3"/>
      <c r="H1" s="3"/>
      <c r="I1" s="3"/>
      <c r="J1" s="5"/>
      <c r="K1" s="5"/>
      <c r="L1" s="150"/>
      <c r="M1" s="151"/>
      <c r="N1" s="151"/>
      <c r="O1" s="6"/>
    </row>
    <row r="2" spans="3:15" s="1" customFormat="1" ht="12.75">
      <c r="C2" s="2"/>
      <c r="D2" s="3"/>
      <c r="E2" s="4"/>
      <c r="F2" s="3"/>
      <c r="G2" s="3"/>
      <c r="H2" s="3"/>
      <c r="I2" s="3"/>
      <c r="J2" s="5"/>
      <c r="K2" s="5"/>
      <c r="L2" s="152" t="s">
        <v>42</v>
      </c>
      <c r="M2" s="153"/>
      <c r="N2" s="153"/>
      <c r="O2" s="6"/>
    </row>
    <row r="3" spans="3:15" s="1" customFormat="1" ht="12.75">
      <c r="C3" s="2"/>
      <c r="D3" s="3"/>
      <c r="E3" s="4"/>
      <c r="F3" s="3"/>
      <c r="G3" s="3"/>
      <c r="H3" s="3"/>
      <c r="I3" s="3"/>
      <c r="J3" s="5"/>
      <c r="K3" s="5"/>
      <c r="L3" s="154" t="s">
        <v>38</v>
      </c>
      <c r="M3" s="154"/>
      <c r="N3" s="154"/>
      <c r="O3" s="154"/>
    </row>
    <row r="4" spans="3:15" s="1" customFormat="1" ht="12.75">
      <c r="C4" s="2"/>
      <c r="D4" s="3"/>
      <c r="E4" s="4"/>
      <c r="F4" s="3"/>
      <c r="G4" s="3"/>
      <c r="H4" s="3"/>
      <c r="I4" s="3"/>
      <c r="J4" s="5"/>
      <c r="K4" s="5"/>
      <c r="L4" s="154"/>
      <c r="M4" s="154"/>
      <c r="N4" s="154"/>
      <c r="O4" s="154"/>
    </row>
    <row r="5" spans="3:15" s="1" customFormat="1" ht="12.75">
      <c r="C5" s="2"/>
      <c r="D5" s="3"/>
      <c r="E5" s="4"/>
      <c r="F5" s="3"/>
      <c r="G5" s="3"/>
      <c r="H5" s="3"/>
      <c r="I5" s="3"/>
      <c r="J5" s="5"/>
      <c r="K5" s="5"/>
      <c r="L5" s="154"/>
      <c r="M5" s="154"/>
      <c r="N5" s="154"/>
      <c r="O5" s="154"/>
    </row>
    <row r="6" spans="3:14" s="1" customFormat="1" ht="12.75">
      <c r="C6" s="2"/>
      <c r="D6" s="3"/>
      <c r="E6" s="4"/>
      <c r="F6" s="3"/>
      <c r="G6" s="3"/>
      <c r="H6" s="3"/>
      <c r="I6" s="3"/>
      <c r="J6" s="5"/>
      <c r="K6" s="5"/>
      <c r="L6" s="7"/>
      <c r="M6" s="7"/>
      <c r="N6" s="8"/>
    </row>
    <row r="7" spans="2:14" s="1" customFormat="1" ht="32.25" customHeight="1">
      <c r="B7" s="8"/>
      <c r="C7" s="9"/>
      <c r="D7" s="155" t="s">
        <v>25</v>
      </c>
      <c r="E7" s="156"/>
      <c r="F7" s="156"/>
      <c r="G7" s="156"/>
      <c r="H7" s="156"/>
      <c r="I7" s="156"/>
      <c r="J7" s="156"/>
      <c r="K7" s="156"/>
      <c r="L7" s="156"/>
      <c r="M7" s="156"/>
      <c r="N7" s="156"/>
    </row>
    <row r="8" spans="2:14" s="1" customFormat="1" ht="16.5" customHeight="1">
      <c r="B8" s="8"/>
      <c r="C8" s="9"/>
      <c r="D8" s="9"/>
      <c r="E8" s="10"/>
      <c r="F8" s="157" t="s">
        <v>28</v>
      </c>
      <c r="G8" s="158"/>
      <c r="H8" s="158"/>
      <c r="I8" s="158"/>
      <c r="J8" s="11"/>
      <c r="K8" s="9"/>
      <c r="L8" s="12"/>
      <c r="M8" s="12"/>
      <c r="N8" s="12"/>
    </row>
    <row r="9" spans="3:15" s="1" customFormat="1" ht="12.75" customHeight="1" thickBot="1">
      <c r="C9" s="13"/>
      <c r="D9" s="13"/>
      <c r="E9" s="14"/>
      <c r="F9" s="13"/>
      <c r="G9" s="13"/>
      <c r="H9" s="13"/>
      <c r="I9" s="13"/>
      <c r="J9" s="13"/>
      <c r="K9" s="13"/>
      <c r="L9" s="13"/>
      <c r="M9" s="13"/>
      <c r="N9" s="8"/>
      <c r="O9" s="15" t="s">
        <v>10</v>
      </c>
    </row>
    <row r="10" spans="3:15" s="16" customFormat="1" ht="15" customHeight="1">
      <c r="C10" s="17"/>
      <c r="D10" s="159" t="s">
        <v>27</v>
      </c>
      <c r="E10" s="148" t="s">
        <v>0</v>
      </c>
      <c r="F10" s="161" t="s">
        <v>26</v>
      </c>
      <c r="G10" s="162"/>
      <c r="H10" s="162"/>
      <c r="I10" s="162"/>
      <c r="J10" s="162"/>
      <c r="K10" s="162"/>
      <c r="L10" s="162"/>
      <c r="M10" s="162"/>
      <c r="N10" s="162"/>
      <c r="O10" s="162"/>
    </row>
    <row r="11" spans="3:15" s="16" customFormat="1" ht="34.5" customHeight="1">
      <c r="C11" s="18"/>
      <c r="D11" s="160"/>
      <c r="E11" s="149"/>
      <c r="F11" s="19" t="s">
        <v>11</v>
      </c>
      <c r="G11" s="20" t="s">
        <v>1</v>
      </c>
      <c r="H11" s="21" t="s">
        <v>2</v>
      </c>
      <c r="I11" s="21" t="s">
        <v>3</v>
      </c>
      <c r="J11" s="21" t="s">
        <v>4</v>
      </c>
      <c r="K11" s="21" t="s">
        <v>12</v>
      </c>
      <c r="L11" s="21" t="s">
        <v>5</v>
      </c>
      <c r="M11" s="21" t="s">
        <v>6</v>
      </c>
      <c r="N11" s="22" t="s">
        <v>7</v>
      </c>
      <c r="O11" s="21" t="s">
        <v>13</v>
      </c>
    </row>
    <row r="12" spans="3:15" s="16" customFormat="1" ht="13.5" thickBot="1">
      <c r="C12" s="23" t="s">
        <v>14</v>
      </c>
      <c r="D12" s="24" t="s">
        <v>15</v>
      </c>
      <c r="E12" s="25">
        <v>1</v>
      </c>
      <c r="F12" s="26">
        <v>2</v>
      </c>
      <c r="G12" s="27">
        <f aca="true" t="shared" si="0" ref="G12:N12">F12+1</f>
        <v>3</v>
      </c>
      <c r="H12" s="26">
        <f t="shared" si="0"/>
        <v>4</v>
      </c>
      <c r="I12" s="26">
        <f t="shared" si="0"/>
        <v>5</v>
      </c>
      <c r="J12" s="26">
        <f t="shared" si="0"/>
        <v>6</v>
      </c>
      <c r="K12" s="26">
        <f t="shared" si="0"/>
        <v>7</v>
      </c>
      <c r="L12" s="26">
        <f t="shared" si="0"/>
        <v>8</v>
      </c>
      <c r="M12" s="26">
        <f t="shared" si="0"/>
        <v>9</v>
      </c>
      <c r="N12" s="26">
        <f t="shared" si="0"/>
        <v>10</v>
      </c>
      <c r="O12" s="28">
        <v>11</v>
      </c>
    </row>
    <row r="13" spans="1:43" s="36" customFormat="1" ht="48" customHeight="1" thickBot="1">
      <c r="A13" s="29"/>
      <c r="B13" s="30"/>
      <c r="C13" s="103" t="s">
        <v>16</v>
      </c>
      <c r="D13" s="32" t="s">
        <v>30</v>
      </c>
      <c r="E13" s="33">
        <f>SUM(F13:O13)</f>
        <v>9466.3</v>
      </c>
      <c r="F13" s="33">
        <f aca="true" t="shared" si="1" ref="F13:O13">SUM(F14:F15)</f>
        <v>812.5999999999999</v>
      </c>
      <c r="G13" s="33">
        <f t="shared" si="1"/>
        <v>1150.5</v>
      </c>
      <c r="H13" s="33">
        <f t="shared" si="1"/>
        <v>497.9</v>
      </c>
      <c r="I13" s="33">
        <f t="shared" si="1"/>
        <v>676.5</v>
      </c>
      <c r="J13" s="33">
        <f t="shared" si="1"/>
        <v>334.09999999999997</v>
      </c>
      <c r="K13" s="33">
        <f t="shared" si="1"/>
        <v>472.1</v>
      </c>
      <c r="L13" s="33">
        <f t="shared" si="1"/>
        <v>342.5</v>
      </c>
      <c r="M13" s="33">
        <f t="shared" si="1"/>
        <v>508.20000000000005</v>
      </c>
      <c r="N13" s="33">
        <f t="shared" si="1"/>
        <v>1066.6999999999998</v>
      </c>
      <c r="O13" s="33">
        <f t="shared" si="1"/>
        <v>3605.2</v>
      </c>
      <c r="P13" s="34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</row>
    <row r="14" spans="3:16" s="16" customFormat="1" ht="27.75" customHeight="1" thickBot="1">
      <c r="C14" s="104" t="s">
        <v>8</v>
      </c>
      <c r="D14" s="95" t="s">
        <v>17</v>
      </c>
      <c r="E14" s="39">
        <f>SUM(F14:O14)</f>
        <v>9466.3</v>
      </c>
      <c r="F14" s="42">
        <f>876.3-63.7</f>
        <v>812.5999999999999</v>
      </c>
      <c r="G14" s="42">
        <f>1188.9-38.4</f>
        <v>1150.5</v>
      </c>
      <c r="H14" s="42">
        <f>510.7-12.8</f>
        <v>497.9</v>
      </c>
      <c r="I14" s="42">
        <f>723.6-47.1</f>
        <v>676.5</v>
      </c>
      <c r="J14" s="42">
        <f>359.9-25.8</f>
        <v>334.09999999999997</v>
      </c>
      <c r="K14" s="43">
        <f>501.8-29.7</f>
        <v>472.1</v>
      </c>
      <c r="L14" s="43">
        <f>370.7-28.2</f>
        <v>342.5</v>
      </c>
      <c r="M14" s="43">
        <f>547.1-38.9</f>
        <v>508.20000000000005</v>
      </c>
      <c r="N14" s="83">
        <f>1176.1-109.4</f>
        <v>1066.6999999999998</v>
      </c>
      <c r="O14" s="40">
        <f>3628-22.8</f>
        <v>3605.2</v>
      </c>
      <c r="P14" s="41"/>
    </row>
    <row r="15" spans="3:15" s="16" customFormat="1" ht="26.25" hidden="1" thickBot="1">
      <c r="C15" s="105" t="s">
        <v>18</v>
      </c>
      <c r="D15" s="96" t="s">
        <v>19</v>
      </c>
      <c r="E15" s="97">
        <f>SUM(F15:O15)</f>
        <v>0</v>
      </c>
      <c r="F15" s="98"/>
      <c r="G15" s="98"/>
      <c r="H15" s="98"/>
      <c r="I15" s="98"/>
      <c r="J15" s="98"/>
      <c r="K15" s="98"/>
      <c r="L15" s="98"/>
      <c r="M15" s="98"/>
      <c r="N15" s="98"/>
      <c r="O15" s="99"/>
    </row>
    <row r="16" spans="3:15" s="92" customFormat="1" ht="41.25" customHeight="1" thickBot="1">
      <c r="C16" s="106" t="s">
        <v>21</v>
      </c>
      <c r="D16" s="100" t="s">
        <v>31</v>
      </c>
      <c r="E16" s="101">
        <f>SUM(F16:O16)</f>
        <v>586.3</v>
      </c>
      <c r="F16" s="101">
        <f aca="true" t="shared" si="2" ref="F16:O16">F17</f>
        <v>54.5</v>
      </c>
      <c r="G16" s="101">
        <f t="shared" si="2"/>
        <v>136.4</v>
      </c>
      <c r="H16" s="101">
        <f t="shared" si="2"/>
        <v>40.9</v>
      </c>
      <c r="I16" s="101">
        <f t="shared" si="2"/>
        <v>54.5</v>
      </c>
      <c r="J16" s="101">
        <f t="shared" si="2"/>
        <v>40.9</v>
      </c>
      <c r="K16" s="101">
        <f t="shared" si="2"/>
        <v>40.9</v>
      </c>
      <c r="L16" s="101">
        <f t="shared" si="2"/>
        <v>40.9</v>
      </c>
      <c r="M16" s="101">
        <f t="shared" si="2"/>
        <v>40.9</v>
      </c>
      <c r="N16" s="101">
        <f t="shared" si="2"/>
        <v>136.4</v>
      </c>
      <c r="O16" s="101">
        <f t="shared" si="2"/>
        <v>0</v>
      </c>
    </row>
    <row r="17" spans="3:15" s="16" customFormat="1" ht="41.25" customHeight="1" thickBot="1">
      <c r="C17" s="107" t="s">
        <v>9</v>
      </c>
      <c r="D17" s="47" t="s">
        <v>20</v>
      </c>
      <c r="E17" s="48">
        <f>SUM(F17:O17)</f>
        <v>586.3</v>
      </c>
      <c r="F17" s="84">
        <f>53.6+0.9</f>
        <v>54.5</v>
      </c>
      <c r="G17" s="84">
        <f>135.8+0.6</f>
        <v>136.4</v>
      </c>
      <c r="H17" s="84">
        <f>39.9+1</f>
        <v>40.9</v>
      </c>
      <c r="I17" s="84">
        <f>39.9+14.6</f>
        <v>54.5</v>
      </c>
      <c r="J17" s="84">
        <f>39.9+1</f>
        <v>40.9</v>
      </c>
      <c r="K17" s="84">
        <f>39.9+1</f>
        <v>40.9</v>
      </c>
      <c r="L17" s="84">
        <f>39.9+1</f>
        <v>40.9</v>
      </c>
      <c r="M17" s="84">
        <f>39.9+1</f>
        <v>40.9</v>
      </c>
      <c r="N17" s="85">
        <f>135.8+0.6</f>
        <v>136.4</v>
      </c>
      <c r="O17" s="91"/>
    </row>
    <row r="18" spans="1:43" s="53" customFormat="1" ht="43.5" thickBot="1">
      <c r="A18" s="49"/>
      <c r="B18" s="50"/>
      <c r="C18" s="103" t="s">
        <v>23</v>
      </c>
      <c r="D18" s="32" t="s">
        <v>36</v>
      </c>
      <c r="E18" s="102">
        <f>E19</f>
        <v>25432.1</v>
      </c>
      <c r="F18" s="102">
        <f aca="true" t="shared" si="3" ref="F18:O20">SUM(F19)</f>
        <v>3079.1</v>
      </c>
      <c r="G18" s="102">
        <f t="shared" si="3"/>
        <v>3235.8</v>
      </c>
      <c r="H18" s="102">
        <f t="shared" si="3"/>
        <v>2849</v>
      </c>
      <c r="I18" s="102">
        <f t="shared" si="3"/>
        <v>3103.3</v>
      </c>
      <c r="J18" s="102">
        <f t="shared" si="3"/>
        <v>2244.6</v>
      </c>
      <c r="K18" s="102">
        <f t="shared" si="3"/>
        <v>1902.1</v>
      </c>
      <c r="L18" s="102">
        <f t="shared" si="3"/>
        <v>2397.2</v>
      </c>
      <c r="M18" s="102">
        <f t="shared" si="3"/>
        <v>2438.6</v>
      </c>
      <c r="N18" s="102">
        <f t="shared" si="3"/>
        <v>4182.4</v>
      </c>
      <c r="O18" s="102">
        <f t="shared" si="3"/>
        <v>0</v>
      </c>
      <c r="P18" s="34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</row>
    <row r="19" spans="3:17" s="16" customFormat="1" ht="57.75" customHeight="1" thickBot="1">
      <c r="C19" s="108" t="s">
        <v>34</v>
      </c>
      <c r="D19" s="55" t="s">
        <v>22</v>
      </c>
      <c r="E19" s="48">
        <f>SUM(F19:O19)</f>
        <v>25432.1</v>
      </c>
      <c r="F19" s="86">
        <v>3079.1</v>
      </c>
      <c r="G19" s="86">
        <v>3235.8</v>
      </c>
      <c r="H19" s="86">
        <v>2849</v>
      </c>
      <c r="I19" s="86">
        <v>3103.3</v>
      </c>
      <c r="J19" s="87">
        <v>2244.6</v>
      </c>
      <c r="K19" s="88">
        <v>1902.1</v>
      </c>
      <c r="L19" s="88">
        <v>2397.2</v>
      </c>
      <c r="M19" s="88">
        <v>2438.6</v>
      </c>
      <c r="N19" s="89">
        <v>4182.4</v>
      </c>
      <c r="O19" s="90"/>
      <c r="P19" s="56"/>
      <c r="Q19" s="56"/>
    </row>
    <row r="20" spans="1:43" s="53" customFormat="1" ht="43.5" thickBot="1">
      <c r="A20" s="49"/>
      <c r="B20" s="50"/>
      <c r="C20" s="103" t="s">
        <v>33</v>
      </c>
      <c r="D20" s="114" t="s">
        <v>39</v>
      </c>
      <c r="E20" s="102">
        <f>E21</f>
        <v>3985</v>
      </c>
      <c r="F20" s="102">
        <f t="shared" si="3"/>
        <v>80</v>
      </c>
      <c r="G20" s="102">
        <f t="shared" si="3"/>
        <v>70</v>
      </c>
      <c r="H20" s="102">
        <f t="shared" si="3"/>
        <v>180</v>
      </c>
      <c r="I20" s="102">
        <f t="shared" si="3"/>
        <v>340</v>
      </c>
      <c r="J20" s="102">
        <f t="shared" si="3"/>
        <v>20</v>
      </c>
      <c r="K20" s="102">
        <f t="shared" si="3"/>
        <v>590</v>
      </c>
      <c r="L20" s="102">
        <f t="shared" si="3"/>
        <v>185</v>
      </c>
      <c r="M20" s="102">
        <f t="shared" si="3"/>
        <v>300</v>
      </c>
      <c r="N20" s="102">
        <f t="shared" si="3"/>
        <v>720</v>
      </c>
      <c r="O20" s="102">
        <f t="shared" si="3"/>
        <v>1500</v>
      </c>
      <c r="P20" s="34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</row>
    <row r="21" spans="3:17" s="16" customFormat="1" ht="57.75" customHeight="1" thickBot="1">
      <c r="C21" s="108" t="s">
        <v>41</v>
      </c>
      <c r="D21" s="55" t="s">
        <v>40</v>
      </c>
      <c r="E21" s="118">
        <f>SUM(F21:O21)</f>
        <v>3985</v>
      </c>
      <c r="F21" s="86">
        <v>80</v>
      </c>
      <c r="G21" s="86">
        <v>70</v>
      </c>
      <c r="H21" s="86">
        <v>180</v>
      </c>
      <c r="I21" s="86">
        <v>340</v>
      </c>
      <c r="J21" s="87">
        <v>20</v>
      </c>
      <c r="K21" s="88">
        <v>590</v>
      </c>
      <c r="L21" s="88">
        <v>185</v>
      </c>
      <c r="M21" s="88">
        <v>300</v>
      </c>
      <c r="N21" s="116">
        <v>720</v>
      </c>
      <c r="O21" s="90">
        <v>1500</v>
      </c>
      <c r="P21" s="56"/>
      <c r="Q21" s="56"/>
    </row>
    <row r="22" spans="1:43" s="64" customFormat="1" ht="15" hidden="1">
      <c r="A22" s="57"/>
      <c r="B22" s="58"/>
      <c r="C22" s="109"/>
      <c r="D22" s="60"/>
      <c r="E22" s="61"/>
      <c r="F22" s="62"/>
      <c r="G22" s="62"/>
      <c r="H22" s="62"/>
      <c r="I22" s="62"/>
      <c r="J22" s="62"/>
      <c r="K22" s="62"/>
      <c r="L22" s="62"/>
      <c r="M22" s="62"/>
      <c r="N22" s="115"/>
      <c r="O22" s="63"/>
      <c r="P22" s="34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</row>
    <row r="23" spans="1:43" s="64" customFormat="1" ht="15" hidden="1">
      <c r="A23" s="57"/>
      <c r="B23" s="58"/>
      <c r="C23" s="109"/>
      <c r="D23" s="60"/>
      <c r="E23" s="61"/>
      <c r="F23" s="62"/>
      <c r="G23" s="62"/>
      <c r="H23" s="62"/>
      <c r="I23" s="62"/>
      <c r="J23" s="62"/>
      <c r="K23" s="62"/>
      <c r="L23" s="62"/>
      <c r="M23" s="62"/>
      <c r="N23" s="115"/>
      <c r="O23" s="63"/>
      <c r="P23" s="34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</row>
    <row r="24" spans="1:43" s="64" customFormat="1" ht="15" hidden="1">
      <c r="A24" s="57"/>
      <c r="B24" s="58"/>
      <c r="C24" s="109"/>
      <c r="D24" s="60"/>
      <c r="E24" s="61"/>
      <c r="F24" s="62"/>
      <c r="G24" s="62"/>
      <c r="H24" s="62"/>
      <c r="I24" s="62"/>
      <c r="J24" s="62"/>
      <c r="K24" s="62"/>
      <c r="L24" s="62"/>
      <c r="M24" s="62"/>
      <c r="N24" s="115"/>
      <c r="O24" s="63"/>
      <c r="P24" s="34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</row>
    <row r="25" spans="1:43" s="64" customFormat="1" ht="15.75" hidden="1" thickBot="1">
      <c r="A25" s="57"/>
      <c r="B25" s="58"/>
      <c r="C25" s="110"/>
      <c r="D25" s="66"/>
      <c r="E25" s="67"/>
      <c r="F25" s="68"/>
      <c r="G25" s="68"/>
      <c r="H25" s="68"/>
      <c r="I25" s="68"/>
      <c r="J25" s="68"/>
      <c r="K25" s="68"/>
      <c r="L25" s="68"/>
      <c r="M25" s="68"/>
      <c r="N25" s="117"/>
      <c r="O25" s="63"/>
      <c r="P25" s="34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</row>
    <row r="26" spans="1:43" s="64" customFormat="1" ht="28.5">
      <c r="A26" s="57"/>
      <c r="B26" s="58"/>
      <c r="C26" s="111" t="s">
        <v>33</v>
      </c>
      <c r="D26" s="112" t="s">
        <v>24</v>
      </c>
      <c r="E26" s="113">
        <f>SUM(F26:O26)</f>
        <v>39469.69999999999</v>
      </c>
      <c r="F26" s="113">
        <f aca="true" t="shared" si="4" ref="F26:O26">F13+F18+F16+F20</f>
        <v>4026.2</v>
      </c>
      <c r="G26" s="113">
        <f t="shared" si="4"/>
        <v>4592.7</v>
      </c>
      <c r="H26" s="113">
        <f t="shared" si="4"/>
        <v>3567.8</v>
      </c>
      <c r="I26" s="113">
        <f t="shared" si="4"/>
        <v>4174.3</v>
      </c>
      <c r="J26" s="113">
        <f t="shared" si="4"/>
        <v>2639.6</v>
      </c>
      <c r="K26" s="113">
        <f t="shared" si="4"/>
        <v>3005.1</v>
      </c>
      <c r="L26" s="113">
        <f t="shared" si="4"/>
        <v>2965.6</v>
      </c>
      <c r="M26" s="113">
        <f t="shared" si="4"/>
        <v>3287.7000000000003</v>
      </c>
      <c r="N26" s="113">
        <f t="shared" si="4"/>
        <v>6105.499999999999</v>
      </c>
      <c r="O26" s="113">
        <f t="shared" si="4"/>
        <v>5105.2</v>
      </c>
      <c r="P26" s="70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</row>
    <row r="27" ht="12.75">
      <c r="E27" s="119">
        <f>E13+E16+E18+E20</f>
        <v>39469.7</v>
      </c>
    </row>
  </sheetData>
  <sheetProtection/>
  <mergeCells count="8">
    <mergeCell ref="E10:E11"/>
    <mergeCell ref="L1:N1"/>
    <mergeCell ref="L2:N2"/>
    <mergeCell ref="L3:O5"/>
    <mergeCell ref="D7:N7"/>
    <mergeCell ref="F8:I8"/>
    <mergeCell ref="D10:D11"/>
    <mergeCell ref="F10:O10"/>
  </mergeCells>
  <printOptions/>
  <pageMargins left="0.7874015748031497" right="0.15748031496062992" top="1.220472440944882" bottom="0.1968503937007874" header="0.3937007874015748" footer="0.1968503937007874"/>
  <pageSetup firstPageNumber="150" useFirstPageNumber="1" fitToHeight="8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22"/>
  <sheetViews>
    <sheetView view="pageBreakPreview" zoomScale="75" zoomScaleNormal="75" zoomScaleSheetLayoutView="75" zoomScalePageLayoutView="0" workbookViewId="0" topLeftCell="C1">
      <selection activeCell="L3" sqref="L3:O5"/>
    </sheetView>
  </sheetViews>
  <sheetFormatPr defaultColWidth="8.00390625" defaultRowHeight="12.75"/>
  <cols>
    <col min="1" max="1" width="7.8515625" style="71" hidden="1" customWidth="1"/>
    <col min="2" max="2" width="0.2890625" style="71" hidden="1" customWidth="1"/>
    <col min="3" max="3" width="6.00390625" style="72" customWidth="1"/>
    <col min="4" max="4" width="42.140625" style="73" customWidth="1"/>
    <col min="5" max="5" width="14.140625" style="74" customWidth="1"/>
    <col min="6" max="6" width="12.7109375" style="75" customWidth="1"/>
    <col min="7" max="7" width="13.57421875" style="75" customWidth="1"/>
    <col min="8" max="8" width="14.00390625" style="75" customWidth="1"/>
    <col min="9" max="9" width="13.8515625" style="75" customWidth="1"/>
    <col min="10" max="10" width="12.57421875" style="75" customWidth="1"/>
    <col min="11" max="13" width="12.7109375" style="75" customWidth="1"/>
    <col min="14" max="14" width="16.8515625" style="71" customWidth="1"/>
    <col min="15" max="15" width="12.140625" style="1" customWidth="1"/>
    <col min="16" max="39" width="8.00390625" style="1" customWidth="1"/>
    <col min="40" max="16384" width="8.00390625" style="71" customWidth="1"/>
  </cols>
  <sheetData>
    <row r="1" spans="3:15" s="1" customFormat="1" ht="12.75">
      <c r="C1" s="2"/>
      <c r="D1" s="3"/>
      <c r="E1" s="4"/>
      <c r="F1" s="3"/>
      <c r="G1" s="3"/>
      <c r="H1" s="3"/>
      <c r="I1" s="3"/>
      <c r="J1" s="5"/>
      <c r="K1" s="5"/>
      <c r="L1" s="163"/>
      <c r="M1" s="164"/>
      <c r="N1" s="164"/>
      <c r="O1" s="6"/>
    </row>
    <row r="2" spans="3:15" s="1" customFormat="1" ht="12.75">
      <c r="C2" s="2"/>
      <c r="D2" s="3"/>
      <c r="E2" s="4"/>
      <c r="F2" s="3"/>
      <c r="G2" s="3"/>
      <c r="H2" s="3"/>
      <c r="I2" s="3"/>
      <c r="J2" s="5"/>
      <c r="K2" s="5"/>
      <c r="L2" s="152" t="s">
        <v>43</v>
      </c>
      <c r="M2" s="153"/>
      <c r="N2" s="153"/>
      <c r="O2" s="6"/>
    </row>
    <row r="3" spans="3:15" s="1" customFormat="1" ht="12.75">
      <c r="C3" s="2"/>
      <c r="D3" s="3"/>
      <c r="E3" s="4"/>
      <c r="F3" s="3"/>
      <c r="G3" s="3"/>
      <c r="H3" s="3"/>
      <c r="I3" s="3"/>
      <c r="J3" s="5"/>
      <c r="K3" s="5"/>
      <c r="L3" s="154" t="s">
        <v>38</v>
      </c>
      <c r="M3" s="154"/>
      <c r="N3" s="154"/>
      <c r="O3" s="154"/>
    </row>
    <row r="4" spans="3:15" s="1" customFormat="1" ht="12.75">
      <c r="C4" s="2"/>
      <c r="D4" s="3"/>
      <c r="E4" s="4"/>
      <c r="F4" s="3"/>
      <c r="G4" s="3"/>
      <c r="H4" s="3"/>
      <c r="I4" s="3"/>
      <c r="J4" s="5"/>
      <c r="K4" s="5"/>
      <c r="L4" s="154"/>
      <c r="M4" s="154"/>
      <c r="N4" s="154"/>
      <c r="O4" s="154"/>
    </row>
    <row r="5" spans="3:15" s="1" customFormat="1" ht="12.75">
      <c r="C5" s="2"/>
      <c r="D5" s="3"/>
      <c r="E5" s="4"/>
      <c r="F5" s="3"/>
      <c r="G5" s="3"/>
      <c r="H5" s="3"/>
      <c r="I5" s="3"/>
      <c r="J5" s="5"/>
      <c r="K5" s="5"/>
      <c r="L5" s="154"/>
      <c r="M5" s="154"/>
      <c r="N5" s="154"/>
      <c r="O5" s="154"/>
    </row>
    <row r="6" spans="3:14" s="1" customFormat="1" ht="12.75">
      <c r="C6" s="2"/>
      <c r="D6" s="3"/>
      <c r="E6" s="4"/>
      <c r="F6" s="3"/>
      <c r="G6" s="3"/>
      <c r="H6" s="3"/>
      <c r="I6" s="3"/>
      <c r="J6" s="5"/>
      <c r="K6" s="5"/>
      <c r="L6" s="7"/>
      <c r="M6" s="7"/>
      <c r="N6" s="8"/>
    </row>
    <row r="7" spans="2:14" s="1" customFormat="1" ht="32.25" customHeight="1">
      <c r="B7" s="8"/>
      <c r="C7" s="9"/>
      <c r="D7" s="155" t="s">
        <v>25</v>
      </c>
      <c r="E7" s="156"/>
      <c r="F7" s="156"/>
      <c r="G7" s="156"/>
      <c r="H7" s="156"/>
      <c r="I7" s="156"/>
      <c r="J7" s="156"/>
      <c r="K7" s="156"/>
      <c r="L7" s="156"/>
      <c r="M7" s="156"/>
      <c r="N7" s="156"/>
    </row>
    <row r="8" spans="2:14" s="1" customFormat="1" ht="16.5" customHeight="1">
      <c r="B8" s="8"/>
      <c r="C8" s="9"/>
      <c r="D8" s="9"/>
      <c r="E8" s="10"/>
      <c r="F8" s="157" t="s">
        <v>29</v>
      </c>
      <c r="G8" s="158"/>
      <c r="H8" s="158"/>
      <c r="I8" s="158"/>
      <c r="J8" s="11"/>
      <c r="K8" s="9"/>
      <c r="L8" s="12"/>
      <c r="M8" s="12"/>
      <c r="N8" s="12"/>
    </row>
    <row r="9" spans="3:15" s="1" customFormat="1" ht="12.75" customHeight="1" thickBot="1">
      <c r="C9" s="13"/>
      <c r="D9" s="13"/>
      <c r="E9" s="14"/>
      <c r="F9" s="13"/>
      <c r="G9" s="13"/>
      <c r="H9" s="13"/>
      <c r="I9" s="13"/>
      <c r="J9" s="13"/>
      <c r="K9" s="13"/>
      <c r="L9" s="13"/>
      <c r="M9" s="13"/>
      <c r="N9" s="8"/>
      <c r="O9" s="15" t="s">
        <v>10</v>
      </c>
    </row>
    <row r="10" spans="3:15" s="16" customFormat="1" ht="15" customHeight="1">
      <c r="C10" s="17"/>
      <c r="D10" s="159" t="s">
        <v>27</v>
      </c>
      <c r="E10" s="148" t="s">
        <v>0</v>
      </c>
      <c r="F10" s="161" t="s">
        <v>26</v>
      </c>
      <c r="G10" s="162"/>
      <c r="H10" s="162"/>
      <c r="I10" s="162"/>
      <c r="J10" s="162"/>
      <c r="K10" s="162"/>
      <c r="L10" s="162"/>
      <c r="M10" s="162"/>
      <c r="N10" s="162"/>
      <c r="O10" s="162"/>
    </row>
    <row r="11" spans="3:15" s="16" customFormat="1" ht="34.5" customHeight="1">
      <c r="C11" s="18"/>
      <c r="D11" s="160"/>
      <c r="E11" s="149"/>
      <c r="F11" s="76" t="s">
        <v>11</v>
      </c>
      <c r="G11" s="77" t="s">
        <v>1</v>
      </c>
      <c r="H11" s="78" t="s">
        <v>2</v>
      </c>
      <c r="I11" s="78" t="s">
        <v>3</v>
      </c>
      <c r="J11" s="79" t="s">
        <v>4</v>
      </c>
      <c r="K11" s="78" t="s">
        <v>12</v>
      </c>
      <c r="L11" s="78" t="s">
        <v>5</v>
      </c>
      <c r="M11" s="78" t="s">
        <v>6</v>
      </c>
      <c r="N11" s="80" t="s">
        <v>7</v>
      </c>
      <c r="O11" s="81" t="s">
        <v>13</v>
      </c>
    </row>
    <row r="12" spans="3:15" s="16" customFormat="1" ht="13.5" thickBot="1">
      <c r="C12" s="23" t="s">
        <v>14</v>
      </c>
      <c r="D12" s="24" t="s">
        <v>15</v>
      </c>
      <c r="E12" s="25">
        <v>1</v>
      </c>
      <c r="F12" s="26">
        <v>2</v>
      </c>
      <c r="G12" s="27">
        <f aca="true" t="shared" si="0" ref="G12:N12">F12+1</f>
        <v>3</v>
      </c>
      <c r="H12" s="26">
        <f t="shared" si="0"/>
        <v>4</v>
      </c>
      <c r="I12" s="26">
        <f t="shared" si="0"/>
        <v>5</v>
      </c>
      <c r="J12" s="26">
        <f t="shared" si="0"/>
        <v>6</v>
      </c>
      <c r="K12" s="26">
        <f t="shared" si="0"/>
        <v>7</v>
      </c>
      <c r="L12" s="26">
        <f t="shared" si="0"/>
        <v>8</v>
      </c>
      <c r="M12" s="26">
        <f t="shared" si="0"/>
        <v>9</v>
      </c>
      <c r="N12" s="26">
        <f t="shared" si="0"/>
        <v>10</v>
      </c>
      <c r="O12" s="82">
        <v>11</v>
      </c>
    </row>
    <row r="13" spans="1:43" s="36" customFormat="1" ht="48" customHeight="1" thickBot="1">
      <c r="A13" s="29"/>
      <c r="B13" s="30"/>
      <c r="C13" s="31" t="s">
        <v>16</v>
      </c>
      <c r="D13" s="32" t="s">
        <v>30</v>
      </c>
      <c r="E13" s="120">
        <f aca="true" t="shared" si="1" ref="E13:E21">SUM(F13:O13)</f>
        <v>9466.3</v>
      </c>
      <c r="F13" s="120">
        <f aca="true" t="shared" si="2" ref="F13:O13">SUM(F14:F15)</f>
        <v>812.5999999999999</v>
      </c>
      <c r="G13" s="120">
        <f t="shared" si="2"/>
        <v>1150.5</v>
      </c>
      <c r="H13" s="120">
        <f t="shared" si="2"/>
        <v>497.9</v>
      </c>
      <c r="I13" s="120">
        <f t="shared" si="2"/>
        <v>676.5</v>
      </c>
      <c r="J13" s="120">
        <f t="shared" si="2"/>
        <v>334.09999999999997</v>
      </c>
      <c r="K13" s="120">
        <f t="shared" si="2"/>
        <v>472.1</v>
      </c>
      <c r="L13" s="120">
        <f t="shared" si="2"/>
        <v>342.5</v>
      </c>
      <c r="M13" s="120">
        <f t="shared" si="2"/>
        <v>508.20000000000005</v>
      </c>
      <c r="N13" s="120">
        <f t="shared" si="2"/>
        <v>1066.6999999999998</v>
      </c>
      <c r="O13" s="120">
        <f t="shared" si="2"/>
        <v>3605.2</v>
      </c>
      <c r="P13" s="34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</row>
    <row r="14" spans="3:16" s="16" customFormat="1" ht="27.75" customHeight="1">
      <c r="C14" s="37" t="s">
        <v>8</v>
      </c>
      <c r="D14" s="38" t="s">
        <v>17</v>
      </c>
      <c r="E14" s="121">
        <f t="shared" si="1"/>
        <v>9466.3</v>
      </c>
      <c r="F14" s="122">
        <f>876.3-63.7</f>
        <v>812.5999999999999</v>
      </c>
      <c r="G14" s="122">
        <f>1188.9-38.4</f>
        <v>1150.5</v>
      </c>
      <c r="H14" s="122">
        <f>510.7-12.8</f>
        <v>497.9</v>
      </c>
      <c r="I14" s="122">
        <f>723.6-47.1</f>
        <v>676.5</v>
      </c>
      <c r="J14" s="122">
        <f>359.9-25.8</f>
        <v>334.09999999999997</v>
      </c>
      <c r="K14" s="123">
        <f>501.8-29.7</f>
        <v>472.1</v>
      </c>
      <c r="L14" s="123">
        <f>370.7-28.2</f>
        <v>342.5</v>
      </c>
      <c r="M14" s="123">
        <f>547.1-38.9</f>
        <v>508.20000000000005</v>
      </c>
      <c r="N14" s="124">
        <f>1176.1-109.4</f>
        <v>1066.6999999999998</v>
      </c>
      <c r="O14" s="125">
        <f>3628-22.8</f>
        <v>3605.2</v>
      </c>
      <c r="P14" s="41"/>
    </row>
    <row r="15" spans="3:15" s="16" customFormat="1" ht="25.5" hidden="1">
      <c r="C15" s="44" t="s">
        <v>18</v>
      </c>
      <c r="D15" s="45" t="s">
        <v>19</v>
      </c>
      <c r="E15" s="121">
        <f t="shared" si="1"/>
        <v>0</v>
      </c>
      <c r="F15" s="126"/>
      <c r="G15" s="126"/>
      <c r="H15" s="126"/>
      <c r="I15" s="126"/>
      <c r="J15" s="126"/>
      <c r="K15" s="126"/>
      <c r="L15" s="126"/>
      <c r="M15" s="126"/>
      <c r="N15" s="126"/>
      <c r="O15" s="127"/>
    </row>
    <row r="16" spans="3:15" s="92" customFormat="1" ht="41.25" customHeight="1" thickBot="1">
      <c r="C16" s="93" t="s">
        <v>21</v>
      </c>
      <c r="D16" s="94" t="s">
        <v>31</v>
      </c>
      <c r="E16" s="128">
        <f t="shared" si="1"/>
        <v>605.6</v>
      </c>
      <c r="F16" s="128">
        <f aca="true" t="shared" si="3" ref="F16:O16">F17</f>
        <v>56.9</v>
      </c>
      <c r="G16" s="128">
        <f t="shared" si="3"/>
        <v>140.9</v>
      </c>
      <c r="H16" s="128">
        <f t="shared" si="3"/>
        <v>42</v>
      </c>
      <c r="I16" s="128">
        <f t="shared" si="3"/>
        <v>56.900000000000006</v>
      </c>
      <c r="J16" s="128">
        <f t="shared" si="3"/>
        <v>42</v>
      </c>
      <c r="K16" s="128">
        <f t="shared" si="3"/>
        <v>42</v>
      </c>
      <c r="L16" s="128">
        <f t="shared" si="3"/>
        <v>42</v>
      </c>
      <c r="M16" s="128">
        <f t="shared" si="3"/>
        <v>42</v>
      </c>
      <c r="N16" s="128">
        <f t="shared" si="3"/>
        <v>140.9</v>
      </c>
      <c r="O16" s="128">
        <f t="shared" si="3"/>
        <v>0</v>
      </c>
    </row>
    <row r="17" spans="3:15" s="16" customFormat="1" ht="41.25" customHeight="1" thickBot="1">
      <c r="C17" s="46" t="s">
        <v>32</v>
      </c>
      <c r="D17" s="47" t="s">
        <v>20</v>
      </c>
      <c r="E17" s="129">
        <f t="shared" si="1"/>
        <v>605.6</v>
      </c>
      <c r="F17" s="130">
        <f>54.8+2.1</f>
        <v>56.9</v>
      </c>
      <c r="G17" s="130">
        <f>139.9+1</f>
        <v>140.9</v>
      </c>
      <c r="H17" s="130">
        <f>41.1+0.9</f>
        <v>42</v>
      </c>
      <c r="I17" s="130">
        <f>41.1+15.8</f>
        <v>56.900000000000006</v>
      </c>
      <c r="J17" s="130">
        <f>41.1+0.9</f>
        <v>42</v>
      </c>
      <c r="K17" s="130">
        <f>41.1+0.9</f>
        <v>42</v>
      </c>
      <c r="L17" s="130">
        <f>41.1+0.9</f>
        <v>42</v>
      </c>
      <c r="M17" s="130">
        <f>41.1+0.9</f>
        <v>42</v>
      </c>
      <c r="N17" s="131">
        <f>139.9+1</f>
        <v>140.9</v>
      </c>
      <c r="O17" s="132">
        <v>0</v>
      </c>
    </row>
    <row r="18" spans="1:43" s="53" customFormat="1" ht="43.5" thickBot="1">
      <c r="A18" s="49"/>
      <c r="B18" s="50"/>
      <c r="C18" s="51" t="s">
        <v>23</v>
      </c>
      <c r="D18" s="52" t="s">
        <v>35</v>
      </c>
      <c r="E18" s="133">
        <f>E19</f>
        <v>25432.1</v>
      </c>
      <c r="F18" s="133">
        <f>SUM(F19:F21)</f>
        <v>0</v>
      </c>
      <c r="G18" s="133">
        <f aca="true" t="shared" si="4" ref="G18:O18">SUM(G19:G21)</f>
        <v>0</v>
      </c>
      <c r="H18" s="133">
        <f t="shared" si="4"/>
        <v>0</v>
      </c>
      <c r="I18" s="133">
        <f t="shared" si="4"/>
        <v>0</v>
      </c>
      <c r="J18" s="133">
        <f t="shared" si="4"/>
        <v>0</v>
      </c>
      <c r="K18" s="133">
        <f t="shared" si="4"/>
        <v>0</v>
      </c>
      <c r="L18" s="133">
        <f t="shared" si="4"/>
        <v>0</v>
      </c>
      <c r="M18" s="133">
        <f t="shared" si="4"/>
        <v>0</v>
      </c>
      <c r="N18" s="133">
        <f t="shared" si="4"/>
        <v>0</v>
      </c>
      <c r="O18" s="133">
        <f t="shared" si="4"/>
        <v>0</v>
      </c>
      <c r="P18" s="34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</row>
    <row r="19" spans="3:17" s="16" customFormat="1" ht="57.75" customHeight="1" thickBot="1">
      <c r="C19" s="54" t="s">
        <v>34</v>
      </c>
      <c r="D19" s="55" t="s">
        <v>22</v>
      </c>
      <c r="E19" s="134">
        <v>25432.1</v>
      </c>
      <c r="F19" s="135"/>
      <c r="G19" s="135"/>
      <c r="H19" s="135"/>
      <c r="I19" s="135"/>
      <c r="J19" s="136"/>
      <c r="K19" s="137"/>
      <c r="L19" s="137"/>
      <c r="M19" s="137"/>
      <c r="N19" s="138"/>
      <c r="O19" s="139"/>
      <c r="P19" s="56"/>
      <c r="Q19" s="56"/>
    </row>
    <row r="20" spans="1:43" s="64" customFormat="1" ht="15" hidden="1">
      <c r="A20" s="57"/>
      <c r="B20" s="58"/>
      <c r="C20" s="59"/>
      <c r="D20" s="60"/>
      <c r="E20" s="140">
        <f t="shared" si="1"/>
        <v>0</v>
      </c>
      <c r="F20" s="141"/>
      <c r="G20" s="141"/>
      <c r="H20" s="141"/>
      <c r="I20" s="141"/>
      <c r="J20" s="141"/>
      <c r="K20" s="141"/>
      <c r="L20" s="141"/>
      <c r="M20" s="141"/>
      <c r="N20" s="142"/>
      <c r="O20" s="143"/>
      <c r="P20" s="34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</row>
    <row r="21" spans="1:43" s="64" customFormat="1" ht="15.75" hidden="1" thickBot="1">
      <c r="A21" s="57"/>
      <c r="B21" s="58"/>
      <c r="C21" s="65"/>
      <c r="D21" s="66"/>
      <c r="E21" s="144">
        <f t="shared" si="1"/>
        <v>0</v>
      </c>
      <c r="F21" s="145"/>
      <c r="G21" s="145"/>
      <c r="H21" s="145"/>
      <c r="I21" s="145"/>
      <c r="J21" s="145"/>
      <c r="K21" s="145"/>
      <c r="L21" s="145"/>
      <c r="M21" s="145"/>
      <c r="N21" s="146"/>
      <c r="O21" s="143"/>
      <c r="P21" s="34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</row>
    <row r="22" spans="1:43" s="64" customFormat="1" ht="29.25" thickBot="1">
      <c r="A22" s="57"/>
      <c r="B22" s="58"/>
      <c r="C22" s="31" t="s">
        <v>33</v>
      </c>
      <c r="D22" s="69" t="s">
        <v>24</v>
      </c>
      <c r="E22" s="147">
        <f>E13+E18+E16</f>
        <v>35503.99999999999</v>
      </c>
      <c r="F22" s="147">
        <f aca="true" t="shared" si="5" ref="F22:O22">F13+F18+F16</f>
        <v>869.4999999999999</v>
      </c>
      <c r="G22" s="147">
        <f t="shared" si="5"/>
        <v>1291.4</v>
      </c>
      <c r="H22" s="147">
        <f t="shared" si="5"/>
        <v>539.9</v>
      </c>
      <c r="I22" s="147">
        <f t="shared" si="5"/>
        <v>733.4</v>
      </c>
      <c r="J22" s="147">
        <f t="shared" si="5"/>
        <v>376.09999999999997</v>
      </c>
      <c r="K22" s="147">
        <f t="shared" si="5"/>
        <v>514.1</v>
      </c>
      <c r="L22" s="147">
        <f t="shared" si="5"/>
        <v>384.5</v>
      </c>
      <c r="M22" s="147">
        <f t="shared" si="5"/>
        <v>550.2</v>
      </c>
      <c r="N22" s="147">
        <f t="shared" si="5"/>
        <v>1207.6</v>
      </c>
      <c r="O22" s="147">
        <f t="shared" si="5"/>
        <v>3605.2</v>
      </c>
      <c r="P22" s="70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</row>
  </sheetData>
  <sheetProtection/>
  <mergeCells count="8">
    <mergeCell ref="E10:E11"/>
    <mergeCell ref="F8:I8"/>
    <mergeCell ref="L1:N1"/>
    <mergeCell ref="L2:N2"/>
    <mergeCell ref="L3:O5"/>
    <mergeCell ref="D7:N7"/>
    <mergeCell ref="D10:D11"/>
    <mergeCell ref="F10:O10"/>
  </mergeCells>
  <printOptions/>
  <pageMargins left="0.7874015748031497" right="0.15748031496062992" top="1.220472440944882" bottom="0.1968503937007874" header="0.3937007874015748" footer="0.1968503937007874"/>
  <pageSetup firstPageNumber="150" useFirstPageNumber="1" fitToHeight="8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22"/>
  <sheetViews>
    <sheetView tabSelected="1" view="pageBreakPreview" zoomScale="75" zoomScaleNormal="75" zoomScaleSheetLayoutView="75" zoomScalePageLayoutView="0" workbookViewId="0" topLeftCell="C1">
      <selection activeCell="L3" sqref="L3:O5"/>
    </sheetView>
  </sheetViews>
  <sheetFormatPr defaultColWidth="8.00390625" defaultRowHeight="12.75"/>
  <cols>
    <col min="1" max="1" width="7.8515625" style="71" hidden="1" customWidth="1"/>
    <col min="2" max="2" width="0.2890625" style="71" hidden="1" customWidth="1"/>
    <col min="3" max="3" width="6.00390625" style="72" customWidth="1"/>
    <col min="4" max="4" width="42.140625" style="73" customWidth="1"/>
    <col min="5" max="5" width="14.140625" style="74" customWidth="1"/>
    <col min="6" max="6" width="12.7109375" style="75" customWidth="1"/>
    <col min="7" max="7" width="13.57421875" style="75" customWidth="1"/>
    <col min="8" max="8" width="14.00390625" style="75" customWidth="1"/>
    <col min="9" max="9" width="13.8515625" style="75" customWidth="1"/>
    <col min="10" max="10" width="12.57421875" style="75" customWidth="1"/>
    <col min="11" max="13" width="12.7109375" style="75" customWidth="1"/>
    <col min="14" max="14" width="16.8515625" style="71" customWidth="1"/>
    <col min="15" max="15" width="12.140625" style="1" customWidth="1"/>
    <col min="16" max="39" width="8.00390625" style="1" customWidth="1"/>
    <col min="40" max="16384" width="8.00390625" style="71" customWidth="1"/>
  </cols>
  <sheetData>
    <row r="1" spans="3:15" s="1" customFormat="1" ht="12.75">
      <c r="C1" s="2"/>
      <c r="D1" s="3"/>
      <c r="E1" s="4"/>
      <c r="F1" s="3"/>
      <c r="G1" s="3"/>
      <c r="H1" s="3"/>
      <c r="I1" s="3"/>
      <c r="J1" s="5"/>
      <c r="K1" s="5"/>
      <c r="L1" s="163"/>
      <c r="M1" s="164"/>
      <c r="N1" s="164"/>
      <c r="O1" s="6"/>
    </row>
    <row r="2" spans="3:15" s="1" customFormat="1" ht="12.75">
      <c r="C2" s="2"/>
      <c r="D2" s="3"/>
      <c r="E2" s="4"/>
      <c r="F2" s="3"/>
      <c r="G2" s="3"/>
      <c r="H2" s="3"/>
      <c r="I2" s="3"/>
      <c r="J2" s="5"/>
      <c r="K2" s="5"/>
      <c r="L2" s="152" t="s">
        <v>44</v>
      </c>
      <c r="M2" s="153"/>
      <c r="N2" s="153"/>
      <c r="O2" s="6"/>
    </row>
    <row r="3" spans="3:15" s="1" customFormat="1" ht="12.75">
      <c r="C3" s="2"/>
      <c r="D3" s="3"/>
      <c r="E3" s="4"/>
      <c r="F3" s="3"/>
      <c r="G3" s="3"/>
      <c r="H3" s="3"/>
      <c r="I3" s="3"/>
      <c r="J3" s="5"/>
      <c r="K3" s="5"/>
      <c r="L3" s="154" t="s">
        <v>38</v>
      </c>
      <c r="M3" s="154"/>
      <c r="N3" s="154"/>
      <c r="O3" s="154"/>
    </row>
    <row r="4" spans="3:15" s="1" customFormat="1" ht="12.75">
      <c r="C4" s="2"/>
      <c r="D4" s="3"/>
      <c r="E4" s="4"/>
      <c r="F4" s="3"/>
      <c r="G4" s="3"/>
      <c r="H4" s="3"/>
      <c r="I4" s="3"/>
      <c r="J4" s="5"/>
      <c r="K4" s="5"/>
      <c r="L4" s="154"/>
      <c r="M4" s="154"/>
      <c r="N4" s="154"/>
      <c r="O4" s="154"/>
    </row>
    <row r="5" spans="3:15" s="1" customFormat="1" ht="12.75">
      <c r="C5" s="2"/>
      <c r="D5" s="3"/>
      <c r="E5" s="4"/>
      <c r="F5" s="3"/>
      <c r="G5" s="3"/>
      <c r="H5" s="3"/>
      <c r="I5" s="3"/>
      <c r="J5" s="5"/>
      <c r="K5" s="5"/>
      <c r="L5" s="154"/>
      <c r="M5" s="154"/>
      <c r="N5" s="154"/>
      <c r="O5" s="154"/>
    </row>
    <row r="6" spans="3:14" s="1" customFormat="1" ht="12.75">
      <c r="C6" s="2"/>
      <c r="D6" s="3"/>
      <c r="E6" s="4"/>
      <c r="F6" s="3"/>
      <c r="G6" s="3"/>
      <c r="H6" s="3"/>
      <c r="I6" s="3"/>
      <c r="J6" s="5"/>
      <c r="K6" s="5"/>
      <c r="L6" s="7"/>
      <c r="M6" s="7"/>
      <c r="N6" s="8"/>
    </row>
    <row r="7" spans="2:14" s="1" customFormat="1" ht="32.25" customHeight="1">
      <c r="B7" s="8"/>
      <c r="C7" s="9"/>
      <c r="D7" s="155" t="s">
        <v>25</v>
      </c>
      <c r="E7" s="156"/>
      <c r="F7" s="156"/>
      <c r="G7" s="156"/>
      <c r="H7" s="156"/>
      <c r="I7" s="156"/>
      <c r="J7" s="156"/>
      <c r="K7" s="156"/>
      <c r="L7" s="156"/>
      <c r="M7" s="156"/>
      <c r="N7" s="156"/>
    </row>
    <row r="8" spans="2:14" s="1" customFormat="1" ht="16.5" customHeight="1">
      <c r="B8" s="8"/>
      <c r="C8" s="9"/>
      <c r="D8" s="9"/>
      <c r="E8" s="10"/>
      <c r="F8" s="157" t="s">
        <v>37</v>
      </c>
      <c r="G8" s="158"/>
      <c r="H8" s="158"/>
      <c r="I8" s="158"/>
      <c r="J8" s="11"/>
      <c r="K8" s="9"/>
      <c r="L8" s="12"/>
      <c r="M8" s="12"/>
      <c r="N8" s="12"/>
    </row>
    <row r="9" spans="3:15" s="1" customFormat="1" ht="12.75" customHeight="1" thickBot="1">
      <c r="C9" s="13"/>
      <c r="D9" s="13"/>
      <c r="E9" s="14"/>
      <c r="F9" s="13"/>
      <c r="G9" s="13"/>
      <c r="H9" s="13"/>
      <c r="I9" s="13"/>
      <c r="J9" s="13"/>
      <c r="K9" s="13"/>
      <c r="L9" s="13"/>
      <c r="M9" s="13"/>
      <c r="N9" s="8"/>
      <c r="O9" s="15" t="s">
        <v>10</v>
      </c>
    </row>
    <row r="10" spans="3:15" s="16" customFormat="1" ht="15" customHeight="1">
      <c r="C10" s="17"/>
      <c r="D10" s="159" t="s">
        <v>27</v>
      </c>
      <c r="E10" s="148" t="s">
        <v>0</v>
      </c>
      <c r="F10" s="161" t="s">
        <v>26</v>
      </c>
      <c r="G10" s="162"/>
      <c r="H10" s="162"/>
      <c r="I10" s="162"/>
      <c r="J10" s="162"/>
      <c r="K10" s="162"/>
      <c r="L10" s="162"/>
      <c r="M10" s="162"/>
      <c r="N10" s="162"/>
      <c r="O10" s="162"/>
    </row>
    <row r="11" spans="3:15" s="16" customFormat="1" ht="34.5" customHeight="1">
      <c r="C11" s="18"/>
      <c r="D11" s="160"/>
      <c r="E11" s="149"/>
      <c r="F11" s="76" t="s">
        <v>11</v>
      </c>
      <c r="G11" s="77" t="s">
        <v>1</v>
      </c>
      <c r="H11" s="78" t="s">
        <v>2</v>
      </c>
      <c r="I11" s="78" t="s">
        <v>3</v>
      </c>
      <c r="J11" s="79" t="s">
        <v>4</v>
      </c>
      <c r="K11" s="78" t="s">
        <v>12</v>
      </c>
      <c r="L11" s="78" t="s">
        <v>5</v>
      </c>
      <c r="M11" s="78" t="s">
        <v>6</v>
      </c>
      <c r="N11" s="80" t="s">
        <v>7</v>
      </c>
      <c r="O11" s="81" t="s">
        <v>13</v>
      </c>
    </row>
    <row r="12" spans="3:15" s="16" customFormat="1" ht="13.5" thickBot="1">
      <c r="C12" s="23" t="s">
        <v>14</v>
      </c>
      <c r="D12" s="24" t="s">
        <v>15</v>
      </c>
      <c r="E12" s="25">
        <v>1</v>
      </c>
      <c r="F12" s="26">
        <v>2</v>
      </c>
      <c r="G12" s="27">
        <f aca="true" t="shared" si="0" ref="G12:N12">F12+1</f>
        <v>3</v>
      </c>
      <c r="H12" s="26">
        <f t="shared" si="0"/>
        <v>4</v>
      </c>
      <c r="I12" s="26">
        <f t="shared" si="0"/>
        <v>5</v>
      </c>
      <c r="J12" s="26">
        <f t="shared" si="0"/>
        <v>6</v>
      </c>
      <c r="K12" s="26">
        <f t="shared" si="0"/>
        <v>7</v>
      </c>
      <c r="L12" s="26">
        <f t="shared" si="0"/>
        <v>8</v>
      </c>
      <c r="M12" s="26">
        <f t="shared" si="0"/>
        <v>9</v>
      </c>
      <c r="N12" s="26">
        <f t="shared" si="0"/>
        <v>10</v>
      </c>
      <c r="O12" s="82">
        <v>11</v>
      </c>
    </row>
    <row r="13" spans="1:43" s="36" customFormat="1" ht="48" customHeight="1" thickBot="1">
      <c r="A13" s="29"/>
      <c r="B13" s="30"/>
      <c r="C13" s="31" t="s">
        <v>16</v>
      </c>
      <c r="D13" s="32" t="s">
        <v>30</v>
      </c>
      <c r="E13" s="120">
        <f aca="true" t="shared" si="1" ref="E13:E21">SUM(F13:O13)</f>
        <v>9466.3</v>
      </c>
      <c r="F13" s="120">
        <f aca="true" t="shared" si="2" ref="F13:O13">SUM(F14:F15)</f>
        <v>812.5999999999999</v>
      </c>
      <c r="G13" s="120">
        <f t="shared" si="2"/>
        <v>1150.5</v>
      </c>
      <c r="H13" s="120">
        <f t="shared" si="2"/>
        <v>497.9</v>
      </c>
      <c r="I13" s="120">
        <f t="shared" si="2"/>
        <v>676.5</v>
      </c>
      <c r="J13" s="120">
        <f t="shared" si="2"/>
        <v>334.09999999999997</v>
      </c>
      <c r="K13" s="120">
        <f t="shared" si="2"/>
        <v>472.1</v>
      </c>
      <c r="L13" s="120">
        <f t="shared" si="2"/>
        <v>342.5</v>
      </c>
      <c r="M13" s="120">
        <f t="shared" si="2"/>
        <v>508.20000000000005</v>
      </c>
      <c r="N13" s="120">
        <f t="shared" si="2"/>
        <v>1066.6999999999998</v>
      </c>
      <c r="O13" s="120">
        <f t="shared" si="2"/>
        <v>3605.2</v>
      </c>
      <c r="P13" s="34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</row>
    <row r="14" spans="3:16" s="16" customFormat="1" ht="27.75" customHeight="1">
      <c r="C14" s="37" t="s">
        <v>8</v>
      </c>
      <c r="D14" s="38" t="s">
        <v>17</v>
      </c>
      <c r="E14" s="121">
        <f t="shared" si="1"/>
        <v>9466.3</v>
      </c>
      <c r="F14" s="122">
        <f>876.3-63.7</f>
        <v>812.5999999999999</v>
      </c>
      <c r="G14" s="122">
        <f>1188.9-38.4</f>
        <v>1150.5</v>
      </c>
      <c r="H14" s="122">
        <f>510.7-12.8</f>
        <v>497.9</v>
      </c>
      <c r="I14" s="122">
        <f>723.6-47.1</f>
        <v>676.5</v>
      </c>
      <c r="J14" s="122">
        <f>359.9-25.8</f>
        <v>334.09999999999997</v>
      </c>
      <c r="K14" s="123">
        <f>501.8-29.7</f>
        <v>472.1</v>
      </c>
      <c r="L14" s="123">
        <f>370.7-28.2</f>
        <v>342.5</v>
      </c>
      <c r="M14" s="123">
        <f>547.1-38.9</f>
        <v>508.20000000000005</v>
      </c>
      <c r="N14" s="124">
        <f>1176.1-109.4</f>
        <v>1066.6999999999998</v>
      </c>
      <c r="O14" s="125">
        <f>3628-22.8</f>
        <v>3605.2</v>
      </c>
      <c r="P14" s="41"/>
    </row>
    <row r="15" spans="3:15" s="16" customFormat="1" ht="25.5" hidden="1">
      <c r="C15" s="44" t="s">
        <v>18</v>
      </c>
      <c r="D15" s="45" t="s">
        <v>19</v>
      </c>
      <c r="E15" s="121">
        <f t="shared" si="1"/>
        <v>0</v>
      </c>
      <c r="F15" s="126"/>
      <c r="G15" s="126"/>
      <c r="H15" s="126"/>
      <c r="I15" s="126"/>
      <c r="J15" s="126"/>
      <c r="K15" s="126"/>
      <c r="L15" s="126"/>
      <c r="M15" s="126"/>
      <c r="N15" s="126"/>
      <c r="O15" s="127"/>
    </row>
    <row r="16" spans="3:15" s="92" customFormat="1" ht="41.25" customHeight="1" thickBot="1">
      <c r="C16" s="93" t="s">
        <v>21</v>
      </c>
      <c r="D16" s="94" t="s">
        <v>31</v>
      </c>
      <c r="E16" s="128">
        <f t="shared" si="1"/>
        <v>606.9000000000001</v>
      </c>
      <c r="F16" s="128">
        <f aca="true" t="shared" si="3" ref="F16:O16">F17</f>
        <v>57</v>
      </c>
      <c r="G16" s="128">
        <f t="shared" si="3"/>
        <v>141.2</v>
      </c>
      <c r="H16" s="128">
        <f t="shared" si="3"/>
        <v>42.1</v>
      </c>
      <c r="I16" s="128">
        <f t="shared" si="3"/>
        <v>57</v>
      </c>
      <c r="J16" s="128">
        <f t="shared" si="3"/>
        <v>42.1</v>
      </c>
      <c r="K16" s="128">
        <f t="shared" si="3"/>
        <v>42.1</v>
      </c>
      <c r="L16" s="128">
        <f t="shared" si="3"/>
        <v>42.1</v>
      </c>
      <c r="M16" s="128">
        <f t="shared" si="3"/>
        <v>42.1</v>
      </c>
      <c r="N16" s="128">
        <f t="shared" si="3"/>
        <v>141.2</v>
      </c>
      <c r="O16" s="128">
        <f t="shared" si="3"/>
        <v>0</v>
      </c>
    </row>
    <row r="17" spans="3:15" s="16" customFormat="1" ht="41.25" customHeight="1" thickBot="1">
      <c r="C17" s="46" t="s">
        <v>32</v>
      </c>
      <c r="D17" s="47" t="s">
        <v>20</v>
      </c>
      <c r="E17" s="129">
        <f t="shared" si="1"/>
        <v>606.9000000000001</v>
      </c>
      <c r="F17" s="130">
        <v>57</v>
      </c>
      <c r="G17" s="130">
        <v>141.2</v>
      </c>
      <c r="H17" s="130">
        <v>42.1</v>
      </c>
      <c r="I17" s="130">
        <v>57</v>
      </c>
      <c r="J17" s="130">
        <v>42.1</v>
      </c>
      <c r="K17" s="130">
        <v>42.1</v>
      </c>
      <c r="L17" s="130">
        <v>42.1</v>
      </c>
      <c r="M17" s="130">
        <v>42.1</v>
      </c>
      <c r="N17" s="131">
        <v>141.2</v>
      </c>
      <c r="O17" s="132"/>
    </row>
    <row r="18" spans="1:43" s="53" customFormat="1" ht="43.5" thickBot="1">
      <c r="A18" s="49"/>
      <c r="B18" s="50"/>
      <c r="C18" s="51" t="s">
        <v>23</v>
      </c>
      <c r="D18" s="52" t="s">
        <v>35</v>
      </c>
      <c r="E18" s="133">
        <f>E19</f>
        <v>25432.1</v>
      </c>
      <c r="F18" s="133">
        <f>SUM(F19:F21)</f>
        <v>0</v>
      </c>
      <c r="G18" s="133">
        <f aca="true" t="shared" si="4" ref="G18:O18">SUM(G19:G21)</f>
        <v>0</v>
      </c>
      <c r="H18" s="133">
        <f t="shared" si="4"/>
        <v>0</v>
      </c>
      <c r="I18" s="133">
        <f t="shared" si="4"/>
        <v>0</v>
      </c>
      <c r="J18" s="133">
        <f t="shared" si="4"/>
        <v>0</v>
      </c>
      <c r="K18" s="133">
        <f t="shared" si="4"/>
        <v>0</v>
      </c>
      <c r="L18" s="133">
        <f t="shared" si="4"/>
        <v>0</v>
      </c>
      <c r="M18" s="133">
        <f t="shared" si="4"/>
        <v>0</v>
      </c>
      <c r="N18" s="133">
        <f t="shared" si="4"/>
        <v>0</v>
      </c>
      <c r="O18" s="133">
        <f t="shared" si="4"/>
        <v>0</v>
      </c>
      <c r="P18" s="34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</row>
    <row r="19" spans="3:17" s="16" customFormat="1" ht="57.75" customHeight="1" thickBot="1">
      <c r="C19" s="54" t="s">
        <v>34</v>
      </c>
      <c r="D19" s="55" t="s">
        <v>22</v>
      </c>
      <c r="E19" s="134">
        <v>25432.1</v>
      </c>
      <c r="F19" s="135"/>
      <c r="G19" s="135"/>
      <c r="H19" s="135"/>
      <c r="I19" s="135"/>
      <c r="J19" s="136"/>
      <c r="K19" s="137"/>
      <c r="L19" s="137"/>
      <c r="M19" s="137"/>
      <c r="N19" s="138"/>
      <c r="O19" s="139"/>
      <c r="P19" s="56"/>
      <c r="Q19" s="56"/>
    </row>
    <row r="20" spans="1:43" s="64" customFormat="1" ht="15.75" hidden="1" thickBot="1">
      <c r="A20" s="57"/>
      <c r="B20" s="58"/>
      <c r="C20" s="59"/>
      <c r="D20" s="60"/>
      <c r="E20" s="140">
        <f t="shared" si="1"/>
        <v>0</v>
      </c>
      <c r="F20" s="141"/>
      <c r="G20" s="141"/>
      <c r="H20" s="141"/>
      <c r="I20" s="141"/>
      <c r="J20" s="141"/>
      <c r="K20" s="141"/>
      <c r="L20" s="141"/>
      <c r="M20" s="141"/>
      <c r="N20" s="142"/>
      <c r="O20" s="143"/>
      <c r="P20" s="34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</row>
    <row r="21" spans="1:43" s="64" customFormat="1" ht="15.75" hidden="1" thickBot="1">
      <c r="A21" s="57"/>
      <c r="B21" s="58"/>
      <c r="C21" s="65"/>
      <c r="D21" s="66"/>
      <c r="E21" s="144">
        <f t="shared" si="1"/>
        <v>0</v>
      </c>
      <c r="F21" s="145"/>
      <c r="G21" s="145"/>
      <c r="H21" s="145"/>
      <c r="I21" s="145"/>
      <c r="J21" s="145"/>
      <c r="K21" s="145"/>
      <c r="L21" s="145"/>
      <c r="M21" s="145"/>
      <c r="N21" s="146"/>
      <c r="O21" s="143"/>
      <c r="P21" s="34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</row>
    <row r="22" spans="1:43" s="64" customFormat="1" ht="29.25" thickBot="1">
      <c r="A22" s="57"/>
      <c r="B22" s="58"/>
      <c r="C22" s="31" t="s">
        <v>33</v>
      </c>
      <c r="D22" s="69" t="s">
        <v>24</v>
      </c>
      <c r="E22" s="147">
        <f>E13+E18+E16</f>
        <v>35505.299999999996</v>
      </c>
      <c r="F22" s="147">
        <f aca="true" t="shared" si="5" ref="F22:O22">F13+F18+F16</f>
        <v>869.5999999999999</v>
      </c>
      <c r="G22" s="147">
        <f t="shared" si="5"/>
        <v>1291.7</v>
      </c>
      <c r="H22" s="147">
        <f t="shared" si="5"/>
        <v>540</v>
      </c>
      <c r="I22" s="147">
        <f t="shared" si="5"/>
        <v>733.5</v>
      </c>
      <c r="J22" s="147">
        <f t="shared" si="5"/>
        <v>376.2</v>
      </c>
      <c r="K22" s="147">
        <f t="shared" si="5"/>
        <v>514.2</v>
      </c>
      <c r="L22" s="147">
        <f t="shared" si="5"/>
        <v>384.6</v>
      </c>
      <c r="M22" s="147">
        <f t="shared" si="5"/>
        <v>550.3000000000001</v>
      </c>
      <c r="N22" s="147">
        <f t="shared" si="5"/>
        <v>1207.8999999999999</v>
      </c>
      <c r="O22" s="147">
        <f t="shared" si="5"/>
        <v>3605.2</v>
      </c>
      <c r="P22" s="70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</row>
  </sheetData>
  <sheetProtection/>
  <mergeCells count="8">
    <mergeCell ref="L1:N1"/>
    <mergeCell ref="L2:N2"/>
    <mergeCell ref="L3:O5"/>
    <mergeCell ref="D7:N7"/>
    <mergeCell ref="F8:I8"/>
    <mergeCell ref="D10:D11"/>
    <mergeCell ref="E10:E11"/>
    <mergeCell ref="F10:O10"/>
  </mergeCells>
  <printOptions/>
  <pageMargins left="0.7874015748031497" right="0.15748031496062992" top="1.220472440944882" bottom="0.1968503937007874" header="0.3937007874015748" footer="0.1968503937007874"/>
  <pageSetup firstPageNumber="150" useFirstPageNumber="1" fitToHeight="8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User</cp:lastModifiedBy>
  <cp:lastPrinted>2012-11-14T14:41:12Z</cp:lastPrinted>
  <dcterms:created xsi:type="dcterms:W3CDTF">2008-05-08T18:28:22Z</dcterms:created>
  <dcterms:modified xsi:type="dcterms:W3CDTF">2012-12-26T08:47:25Z</dcterms:modified>
  <cp:category/>
  <cp:version/>
  <cp:contentType/>
  <cp:contentStatus/>
</cp:coreProperties>
</file>