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75" windowHeight="9780" activeTab="0"/>
  </bookViews>
  <sheets>
    <sheet name="доходы" sheetId="1" r:id="rId1"/>
    <sheet name="источники" sheetId="2" r:id="rId2"/>
  </sheets>
  <definedNames>
    <definedName name="_xlnm.Print_Titles" localSheetId="0">'доходы'!$9:$9</definedName>
    <definedName name="_xlnm.Print_Area" localSheetId="0">'доходы'!$A$1:$G$171</definedName>
  </definedNames>
  <calcPr fullCalcOnLoad="1"/>
</workbook>
</file>

<file path=xl/sharedStrings.xml><?xml version="1.0" encoding="utf-8"?>
<sst xmlns="http://schemas.openxmlformats.org/spreadsheetml/2006/main" count="383" uniqueCount="368">
  <si>
    <t>Денежные взыскания (штрафы) за правонарушения в области дорожного движения</t>
  </si>
  <si>
    <t>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</si>
  <si>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Плата за выбросы загрязняющих веществ в атмосферный воздух стационарными объектами</t>
  </si>
  <si>
    <t>Увеличение прочих остатков денежных средств бюджетов</t>
  </si>
  <si>
    <t>00010504000020000110</t>
  </si>
  <si>
    <t>00010807000010000110</t>
  </si>
  <si>
    <t>БЕЗВОЗМЕЗДНЫЕ ПОСТУПЛЕНИЯ ОТ ДРУГИХ БЮДЖЕТОВ БЮДЖЕТНОЙ СИСТЕМЫ РОССИЙСКОЙ ФЕДЕРАЦИИ</t>
  </si>
  <si>
    <t>00020203070000000151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</si>
  <si>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</si>
  <si>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00020203024000000151</t>
  </si>
  <si>
    <t>00020202009000000151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</si>
  <si>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</si>
  <si>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добычу полезных ископаемых</t>
  </si>
  <si>
    <t>Субсидии бюджетам муниципальных районов на реализацию федеральных целевых программ</t>
  </si>
  <si>
    <t>Налог, взимаемый в связи с применением патентной системы налогообложения, зачисляемый в бюджеты муниципальных районов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</si>
  <si>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</si>
  <si>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</si>
  <si>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Субсидии бюджетам бюджетной системы Российской Федерации (межбюджетные субсидии)</t>
  </si>
  <si>
    <t>Иные источники внутреннего финансирования дефицитов бюджетов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</si>
  <si>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</si>
  <si>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</si>
  <si>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00011608010010000140</t>
  </si>
  <si>
    <t>00020203121000000151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</si>
  <si>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</si>
  <si>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Субсидии бюджетам на государственную поддержку малого и среднего предпринимательства, включая  крестьянские (фермерские) хозяйства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</si>
  <si>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</si>
  <si>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00001050200000000600</t>
  </si>
  <si>
    <t>00020203015000000151</t>
  </si>
  <si>
    <t>Государственная пошлина за выдачу разрешения на установку рекламной конструкции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</si>
  <si>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</si>
  <si>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на проведение Всероссийской сельскохозяйственной переписи в 2016 году</t>
  </si>
  <si>
    <t>НАЛОГИ НА СОВОКУПНЫЙ ДОХОД</t>
  </si>
  <si>
    <t>00010501000000000110</t>
  </si>
  <si>
    <t>ДОХОДЫ ОТ ИСПОЛЬЗОВАНИЯ ИМУЩЕСТВА, НАХОДЯЩЕГОСЯ В ГОСУДАРСТВЕННОЙ И МУНИЦИПАЛЬНОЙ СОБСТВЕННОСТИ</t>
  </si>
  <si>
    <t>Акцизы по подакцизным товарам (продукции), производимым на территории Российской Федерации</t>
  </si>
  <si>
    <t>Прочие доходы от оказания платных услуг (работ)</t>
  </si>
  <si>
    <t>00011705000000000180</t>
  </si>
  <si>
    <t>Субсидии бюджетам на реализацию федеральных целевых программ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</si>
  <si>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</si>
  <si>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Возврат бюджетных кредитов, предоставленных внутри страны в валюте Российской Федерации</t>
  </si>
  <si>
    <t>00001060501000000600</t>
  </si>
  <si>
    <t>Невыясненные поступления, зачисляемые в бюджеты муниципальных районов</t>
  </si>
  <si>
    <t>00011608020010000140</t>
  </si>
  <si>
    <t>Плата за негативное воздействие на окружающую среду</t>
  </si>
  <si>
    <t>НАЛОГОВЫЕ И НЕНАЛОГОВЫЕ ДОХОДЫ</t>
  </si>
  <si>
    <t>00010602000020000110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</si>
  <si>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</si>
  <si>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</si>
  <si>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00011628000010000140</t>
  </si>
  <si>
    <t>Налог на имущество организаций по имуществу, не входящему в Единую систему газоснабжения</t>
  </si>
  <si>
    <t>00001060500000000600</t>
  </si>
  <si>
    <t>00011608000010000140</t>
  </si>
  <si>
    <t>БЕЗВОЗМЕЗДНЫЕ ПОСТУПЛЕНИЯ</t>
  </si>
  <si>
    <t>00011301000000000130</t>
  </si>
  <si>
    <t>00020202051000000151</t>
  </si>
  <si>
    <t>00010502000020000110</t>
  </si>
  <si>
    <t>Плата за сбросы загрязняющих веществ в водные объекты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</si>
  <si>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</si>
  <si>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00020202999000000151</t>
  </si>
  <si>
    <t>Получение кредитов от кредитных организаций бюджетами муниципальных районов в валюте Российской Федерации</t>
  </si>
  <si>
    <t>Уменьшение прочих остатков денежных средств бюджетов</t>
  </si>
  <si>
    <t>00020204000000000151</t>
  </si>
  <si>
    <t>Дотации бюджетам бюджетной системы Российской Федерации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</si>
  <si>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</si>
  <si>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Доходы бюджета - Всего</t>
  </si>
  <si>
    <t>13-Утвержд. - бюджеты муниципальных районов</t>
  </si>
  <si>
    <t>Уменьшение прочих остатков денежных средств бюджетов муниципальных районов</t>
  </si>
  <si>
    <t>Субвенции бюджетам на осуществление первичного воинского учета на территориях, где отсутствуют военные комиссариаты</t>
  </si>
  <si>
    <t>00001060000000000000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</si>
  <si>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</si>
  <si>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Проценты, полученные от предоставления бюджетных кредитов внутри страны за счет средств бюджетов муниципальных районов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</si>
  <si>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</si>
  <si>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ДОХОДЫ ОТ ПРОДАЖИ МАТЕРИАЛЬНЫХ И НЕМАТЕРИАЛЬНЫХ АКТИВОВ</t>
  </si>
  <si>
    <t>00001020000000000000</t>
  </si>
  <si>
    <t>00020201003000000151</t>
  </si>
  <si>
    <t>00001000000000000000</t>
  </si>
  <si>
    <t>00010503000010000110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</si>
  <si>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</si>
  <si>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</si>
  <si>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</si>
  <si>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ПЛАТЕЖИ ПРИ ПОЛЬЗОВАНИИ ПРИРОДНЫМИ РЕСУРСАМИ</t>
  </si>
  <si>
    <t>00011402000000000000</t>
  </si>
  <si>
    <t>Субвенции бюджетам муниципальных районов на проведение Всероссийской сельскохозяйственной переписи в 2016 году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</si>
  <si>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</si>
  <si>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00011105013100000120</t>
  </si>
  <si>
    <t>Субвенции бюджетам бюджетной системы Российской Федерации</t>
  </si>
  <si>
    <t>00011406020000000430</t>
  </si>
  <si>
    <t>00010300000000000000</t>
  </si>
  <si>
    <t>Минимальный налог, зачисляемый в бюджеты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</si>
  <si>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</si>
  <si>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Кредиты кредитных организаций в валюте Российской Федерации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</si>
  <si>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</si>
  <si>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00010800000000000000</t>
  </si>
  <si>
    <t>00001030100000000800</t>
  </si>
  <si>
    <t>00001020000000000700</t>
  </si>
  <si>
    <t>Уменьшение остатков средств бюджетов</t>
  </si>
  <si>
    <t>НАЛОГИ, СБОРЫ И РЕГУЛЯРНЫЕ ПЛАТЕЖИ ЗА ПОЛЬЗОВАНИЕ ПРИРОДНЫМИ РЕСУРСАМИ</t>
  </si>
  <si>
    <t>00011606000010000140</t>
  </si>
  <si>
    <t>00011301990000000130</t>
  </si>
  <si>
    <t>00011406000000000430</t>
  </si>
  <si>
    <t>00010807084010000110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</si>
  <si>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</si>
  <si>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</si>
  <si>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00010803000010000110</t>
  </si>
  <si>
    <t>00010700000000000000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</si>
  <si>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</si>
  <si>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00011630000010000140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</si>
  <si>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</si>
  <si>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00010100000000000000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</si>
  <si>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</si>
  <si>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Прочие денежные взыскания (штрафы) за правонарушения в области дорожного движения</t>
  </si>
  <si>
    <t>00011700000000000000</t>
  </si>
  <si>
    <t>ГОСУДАРСТВЕННАЯ ПОШЛИНА</t>
  </si>
  <si>
    <t>00020203069000000151</t>
  </si>
  <si>
    <t>00020203000000000151</t>
  </si>
  <si>
    <t>Плата за выбросы загрязняющих веществ в атмосферный воздух передвижными объектами</t>
  </si>
  <si>
    <t>00010600000000000000</t>
  </si>
  <si>
    <t>00020202000000000151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</si>
  <si>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</si>
  <si>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00011100000000000000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</si>
  <si>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</si>
  <si>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00010000000000000000</t>
  </si>
  <si>
    <t>00010102000010000110</t>
  </si>
  <si>
    <t>00001050000000000600</t>
  </si>
  <si>
    <t>Субвенции бюджетам муниципальных районов на выполнение передаваемых полномочий субъектов Российской Федерации</t>
  </si>
  <si>
    <t>Доходы от продажи земельных участков, находящихся в государственной и муниципальной собственности</t>
  </si>
  <si>
    <t>00011600000000000000</t>
  </si>
  <si>
    <t>ДОХОДЫ ОТ ОКАЗАНИЯ ПЛАТНЫХ УСЛУГ (РАБОТ) И КОМПЕНСАЦИИ ЗАТРАТ ГОСУДАРСТВА</t>
  </si>
  <si>
    <t>Налог, взимаемый в связи с применением упрощенной системы налогообложения</t>
  </si>
  <si>
    <t>00010500000000000000</t>
  </si>
  <si>
    <t>00010501020010000110</t>
  </si>
  <si>
    <t>Изменение остатков средств на счетах по учету средств бюджетов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</si>
  <si>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</si>
  <si>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Прочие субсидии бюджетам муниципальных районов</t>
  </si>
  <si>
    <t>Прочие поступления от денежных взысканий (штрафов) и иных сумм в возмещение ущерба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</si>
  <si>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</si>
  <si>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</si>
  <si>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ИСТОЧНИКИ ВНУТРЕННЕГО ФИНАНСИРОВАНИЯ ДЕФИЦИТОВ БЮДЖЕТОВ</t>
  </si>
  <si>
    <t>Денежные взыскания (штрафы) за нарушение законодательства о налогах и сборах</t>
  </si>
  <si>
    <t>Увеличение остатков средств бюджетов</t>
  </si>
  <si>
    <t>00011632000000000140</t>
  </si>
  <si>
    <t>Получение бюджетных кредитов от других бюджетов бюджетной системы Российской Федерации в валюте Российской Федерации</t>
  </si>
  <si>
    <t>00011701000000000180</t>
  </si>
  <si>
    <t>00011105030000000120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</si>
  <si>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</si>
  <si>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00011400000000000000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</si>
  <si>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</si>
  <si>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</si>
  <si>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</si>
  <si>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Бюджетные кредиты от других бюджетов бюджетной системы Российской Федерации</t>
  </si>
  <si>
    <t>00001050200000000500</t>
  </si>
  <si>
    <t>Единый налог на вмененный доход для отдельных видов деятельности</t>
  </si>
  <si>
    <t>00001060500000000000</t>
  </si>
  <si>
    <t>00011643000010000140</t>
  </si>
  <si>
    <t>00011690050050000140</t>
  </si>
  <si>
    <t>00001030100000000000</t>
  </si>
  <si>
    <t>00011300000000000000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</si>
  <si>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</si>
  <si>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</si>
  <si>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00010302000010000110</t>
  </si>
  <si>
    <t>Увеличение прочих остатков денежных средств  бюджетов муниципальных районов</t>
  </si>
  <si>
    <t>Изменение остатков средств</t>
  </si>
  <si>
    <t>00010501010010000110</t>
  </si>
  <si>
    <t>00020201001000000151</t>
  </si>
  <si>
    <t>Дотации бюджетам муниципальных районов на выравнивание  бюджетной обеспеченности</t>
  </si>
  <si>
    <t>Единый налог на вмененный доход для отдельных видов деятельности (за налоговые периоды, истекшие до 1 января 2011 года)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</si>
  <si>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</si>
  <si>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</si>
  <si>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00011200000000000000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</si>
  <si>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</si>
  <si>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00020202077000000151</t>
  </si>
  <si>
    <t>Субвенции местным бюджетам на выполнение передаваемых полномочий субъектов Российской Федерации</t>
  </si>
  <si>
    <t>ПРОЧИЕ НЕНАЛОГОВЫЕ ДОХОДЫ</t>
  </si>
  <si>
    <t>Бюджетные кредиты, предоставленные внутри страны в валюте Российской Федерации</t>
  </si>
  <si>
    <t>00020000000000000000</t>
  </si>
  <si>
    <t>Дотации бюджетам на поддержку мер по обеспечению сбалансированности бюджетов</t>
  </si>
  <si>
    <t>Прочие неналоговые доходы бюджетов муниципальных районов</t>
  </si>
  <si>
    <t>00020201000000000151</t>
  </si>
  <si>
    <t>00001050000000000000</t>
  </si>
  <si>
    <t>00010701000010000110</t>
  </si>
  <si>
    <t>Налог на доходы физических лиц</t>
  </si>
  <si>
    <t>Субсидии бюджетам на софинансирование капитальных вложений в объекты государственной (муниципальной) собственности</t>
  </si>
  <si>
    <t>00011105020000000120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</si>
  <si>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</si>
  <si>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</si>
  <si>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>00001030000000000000</t>
  </si>
  <si>
    <t>Увеличение прочих остатков средств бюджетов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</si>
  <si>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</si>
  <si>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добычу общераспространенных полезных ископаемых</t>
  </si>
  <si>
    <t>Прочие неналоговые доходы</t>
  </si>
  <si>
    <t>Государственная пошлина за государственную регистрацию, а также за совершение прочих юридически значимых действий</t>
  </si>
  <si>
    <t>00011402050050000410</t>
  </si>
  <si>
    <t>Уменьшение прочих остатков средств бюджетов</t>
  </si>
  <si>
    <t>ШТРАФЫ, САНКЦИИ, ВОЗМЕЩЕНИЕ УЩЕРБА</t>
  </si>
  <si>
    <t>00011105000000000120</t>
  </si>
  <si>
    <t>00085000000000000000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</si>
  <si>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</si>
  <si>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Возврат бюджетных кредитов, предоставленных юридическим лицам  в валюте Российской Федерации</t>
  </si>
  <si>
    <t>Налог, взимаемый в связи с применением патентной системы налогообложения</t>
  </si>
  <si>
    <t>00020203029000000151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</si>
  <si>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</si>
  <si>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00021900000000000000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</si>
  <si>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</si>
  <si>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Бюджетные кредиты от других бюджетов бюджетной системы Российской Федерации в валюте Российской Федерации</t>
  </si>
  <si>
    <t>00001050000000000500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</si>
  <si>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</si>
  <si>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00011201000010000120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</si>
  <si>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</si>
  <si>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00020200000000000000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</si>
  <si>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</si>
  <si>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00011105010000000120</t>
  </si>
  <si>
    <t>НАЛОГИ НА ИМУЩЕСТВО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</si>
  <si>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</si>
  <si>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Дотации на выравнивание бюджетной обеспеченности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</si>
  <si>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</si>
  <si>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</t>
  </si>
  <si>
    <t>Налог на имущество организаций</t>
  </si>
  <si>
    <t>Прочие доходы от оказания платных услуг (работ) получателями средств бюджетов муниципальных районов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</si>
  <si>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</si>
  <si>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</si>
  <si>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Налог на имущество организаций по имуществу, входящему в Единую систему газоснабжения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</si>
  <si>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</si>
  <si>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</si>
  <si>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00001030100000000700</t>
  </si>
  <si>
    <t>00020203007000000151</t>
  </si>
  <si>
    <t>Проценты, полученные от предоставления бюджетных кредитов внутри страны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</si>
  <si>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</si>
  <si>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Невыясненные поступления</t>
  </si>
  <si>
    <t>00020204014000000151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</si>
  <si>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</si>
  <si>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</si>
  <si>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00011690000000000140</t>
  </si>
  <si>
    <t>Плата за размещение отходов производства и потребления</t>
  </si>
  <si>
    <t>Налог, взимаемый с налогоплательщиков, выбравших в качестве объекта налогообложения доходы</t>
  </si>
  <si>
    <t>00011625000000000140</t>
  </si>
  <si>
    <t>00011103000000000120</t>
  </si>
  <si>
    <t>Получение кредитов от кредитных организаций в валюте Российской Федерации</t>
  </si>
  <si>
    <t>Денежные взыскания (штрафы) за нарушение земельного законодательства</t>
  </si>
  <si>
    <t>Прочие субсидии</t>
  </si>
  <si>
    <t>26-Исполнено - бюджеты муниципальных районов</t>
  </si>
  <si>
    <t>Доходы от оказания платных услуг (работ)</t>
  </si>
  <si>
    <t>00011603000000000140</t>
  </si>
  <si>
    <t>% исполнения</t>
  </si>
  <si>
    <t>Наименование показателя</t>
  </si>
  <si>
    <t xml:space="preserve">Субсидии на выплату вознаграждения за добровольную сдачу незаконно хранящегося оружия, боеприпасов, взрывчатых веществ и взрывчатых устройств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 </t>
  </si>
  <si>
    <t>Субсидии на выплату ежемесячной надбавки к заработной плате педагогическим работникам, отнесенным к категории молодых специалистов, в рамках подпрограммы «Развитие общего образования» государственной программы Республики Алтай «Развитие образования» .</t>
  </si>
  <si>
    <t>Субсидии на обеспечение питанием учащихся из малообеспеченных семей в рамках подпрограммы «Развитие общего образования» государственной программы Республики Алтай «Развитие образования» .</t>
  </si>
  <si>
    <t>Реализация мероприятий федеральной целевой программы «Культура России (2012 - 2018 годы)»  в рамках подпрограммы «Культурно-досуговая деятельность» государственной программы Республики Алтай «Развитие , на комплектование книжных фондов библиотек</t>
  </si>
  <si>
    <t>Субсидии на обеспечение доступа к сети Интернет в образовательных организациях Республики Алтай в рамках подпрограммы «Развитие общего образования» государственной программы Республики Алтай «Развитие образования» .</t>
  </si>
  <si>
    <t>Субсидии на софинасирование расходов местных бюджетов в части капитального ремонта зданий и материально-технического обеспечения образовательных организаций.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</si>
  <si>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имуществом».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</si>
  <si>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комплекса».</t>
  </si>
  <si>
    <t>Субвенции на осуществление государственных полномочий Республики Алтай по расчету и предоставления дотаций на выравнивание бюджетов сельских поселений, входящих в муниципальный район,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имуществом».</t>
  </si>
  <si>
    <t>Субвенции на обеспечение полномочий в области архивного дела  в рамках подпрограммы «Библиотечное и архивное дело» государственной программы «Развитие культуры».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</si>
  <si>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общего образования» государственной программы Республики Алтай «Развитие образования».</t>
  </si>
  <si>
    <t>Субвенции на возмещение затрат организациям коммунального комплекса, предоставляющим коммунальные услуги по тарифам, не обеспечивающим возмещение издержек,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комплекса».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</si>
  <si>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политика».</t>
  </si>
  <si>
    <t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имуществом».</t>
  </si>
  <si>
    <t>Мероприятия на  организацию предоставления на территории Респбулики Алтай по предупреждению и ликвидации болезней животных, их лечению, защите населения от болезней, общих для человека и животных.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</si>
  <si>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 .</t>
  </si>
  <si>
    <t>Мероприятия на  обустройство и содержание мест утилизации биологических отходов.</t>
  </si>
  <si>
    <t>Субвенции на осуществление государственных полномочий Республики Алтай по уведомительной  регистрации территориальных соглашений и коллективных договоров,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имуществом».</t>
  </si>
  <si>
    <t>Субвенции на оздоровление детей школьного возраста до 15 лет в рамках подпрограммы «Охрана семьи и детей» государственной программы Республики Алтай «Обеспечение социальной защищенности и занятости населения».</t>
  </si>
  <si>
    <t>Наименование  показателя</t>
  </si>
  <si>
    <t>Уточненный план</t>
  </si>
  <si>
    <t>Кассовое исполнение</t>
  </si>
  <si>
    <t>Приложение 2</t>
  </si>
  <si>
    <t xml:space="preserve">Исполнение </t>
  </si>
  <si>
    <t>(тыс.рублей)</t>
  </si>
  <si>
    <t>1</t>
  </si>
  <si>
    <t>2</t>
  </si>
  <si>
    <t>3</t>
  </si>
  <si>
    <t>4</t>
  </si>
  <si>
    <t>5</t>
  </si>
  <si>
    <t>Исполнение</t>
  </si>
  <si>
    <t>ДЕФИЦИТ (-), ПРОФИЦИТ (+)</t>
  </si>
  <si>
    <t>Код бюджетной классификации доходов</t>
  </si>
  <si>
    <t>Приложение1</t>
  </si>
  <si>
    <t xml:space="preserve">Код бюджетной  классификации источников финасирования </t>
  </si>
  <si>
    <t>09221905000050000151</t>
  </si>
  <si>
    <t>09220204014050000151</t>
  </si>
  <si>
    <t>09220203121050000151</t>
  </si>
  <si>
    <t>09220203070050000151</t>
  </si>
  <si>
    <t>09220203069050000151</t>
  </si>
  <si>
    <t>09220203029050000151</t>
  </si>
  <si>
    <t>09220203024050000151</t>
  </si>
  <si>
    <t>09220203015050000151</t>
  </si>
  <si>
    <t>09220203007050000151</t>
  </si>
  <si>
    <t>09220202999050000151</t>
  </si>
  <si>
    <t>09220202077050000151</t>
  </si>
  <si>
    <t>09220202051050000151</t>
  </si>
  <si>
    <t>09220202009050000151</t>
  </si>
  <si>
    <t>09220201003050000151</t>
  </si>
  <si>
    <t>09220201001050000151</t>
  </si>
  <si>
    <t>09211705050050000180</t>
  </si>
  <si>
    <t>09211701050050000180</t>
  </si>
  <si>
    <t>09211632000050000140</t>
  </si>
  <si>
    <t>18811630030010000140</t>
  </si>
  <si>
    <t>04811625060010000140</t>
  </si>
  <si>
    <t>18211603030010000140</t>
  </si>
  <si>
    <t>18211603010010000140</t>
  </si>
  <si>
    <t>09211406025050000430</t>
  </si>
  <si>
    <t>09211402052050000410</t>
  </si>
  <si>
    <t>09211301995050000130</t>
  </si>
  <si>
    <t>04811201040010000120</t>
  </si>
  <si>
    <t>04811201030010000120</t>
  </si>
  <si>
    <t>04811201020010000120</t>
  </si>
  <si>
    <t>04811201010010000120</t>
  </si>
  <si>
    <t>09211105035050000120</t>
  </si>
  <si>
    <t>09211105025050000120</t>
  </si>
  <si>
    <t>09211103050050000120</t>
  </si>
  <si>
    <t>09210807150010000110</t>
  </si>
  <si>
    <t>09210807080010000110</t>
  </si>
  <si>
    <t>18210803010010000110</t>
  </si>
  <si>
    <t>18210701020010000110</t>
  </si>
  <si>
    <t>18210602020020000110</t>
  </si>
  <si>
    <t>18210602010020000110</t>
  </si>
  <si>
    <t>18210504020020000110</t>
  </si>
  <si>
    <t>18210503010010000110</t>
  </si>
  <si>
    <t>18210502020020000110</t>
  </si>
  <si>
    <t>18210502010020000110</t>
  </si>
  <si>
    <t>18210501050010000110</t>
  </si>
  <si>
    <t>18210501021010000110</t>
  </si>
  <si>
    <t>18210501011010000110</t>
  </si>
  <si>
    <t>10010302260010000110</t>
  </si>
  <si>
    <t>10010302250010000110</t>
  </si>
  <si>
    <t>10010302240010000110</t>
  </si>
  <si>
    <t>10010302230010000110</t>
  </si>
  <si>
    <t>18210102040010000110</t>
  </si>
  <si>
    <t>18210102030010000110</t>
  </si>
  <si>
    <t>18210102020010000110</t>
  </si>
  <si>
    <t>18210102010010000110</t>
  </si>
  <si>
    <t>09201050201050000610</t>
  </si>
  <si>
    <t>09201050201000000610</t>
  </si>
  <si>
    <t>09201050201050000510</t>
  </si>
  <si>
    <t>09201050201000000510</t>
  </si>
  <si>
    <t>09201060501050000640</t>
  </si>
  <si>
    <t>09201030100050000810</t>
  </si>
  <si>
    <t>09201030100050000710</t>
  </si>
  <si>
    <t>09201020000050000710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</si>
  <si>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</si>
  <si>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18210501012010000110</t>
  </si>
  <si>
    <t>Единый сельскохозяйственный налог (за налоговые периоды, истекшие до 1 января 2011 года)</t>
  </si>
  <si>
    <t>18210503020010000110</t>
  </si>
  <si>
    <t>00011625050010000140</t>
  </si>
  <si>
    <t>Денежные взыскания (штрафы) за нарушение законодательства в области охраны окружающей среды</t>
  </si>
  <si>
    <t>Субсидии на мероприятия по обеспечению жильем молодых семей и молодых специалистов и на мероприятия по улучшению жилищных условий граждан РФ, проживающих в сельской местности в рамках программы РА "Развитие сельского хозяйства и регулирования рынков сельскохозяйственной продукции,сырья и продовольствия"</t>
  </si>
  <si>
    <t>Субсидии на мероприятия по обеспечению жильем молодых семей  в рамках программы РА "Обеспечение жильем молодых семей"</t>
  </si>
  <si>
    <t>Субсидии на реализации мероприятий федеральной целевой программы "Культура России (2012-2018 годы)"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</si>
  <si>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</si>
  <si>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</si>
  <si>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00020202150000000151</t>
  </si>
  <si>
    <t>09220202150050000151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</si>
  <si>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</si>
  <si>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</si>
  <si>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</si>
  <si>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</si>
  <si>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09220202207050000151</t>
  </si>
  <si>
    <t>00020202207000000151</t>
  </si>
  <si>
    <t>00020202215000000151</t>
  </si>
  <si>
    <t>09220202215050000151</t>
  </si>
  <si>
    <t xml:space="preserve">Субсидии на государственную поддержку муниципальных учреждений культуры сельских послений </t>
  </si>
  <si>
    <t>Субсидии на подключение общедоступных библиотек РФ к сети интернет и развитие системы библиотечного дела</t>
  </si>
  <si>
    <t>Субсидии  на софинансирование расходов  на создание в общеобразовательных учреждениях ,расположен в сельской местности,условий для занятий физкультурой  и спортом</t>
  </si>
  <si>
    <t>доходов бюджета муниципального образования "Онгудайский район" по коду бюджетной классификации доходов бюджетов Российской Федерации за 2 квартал 2016 года</t>
  </si>
  <si>
    <t>источников финансирования дефицита бюджета муниципального образования "Онгудайский район" по коду бюджетной классификации источников финансирования дефицита бюджетов Российской Федерации за 2 квартал  2016 года</t>
  </si>
  <si>
    <t>к постановлению "Об утверждении отчета об исполнении бюджета муниципального образования "Онгудайский район за 2 квартал 2016г" №242/1от25.07.2016г.</t>
  </si>
  <si>
    <t>к постановлению "Об утверждении отчета об исполнении бюджета муниципального образования "Онгудайский район за 2 квартал 2016г" №242/1 от25.07.2016г.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</si>
</sst>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0.00_ ;[Red]\-0.00\ "/>
    <numFmt numFmtId="173" formatCode="###\ ###\ ###\ ###\ ##0.00"/>
  </numFmts>
  <fonts count="81">
    <font>
      <sz val="11"/>
      <color theme="1"/>
      <name val="Calibri"/>
      <family val="0"/>
    </font>
    <font>
      <sz val="11"/>
      <name val="Calibri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0"/>
    </font>
    <font>
      <sz val="9"/>
      <color indexed="8"/>
      <name val="Calibri"/>
      <family val="2"/>
    </font>
    <font>
      <sz val="11"/>
      <color indexed="9"/>
      <name val="Calibri"/>
      <family val="0"/>
    </font>
    <font>
      <sz val="9"/>
      <color indexed="9"/>
      <name val="Calibri"/>
      <family val="2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theme="1"/>
      <name val="Calibri"/>
      <family val="2"/>
    </font>
    <font>
      <sz val="11"/>
      <color theme="0"/>
      <name val="Calibri"/>
      <family val="0"/>
    </font>
    <font>
      <sz val="9"/>
      <color theme="0"/>
      <name val="Calibri"/>
      <family val="2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8" fillId="38" borderId="0" applyNumberFormat="0" applyBorder="0" applyAlignment="0" applyProtection="0"/>
    <xf numFmtId="0" fontId="49" fillId="39" borderId="1" applyNumberFormat="0" applyAlignment="0" applyProtection="0"/>
    <xf numFmtId="0" fontId="50" fillId="40" borderId="2" applyNumberFormat="0" applyAlignment="0" applyProtection="0"/>
    <xf numFmtId="0" fontId="51" fillId="0" borderId="0" applyNumberFormat="0" applyFill="0" applyBorder="0" applyAlignment="0" applyProtection="0"/>
    <xf numFmtId="0" fontId="52" fillId="41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42" borderId="1" applyNumberFormat="0" applyAlignment="0" applyProtection="0"/>
    <xf numFmtId="0" fontId="57" fillId="0" borderId="6" applyNumberFormat="0" applyFill="0" applyAlignment="0" applyProtection="0"/>
    <xf numFmtId="0" fontId="58" fillId="43" borderId="0" applyNumberFormat="0" applyBorder="0" applyAlignment="0" applyProtection="0"/>
    <xf numFmtId="0" fontId="0" fillId="44" borderId="7" applyNumberFormat="0" applyFont="0" applyAlignment="0" applyProtection="0"/>
    <xf numFmtId="0" fontId="59" fillId="39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63" fillId="42" borderId="1" applyNumberFormat="0" applyAlignment="0" applyProtection="0"/>
    <xf numFmtId="0" fontId="64" fillId="39" borderId="8" applyNumberFormat="0" applyAlignment="0" applyProtection="0"/>
    <xf numFmtId="0" fontId="65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40" borderId="2" applyNumberFormat="0" applyAlignment="0" applyProtection="0"/>
    <xf numFmtId="0" fontId="60" fillId="0" borderId="0" applyNumberFormat="0" applyFill="0" applyBorder="0" applyAlignment="0" applyProtection="0"/>
    <xf numFmtId="0" fontId="68" fillId="43" borderId="0" applyNumberFormat="0" applyBorder="0" applyAlignment="0" applyProtection="0"/>
    <xf numFmtId="0" fontId="69" fillId="38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71" fillId="0" borderId="6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41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74" fillId="45" borderId="0" xfId="0" applyFont="1" applyFill="1" applyAlignment="1">
      <alignment/>
    </xf>
    <xf numFmtId="49" fontId="75" fillId="45" borderId="10" xfId="0" applyNumberFormat="1" applyFont="1" applyFill="1" applyBorder="1" applyAlignment="1">
      <alignment horizontal="center" vertical="center" wrapText="1"/>
    </xf>
    <xf numFmtId="49" fontId="74" fillId="45" borderId="10" xfId="0" applyNumberFormat="1" applyFont="1" applyFill="1" applyBorder="1" applyAlignment="1">
      <alignment horizontal="left" wrapText="1"/>
    </xf>
    <xf numFmtId="4" fontId="76" fillId="45" borderId="10" xfId="0" applyNumberFormat="1" applyFont="1" applyFill="1" applyBorder="1" applyAlignment="1">
      <alignment horizontal="right"/>
    </xf>
    <xf numFmtId="4" fontId="74" fillId="45" borderId="10" xfId="0" applyNumberFormat="1" applyFont="1" applyFill="1" applyBorder="1" applyAlignment="1">
      <alignment horizontal="right"/>
    </xf>
    <xf numFmtId="0" fontId="77" fillId="45" borderId="11" xfId="0" applyFont="1" applyFill="1" applyBorder="1" applyAlignment="1">
      <alignment vertical="center" wrapText="1"/>
    </xf>
    <xf numFmtId="0" fontId="4" fillId="45" borderId="12" xfId="0" applyFont="1" applyFill="1" applyBorder="1" applyAlignment="1">
      <alignment horizontal="center" vertical="center" wrapText="1"/>
    </xf>
    <xf numFmtId="0" fontId="78" fillId="45" borderId="12" xfId="0" applyFont="1" applyFill="1" applyBorder="1" applyAlignment="1">
      <alignment horizontal="center" vertical="center" wrapText="1"/>
    </xf>
    <xf numFmtId="49" fontId="78" fillId="45" borderId="12" xfId="0" applyNumberFormat="1" applyFont="1" applyFill="1" applyBorder="1" applyAlignment="1">
      <alignment horizontal="center" vertical="center" wrapText="1"/>
    </xf>
    <xf numFmtId="0" fontId="79" fillId="45" borderId="0" xfId="0" applyFont="1" applyFill="1" applyBorder="1" applyAlignment="1">
      <alignment vertical="top"/>
    </xf>
    <xf numFmtId="0" fontId="79" fillId="45" borderId="0" xfId="0" applyFont="1" applyFill="1" applyBorder="1" applyAlignment="1">
      <alignment horizontal="center" vertical="center"/>
    </xf>
    <xf numFmtId="0" fontId="2" fillId="45" borderId="0" xfId="0" applyFont="1" applyFill="1" applyBorder="1" applyAlignment="1">
      <alignment vertical="top"/>
    </xf>
    <xf numFmtId="0" fontId="79" fillId="0" borderId="0" xfId="0" applyFont="1" applyBorder="1" applyAlignment="1">
      <alignment/>
    </xf>
    <xf numFmtId="0" fontId="79" fillId="45" borderId="0" xfId="0" applyFont="1" applyFill="1" applyBorder="1" applyAlignment="1">
      <alignment/>
    </xf>
    <xf numFmtId="0" fontId="79" fillId="0" borderId="0" xfId="0" applyFont="1" applyAlignment="1">
      <alignment/>
    </xf>
    <xf numFmtId="0" fontId="0" fillId="45" borderId="0" xfId="0" applyFill="1" applyBorder="1" applyAlignment="1">
      <alignment horizontal="center" vertical="top"/>
    </xf>
    <xf numFmtId="0" fontId="2" fillId="45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top" wrapText="1"/>
    </xf>
    <xf numFmtId="0" fontId="79" fillId="0" borderId="0" xfId="0" applyFont="1" applyAlignment="1">
      <alignment/>
    </xf>
    <xf numFmtId="0" fontId="2" fillId="0" borderId="0" xfId="0" applyNumberFormat="1" applyFont="1" applyAlignment="1">
      <alignment/>
    </xf>
    <xf numFmtId="43" fontId="79" fillId="0" borderId="0" xfId="0" applyNumberFormat="1" applyFont="1" applyAlignment="1">
      <alignment/>
    </xf>
    <xf numFmtId="172" fontId="79" fillId="0" borderId="0" xfId="0" applyNumberFormat="1" applyFont="1" applyAlignment="1">
      <alignment/>
    </xf>
    <xf numFmtId="0" fontId="4" fillId="0" borderId="13" xfId="0" applyFont="1" applyBorder="1" applyAlignment="1">
      <alignment vertical="center" wrapText="1"/>
    </xf>
    <xf numFmtId="49" fontId="75" fillId="45" borderId="14" xfId="0" applyNumberFormat="1" applyFont="1" applyFill="1" applyBorder="1" applyAlignment="1">
      <alignment horizontal="center" vertical="center" wrapText="1"/>
    </xf>
    <xf numFmtId="49" fontId="75" fillId="45" borderId="15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top" wrapText="1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 vertical="top" wrapText="1"/>
    </xf>
    <xf numFmtId="4" fontId="76" fillId="45" borderId="11" xfId="0" applyNumberFormat="1" applyFont="1" applyFill="1" applyBorder="1" applyAlignment="1">
      <alignment horizontal="right"/>
    </xf>
    <xf numFmtId="4" fontId="76" fillId="46" borderId="11" xfId="0" applyNumberFormat="1" applyFont="1" applyFill="1" applyBorder="1" applyAlignment="1">
      <alignment horizontal="right"/>
    </xf>
    <xf numFmtId="173" fontId="8" fillId="46" borderId="11" xfId="0" applyNumberFormat="1" applyFont="1" applyFill="1" applyBorder="1" applyAlignment="1">
      <alignment horizontal="right" vertical="center" wrapText="1"/>
    </xf>
    <xf numFmtId="49" fontId="75" fillId="45" borderId="16" xfId="0" applyNumberFormat="1" applyFont="1" applyFill="1" applyBorder="1" applyAlignment="1">
      <alignment horizontal="center" vertical="center" wrapText="1"/>
    </xf>
    <xf numFmtId="49" fontId="75" fillId="45" borderId="11" xfId="0" applyNumberFormat="1" applyFont="1" applyFill="1" applyBorder="1" applyAlignment="1">
      <alignment horizontal="center" vertical="center" wrapText="1"/>
    </xf>
    <xf numFmtId="49" fontId="74" fillId="45" borderId="11" xfId="0" applyNumberFormat="1" applyFont="1" applyFill="1" applyBorder="1" applyAlignment="1">
      <alignment horizontal="left" wrapText="1"/>
    </xf>
    <xf numFmtId="4" fontId="76" fillId="45" borderId="11" xfId="0" applyNumberFormat="1" applyFont="1" applyFill="1" applyBorder="1" applyAlignment="1">
      <alignment horizontal="center" vertical="center"/>
    </xf>
    <xf numFmtId="4" fontId="74" fillId="46" borderId="11" xfId="0" applyNumberFormat="1" applyFont="1" applyFill="1" applyBorder="1" applyAlignment="1">
      <alignment horizontal="right"/>
    </xf>
    <xf numFmtId="4" fontId="74" fillId="45" borderId="11" xfId="0" applyNumberFormat="1" applyFont="1" applyFill="1" applyBorder="1" applyAlignment="1">
      <alignment horizontal="right"/>
    </xf>
    <xf numFmtId="49" fontId="80" fillId="45" borderId="11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justify" vertical="center" wrapText="1"/>
    </xf>
    <xf numFmtId="1" fontId="3" fillId="0" borderId="11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11" xfId="0" applyNumberFormat="1" applyFont="1" applyFill="1" applyBorder="1" applyAlignment="1">
      <alignment horizontal="justify" vertical="center" wrapText="1"/>
    </xf>
    <xf numFmtId="0" fontId="2" fillId="45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right" vertical="top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1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53.8515625" style="1" customWidth="1"/>
    <col min="2" max="2" width="26.7109375" style="1" customWidth="1"/>
    <col min="3" max="4" width="15.8515625" style="1" hidden="1" customWidth="1"/>
    <col min="5" max="5" width="17.8515625" style="1" customWidth="1"/>
    <col min="6" max="7" width="18.8515625" style="1" customWidth="1"/>
    <col min="8" max="16384" width="9.140625" style="1" customWidth="1"/>
  </cols>
  <sheetData>
    <row r="1" spans="1:256" s="15" customFormat="1" ht="15.75">
      <c r="A1" s="10"/>
      <c r="B1" s="11"/>
      <c r="C1" s="12"/>
      <c r="D1" s="10"/>
      <c r="E1" s="44" t="s">
        <v>266</v>
      </c>
      <c r="F1" s="44"/>
      <c r="G1" s="44"/>
      <c r="H1" s="44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4"/>
      <c r="IV1" s="14"/>
    </row>
    <row r="2" spans="1:256" s="15" customFormat="1" ht="15.75" customHeight="1">
      <c r="A2" s="16"/>
      <c r="B2" s="11"/>
      <c r="C2" s="14"/>
      <c r="D2" s="29"/>
      <c r="E2" s="47" t="s">
        <v>367</v>
      </c>
      <c r="F2" s="47"/>
      <c r="G2" s="47"/>
      <c r="H2" s="30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4"/>
      <c r="IV2" s="14"/>
    </row>
    <row r="3" spans="1:256" s="15" customFormat="1" ht="34.5" customHeight="1">
      <c r="A3" s="16"/>
      <c r="B3" s="11"/>
      <c r="C3" s="17"/>
      <c r="D3" s="29"/>
      <c r="E3" s="47"/>
      <c r="F3" s="47"/>
      <c r="G3" s="47"/>
      <c r="H3" s="30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4"/>
      <c r="IV3" s="14"/>
    </row>
    <row r="4" spans="1:256" s="15" customFormat="1" ht="15.75" customHeight="1">
      <c r="A4" s="45" t="s">
        <v>267</v>
      </c>
      <c r="B4" s="45"/>
      <c r="C4" s="45"/>
      <c r="D4" s="45"/>
      <c r="E4" s="45"/>
      <c r="F4" s="45"/>
      <c r="G4" s="45"/>
      <c r="H4" s="18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4"/>
      <c r="IV4" s="14"/>
    </row>
    <row r="5" spans="1:256" s="15" customFormat="1" ht="18.75" customHeight="1">
      <c r="A5" s="46" t="s">
        <v>364</v>
      </c>
      <c r="B5" s="46"/>
      <c r="C5" s="46"/>
      <c r="D5" s="46"/>
      <c r="E5" s="46"/>
      <c r="F5" s="46"/>
      <c r="G5" s="46"/>
      <c r="H5" s="28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4"/>
      <c r="IV5" s="14"/>
    </row>
    <row r="6" spans="1:256" s="15" customFormat="1" ht="15.75">
      <c r="A6" s="46"/>
      <c r="B6" s="46"/>
      <c r="C6" s="46"/>
      <c r="D6" s="46"/>
      <c r="E6" s="46"/>
      <c r="F6" s="46"/>
      <c r="G6" s="46"/>
      <c r="H6" s="28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4"/>
      <c r="IV6" s="14"/>
    </row>
    <row r="7" spans="1:8" s="15" customFormat="1" ht="23.25" customHeight="1">
      <c r="A7" s="19"/>
      <c r="B7" s="19"/>
      <c r="C7" s="19"/>
      <c r="D7" s="19"/>
      <c r="E7" s="19"/>
      <c r="F7" s="19"/>
      <c r="G7" s="19" t="s">
        <v>268</v>
      </c>
      <c r="H7" s="23"/>
    </row>
    <row r="8" spans="1:7" ht="63" customHeight="1">
      <c r="A8" s="8" t="s">
        <v>263</v>
      </c>
      <c r="B8" s="7" t="s">
        <v>276</v>
      </c>
      <c r="C8" s="34" t="s">
        <v>65</v>
      </c>
      <c r="D8" s="34" t="s">
        <v>239</v>
      </c>
      <c r="E8" s="9" t="s">
        <v>264</v>
      </c>
      <c r="F8" s="9" t="s">
        <v>265</v>
      </c>
      <c r="G8" s="9" t="s">
        <v>242</v>
      </c>
    </row>
    <row r="9" spans="1:7" ht="12" customHeight="1">
      <c r="A9" s="35" t="s">
        <v>269</v>
      </c>
      <c r="B9" s="35" t="s">
        <v>270</v>
      </c>
      <c r="C9" s="35"/>
      <c r="D9" s="35"/>
      <c r="E9" s="35" t="s">
        <v>271</v>
      </c>
      <c r="F9" s="35" t="s">
        <v>272</v>
      </c>
      <c r="G9" s="35" t="s">
        <v>273</v>
      </c>
    </row>
    <row r="10" spans="1:7" ht="15" customHeight="1">
      <c r="A10" s="36" t="s">
        <v>64</v>
      </c>
      <c r="B10" s="36" t="s">
        <v>195</v>
      </c>
      <c r="C10" s="31">
        <f>C11+C105</f>
        <v>435246239.48999995</v>
      </c>
      <c r="D10" s="31">
        <f>D11+D105</f>
        <v>252717940.4</v>
      </c>
      <c r="E10" s="37">
        <f>C10/1000</f>
        <v>435246.23948999995</v>
      </c>
      <c r="F10" s="37">
        <f>D10/1000</f>
        <v>252717.9404</v>
      </c>
      <c r="G10" s="37">
        <f>F10/E10*100</f>
        <v>58.06321053942302</v>
      </c>
    </row>
    <row r="11" spans="1:7" ht="15">
      <c r="A11" s="36" t="s">
        <v>44</v>
      </c>
      <c r="B11" s="36" t="s">
        <v>121</v>
      </c>
      <c r="C11" s="31">
        <f>C12+C18+C24+C40+C47+C54+C64+C70+C74+C81+C100+C44</f>
        <v>93179850</v>
      </c>
      <c r="D11" s="31">
        <f>D12+D18+D24+D40+D47+D54+D64+D70+D74+D81+D100+D44</f>
        <v>46832019.910000004</v>
      </c>
      <c r="E11" s="37">
        <f aca="true" t="shared" si="0" ref="E11:E74">C11/1000</f>
        <v>93179.85</v>
      </c>
      <c r="F11" s="37">
        <f aca="true" t="shared" si="1" ref="F11:F74">D11/1000</f>
        <v>46832.01991</v>
      </c>
      <c r="G11" s="37">
        <f aca="true" t="shared" si="2" ref="G11:G74">F11/E11*100</f>
        <v>50.25981465949988</v>
      </c>
    </row>
    <row r="12" spans="1:7" ht="15">
      <c r="A12" s="36" t="s">
        <v>19</v>
      </c>
      <c r="B12" s="36" t="s">
        <v>108</v>
      </c>
      <c r="C12" s="32">
        <f>C13</f>
        <v>37733000</v>
      </c>
      <c r="D12" s="32">
        <f>D13</f>
        <v>17107801.15</v>
      </c>
      <c r="E12" s="37">
        <f t="shared" si="0"/>
        <v>37733</v>
      </c>
      <c r="F12" s="37">
        <f t="shared" si="1"/>
        <v>17107.80115</v>
      </c>
      <c r="G12" s="37">
        <f t="shared" si="2"/>
        <v>45.33909614925927</v>
      </c>
    </row>
    <row r="13" spans="1:7" ht="15">
      <c r="A13" s="36" t="s">
        <v>180</v>
      </c>
      <c r="B13" s="36" t="s">
        <v>122</v>
      </c>
      <c r="C13" s="32">
        <f>SUM(C14:C17)</f>
        <v>37733000</v>
      </c>
      <c r="D13" s="32">
        <f>SUM(D14:D17)</f>
        <v>17107801.15</v>
      </c>
      <c r="E13" s="37">
        <f t="shared" si="0"/>
        <v>37733</v>
      </c>
      <c r="F13" s="37">
        <f t="shared" si="1"/>
        <v>17107.80115</v>
      </c>
      <c r="G13" s="37">
        <f t="shared" si="2"/>
        <v>45.33909614925927</v>
      </c>
    </row>
    <row r="14" spans="1:7" ht="75">
      <c r="A14" s="36" t="s">
        <v>20</v>
      </c>
      <c r="B14" s="36" t="s">
        <v>331</v>
      </c>
      <c r="C14" s="33">
        <v>37408000</v>
      </c>
      <c r="D14" s="33">
        <v>16820754.72</v>
      </c>
      <c r="E14" s="37">
        <f t="shared" si="0"/>
        <v>37408</v>
      </c>
      <c r="F14" s="37">
        <f t="shared" si="1"/>
        <v>16820.754719999997</v>
      </c>
      <c r="G14" s="37">
        <f t="shared" si="2"/>
        <v>44.965661676646704</v>
      </c>
    </row>
    <row r="15" spans="1:7" ht="120">
      <c r="A15" s="36" t="s">
        <v>209</v>
      </c>
      <c r="B15" s="36" t="s">
        <v>330</v>
      </c>
      <c r="C15" s="33">
        <v>95000</v>
      </c>
      <c r="D15" s="33">
        <v>121028.84</v>
      </c>
      <c r="E15" s="37">
        <f t="shared" si="0"/>
        <v>95</v>
      </c>
      <c r="F15" s="37">
        <f t="shared" si="1"/>
        <v>121.02884</v>
      </c>
      <c r="G15" s="37">
        <f t="shared" si="2"/>
        <v>127.39877894736841</v>
      </c>
    </row>
    <row r="16" spans="1:7" ht="45">
      <c r="A16" s="36" t="s">
        <v>136</v>
      </c>
      <c r="B16" s="36" t="s">
        <v>329</v>
      </c>
      <c r="C16" s="33">
        <v>228000</v>
      </c>
      <c r="D16" s="33">
        <v>163677.59</v>
      </c>
      <c r="E16" s="37">
        <f t="shared" si="0"/>
        <v>228</v>
      </c>
      <c r="F16" s="37">
        <f t="shared" si="1"/>
        <v>163.67759</v>
      </c>
      <c r="G16" s="37">
        <f t="shared" si="2"/>
        <v>71.78841666666666</v>
      </c>
    </row>
    <row r="17" spans="1:7" ht="105">
      <c r="A17" s="36" t="s">
        <v>157</v>
      </c>
      <c r="B17" s="36" t="s">
        <v>328</v>
      </c>
      <c r="C17" s="33">
        <v>2000</v>
      </c>
      <c r="D17" s="33">
        <v>2340</v>
      </c>
      <c r="E17" s="37">
        <f t="shared" si="0"/>
        <v>2</v>
      </c>
      <c r="F17" s="37">
        <f t="shared" si="1"/>
        <v>2.34</v>
      </c>
      <c r="G17" s="37">
        <f t="shared" si="2"/>
        <v>117</v>
      </c>
    </row>
    <row r="18" spans="1:7" ht="45">
      <c r="A18" s="36" t="s">
        <v>78</v>
      </c>
      <c r="B18" s="36" t="s">
        <v>87</v>
      </c>
      <c r="C18" s="31">
        <f>C19</f>
        <v>4150200</v>
      </c>
      <c r="D18" s="31">
        <f>D19</f>
        <v>2677613.71</v>
      </c>
      <c r="E18" s="37">
        <f t="shared" si="0"/>
        <v>4150.2</v>
      </c>
      <c r="F18" s="37">
        <f t="shared" si="1"/>
        <v>2677.61371</v>
      </c>
      <c r="G18" s="37">
        <f t="shared" si="2"/>
        <v>64.51770300226497</v>
      </c>
    </row>
    <row r="19" spans="1:7" ht="30">
      <c r="A19" s="36" t="s">
        <v>34</v>
      </c>
      <c r="B19" s="36" t="s">
        <v>159</v>
      </c>
      <c r="C19" s="31">
        <f>SUM(C20:C23)</f>
        <v>4150200</v>
      </c>
      <c r="D19" s="31">
        <f>SUM(D20:D23)</f>
        <v>2677613.71</v>
      </c>
      <c r="E19" s="37">
        <f t="shared" si="0"/>
        <v>4150.2</v>
      </c>
      <c r="F19" s="37">
        <f t="shared" si="1"/>
        <v>2677.61371</v>
      </c>
      <c r="G19" s="37">
        <f t="shared" si="2"/>
        <v>64.51770300226497</v>
      </c>
    </row>
    <row r="20" spans="1:7" ht="90">
      <c r="A20" s="36" t="s">
        <v>214</v>
      </c>
      <c r="B20" s="36" t="s">
        <v>327</v>
      </c>
      <c r="C20" s="33">
        <v>2000000</v>
      </c>
      <c r="D20" s="33">
        <v>910698.07</v>
      </c>
      <c r="E20" s="37">
        <f t="shared" si="0"/>
        <v>2000</v>
      </c>
      <c r="F20" s="37">
        <f t="shared" si="1"/>
        <v>910.6980699999999</v>
      </c>
      <c r="G20" s="37">
        <f t="shared" si="2"/>
        <v>45.5349035</v>
      </c>
    </row>
    <row r="21" spans="1:7" ht="105">
      <c r="A21" s="36" t="s">
        <v>11</v>
      </c>
      <c r="B21" s="36" t="s">
        <v>326</v>
      </c>
      <c r="C21" s="33">
        <v>50200</v>
      </c>
      <c r="D21" s="33">
        <v>15014.19</v>
      </c>
      <c r="E21" s="37">
        <f t="shared" si="0"/>
        <v>50.2</v>
      </c>
      <c r="F21" s="37">
        <f t="shared" si="1"/>
        <v>15.014190000000001</v>
      </c>
      <c r="G21" s="37">
        <f t="shared" si="2"/>
        <v>29.908745019920318</v>
      </c>
    </row>
    <row r="22" spans="1:7" ht="90">
      <c r="A22" s="36" t="s">
        <v>77</v>
      </c>
      <c r="B22" s="36" t="s">
        <v>325</v>
      </c>
      <c r="C22" s="33">
        <v>2100000</v>
      </c>
      <c r="D22" s="33">
        <v>1895256.21</v>
      </c>
      <c r="E22" s="37">
        <f t="shared" si="0"/>
        <v>2100</v>
      </c>
      <c r="F22" s="37">
        <f t="shared" si="1"/>
        <v>1895.25621</v>
      </c>
      <c r="G22" s="37">
        <f t="shared" si="2"/>
        <v>90.25029571428571</v>
      </c>
    </row>
    <row r="23" spans="1:7" ht="90">
      <c r="A23" s="36" t="s">
        <v>187</v>
      </c>
      <c r="B23" s="36" t="s">
        <v>324</v>
      </c>
      <c r="C23" s="33">
        <v>0</v>
      </c>
      <c r="D23" s="33">
        <v>-143354.76</v>
      </c>
      <c r="E23" s="37">
        <f t="shared" si="0"/>
        <v>0</v>
      </c>
      <c r="F23" s="37">
        <f t="shared" si="1"/>
        <v>-143.35476</v>
      </c>
      <c r="G23" s="37"/>
    </row>
    <row r="24" spans="1:7" ht="15">
      <c r="A24" s="36" t="s">
        <v>31</v>
      </c>
      <c r="B24" s="36" t="s">
        <v>129</v>
      </c>
      <c r="C24" s="31">
        <f>C25+C32+C35+C38</f>
        <v>18751860</v>
      </c>
      <c r="D24" s="31">
        <f>D25+D32+D35+D38</f>
        <v>10056298.069999998</v>
      </c>
      <c r="E24" s="37">
        <f t="shared" si="0"/>
        <v>18751.86</v>
      </c>
      <c r="F24" s="37">
        <f t="shared" si="1"/>
        <v>10056.298069999999</v>
      </c>
      <c r="G24" s="37">
        <f t="shared" si="2"/>
        <v>53.62826978230425</v>
      </c>
    </row>
    <row r="25" spans="1:7" ht="30">
      <c r="A25" s="36" t="s">
        <v>128</v>
      </c>
      <c r="B25" s="36" t="s">
        <v>32</v>
      </c>
      <c r="C25" s="31">
        <f>C26+C29+C31</f>
        <v>7839440</v>
      </c>
      <c r="D25" s="31">
        <f>D26+D29+D31</f>
        <v>4867109.76</v>
      </c>
      <c r="E25" s="37">
        <f t="shared" si="0"/>
        <v>7839.44</v>
      </c>
      <c r="F25" s="37">
        <f t="shared" si="1"/>
        <v>4867.109759999999</v>
      </c>
      <c r="G25" s="37">
        <f t="shared" si="2"/>
        <v>62.08491626952946</v>
      </c>
    </row>
    <row r="26" spans="1:7" ht="30">
      <c r="A26" s="36" t="s">
        <v>233</v>
      </c>
      <c r="B26" s="36" t="s">
        <v>162</v>
      </c>
      <c r="C26" s="31">
        <f>C27+C28</f>
        <v>3657440</v>
      </c>
      <c r="D26" s="31">
        <f>D27+D28</f>
        <v>2063807.31</v>
      </c>
      <c r="E26" s="37">
        <f t="shared" si="0"/>
        <v>3657.44</v>
      </c>
      <c r="F26" s="37">
        <f t="shared" si="1"/>
        <v>2063.80731</v>
      </c>
      <c r="G26" s="37">
        <f t="shared" si="2"/>
        <v>56.42764638654359</v>
      </c>
    </row>
    <row r="27" spans="1:7" ht="30">
      <c r="A27" s="36" t="s">
        <v>233</v>
      </c>
      <c r="B27" s="36" t="s">
        <v>323</v>
      </c>
      <c r="C27" s="33">
        <v>3657440</v>
      </c>
      <c r="D27" s="33">
        <v>2063833.96</v>
      </c>
      <c r="E27" s="37">
        <f t="shared" si="0"/>
        <v>3657.44</v>
      </c>
      <c r="F27" s="37">
        <f t="shared" si="1"/>
        <v>2063.83396</v>
      </c>
      <c r="G27" s="37">
        <f t="shared" si="2"/>
        <v>56.42837503827813</v>
      </c>
    </row>
    <row r="28" spans="1:7" ht="45">
      <c r="A28" s="36" t="s">
        <v>340</v>
      </c>
      <c r="B28" s="36" t="s">
        <v>341</v>
      </c>
      <c r="C28" s="33">
        <v>0</v>
      </c>
      <c r="D28" s="33">
        <v>-26.65</v>
      </c>
      <c r="E28" s="37">
        <f t="shared" si="0"/>
        <v>0</v>
      </c>
      <c r="F28" s="37">
        <f t="shared" si="1"/>
        <v>-0.02665</v>
      </c>
      <c r="G28" s="37"/>
    </row>
    <row r="29" spans="1:7" ht="45">
      <c r="A29" s="36" t="s">
        <v>105</v>
      </c>
      <c r="B29" s="36" t="s">
        <v>130</v>
      </c>
      <c r="C29" s="32">
        <f>C30</f>
        <v>3000000</v>
      </c>
      <c r="D29" s="32">
        <f>D30</f>
        <v>1948243.88</v>
      </c>
      <c r="E29" s="37">
        <f t="shared" si="0"/>
        <v>3000</v>
      </c>
      <c r="F29" s="37">
        <f t="shared" si="1"/>
        <v>1948.24388</v>
      </c>
      <c r="G29" s="37">
        <f t="shared" si="2"/>
        <v>64.94146266666667</v>
      </c>
    </row>
    <row r="30" spans="1:7" ht="45">
      <c r="A30" s="36" t="s">
        <v>105</v>
      </c>
      <c r="B30" s="36" t="s">
        <v>322</v>
      </c>
      <c r="C30" s="38">
        <v>3000000</v>
      </c>
      <c r="D30" s="38">
        <v>1948243.88</v>
      </c>
      <c r="E30" s="37">
        <f t="shared" si="0"/>
        <v>3000</v>
      </c>
      <c r="F30" s="37">
        <f t="shared" si="1"/>
        <v>1948.24388</v>
      </c>
      <c r="G30" s="37">
        <f t="shared" si="2"/>
        <v>64.94146266666667</v>
      </c>
    </row>
    <row r="31" spans="1:7" ht="30">
      <c r="A31" s="36" t="s">
        <v>88</v>
      </c>
      <c r="B31" s="36" t="s">
        <v>321</v>
      </c>
      <c r="C31" s="38">
        <v>1182000</v>
      </c>
      <c r="D31" s="38">
        <v>855058.57</v>
      </c>
      <c r="E31" s="37">
        <f t="shared" si="0"/>
        <v>1182</v>
      </c>
      <c r="F31" s="37">
        <f t="shared" si="1"/>
        <v>855.0585699999999</v>
      </c>
      <c r="G31" s="37">
        <f t="shared" si="2"/>
        <v>72.33998054145515</v>
      </c>
    </row>
    <row r="32" spans="1:7" ht="30">
      <c r="A32" s="36" t="s">
        <v>151</v>
      </c>
      <c r="B32" s="36" t="s">
        <v>55</v>
      </c>
      <c r="C32" s="32">
        <f>C33+C34</f>
        <v>9869800</v>
      </c>
      <c r="D32" s="32">
        <f>D33+D34</f>
        <v>3619657.96</v>
      </c>
      <c r="E32" s="37">
        <f t="shared" si="0"/>
        <v>9869.8</v>
      </c>
      <c r="F32" s="37">
        <f t="shared" si="1"/>
        <v>3619.65796</v>
      </c>
      <c r="G32" s="37">
        <f t="shared" si="2"/>
        <v>36.674076070437096</v>
      </c>
    </row>
    <row r="33" spans="1:7" ht="30">
      <c r="A33" s="36" t="s">
        <v>151</v>
      </c>
      <c r="B33" s="36" t="s">
        <v>320</v>
      </c>
      <c r="C33" s="38">
        <v>9869800</v>
      </c>
      <c r="D33" s="38">
        <v>3601019.65</v>
      </c>
      <c r="E33" s="37">
        <f t="shared" si="0"/>
        <v>9869.8</v>
      </c>
      <c r="F33" s="37">
        <f t="shared" si="1"/>
        <v>3601.0196499999997</v>
      </c>
      <c r="G33" s="37">
        <f t="shared" si="2"/>
        <v>36.48523424993414</v>
      </c>
    </row>
    <row r="34" spans="1:7" ht="45">
      <c r="A34" s="36" t="s">
        <v>165</v>
      </c>
      <c r="B34" s="36" t="s">
        <v>319</v>
      </c>
      <c r="C34" s="38">
        <v>0</v>
      </c>
      <c r="D34" s="38">
        <v>18638.31</v>
      </c>
      <c r="E34" s="37">
        <f t="shared" si="0"/>
        <v>0</v>
      </c>
      <c r="F34" s="37">
        <f t="shared" si="1"/>
        <v>18.63831</v>
      </c>
      <c r="G34" s="37"/>
    </row>
    <row r="35" spans="1:7" ht="15">
      <c r="A35" s="36" t="s">
        <v>215</v>
      </c>
      <c r="B35" s="36" t="s">
        <v>76</v>
      </c>
      <c r="C35" s="32">
        <f>C36+C37</f>
        <v>1042620</v>
      </c>
      <c r="D35" s="32">
        <f>D36+D37</f>
        <v>1557218.3499999999</v>
      </c>
      <c r="E35" s="37">
        <f t="shared" si="0"/>
        <v>1042.62</v>
      </c>
      <c r="F35" s="37">
        <f t="shared" si="1"/>
        <v>1557.2183499999999</v>
      </c>
      <c r="G35" s="37">
        <f t="shared" si="2"/>
        <v>149.35627074101782</v>
      </c>
    </row>
    <row r="36" spans="1:7" ht="25.5" customHeight="1">
      <c r="A36" s="36" t="s">
        <v>215</v>
      </c>
      <c r="B36" s="36" t="s">
        <v>318</v>
      </c>
      <c r="C36" s="38">
        <v>1042620</v>
      </c>
      <c r="D36" s="38">
        <v>1556843.95</v>
      </c>
      <c r="E36" s="37">
        <f t="shared" si="0"/>
        <v>1042.62</v>
      </c>
      <c r="F36" s="37">
        <f t="shared" si="1"/>
        <v>1556.84395</v>
      </c>
      <c r="G36" s="37">
        <f t="shared" si="2"/>
        <v>149.3203612054248</v>
      </c>
    </row>
    <row r="37" spans="1:7" ht="33" customHeight="1">
      <c r="A37" s="36" t="s">
        <v>342</v>
      </c>
      <c r="B37" s="36" t="s">
        <v>343</v>
      </c>
      <c r="C37" s="38"/>
      <c r="D37" s="38">
        <v>374.4</v>
      </c>
      <c r="E37" s="37">
        <f t="shared" si="0"/>
        <v>0</v>
      </c>
      <c r="F37" s="37">
        <f t="shared" si="1"/>
        <v>0.37439999999999996</v>
      </c>
      <c r="G37" s="37"/>
    </row>
    <row r="38" spans="1:7" ht="30">
      <c r="A38" s="36" t="s">
        <v>198</v>
      </c>
      <c r="B38" s="36" t="s">
        <v>4</v>
      </c>
      <c r="C38" s="32">
        <f>C39</f>
        <v>0</v>
      </c>
      <c r="D38" s="32">
        <f>D39</f>
        <v>12312</v>
      </c>
      <c r="E38" s="37">
        <f t="shared" si="0"/>
        <v>0</v>
      </c>
      <c r="F38" s="37">
        <f t="shared" si="1"/>
        <v>12.312</v>
      </c>
      <c r="G38" s="37"/>
    </row>
    <row r="39" spans="1:7" ht="45">
      <c r="A39" s="36" t="s">
        <v>14</v>
      </c>
      <c r="B39" s="36" t="s">
        <v>317</v>
      </c>
      <c r="C39" s="38">
        <v>0</v>
      </c>
      <c r="D39" s="38">
        <v>12312</v>
      </c>
      <c r="E39" s="37">
        <f t="shared" si="0"/>
        <v>0</v>
      </c>
      <c r="F39" s="37">
        <f t="shared" si="1"/>
        <v>12.312</v>
      </c>
      <c r="G39" s="37"/>
    </row>
    <row r="40" spans="1:7" ht="15">
      <c r="A40" s="36" t="s">
        <v>211</v>
      </c>
      <c r="B40" s="36" t="s">
        <v>116</v>
      </c>
      <c r="C40" s="32">
        <f>C41</f>
        <v>24520470</v>
      </c>
      <c r="D40" s="32">
        <f>D41</f>
        <v>12707344.55</v>
      </c>
      <c r="E40" s="37">
        <f t="shared" si="0"/>
        <v>24520.47</v>
      </c>
      <c r="F40" s="37">
        <f t="shared" si="1"/>
        <v>12707.344550000002</v>
      </c>
      <c r="G40" s="37">
        <f t="shared" si="2"/>
        <v>51.82341345822491</v>
      </c>
    </row>
    <row r="41" spans="1:7" ht="15">
      <c r="A41" s="36" t="s">
        <v>216</v>
      </c>
      <c r="B41" s="36" t="s">
        <v>45</v>
      </c>
      <c r="C41" s="32">
        <f>C42+C43</f>
        <v>24520470</v>
      </c>
      <c r="D41" s="32">
        <f>D42+D43</f>
        <v>12707344.55</v>
      </c>
      <c r="E41" s="37">
        <f t="shared" si="0"/>
        <v>24520.47</v>
      </c>
      <c r="F41" s="37">
        <f t="shared" si="1"/>
        <v>12707.344550000002</v>
      </c>
      <c r="G41" s="37">
        <f t="shared" si="2"/>
        <v>51.82341345822491</v>
      </c>
    </row>
    <row r="42" spans="1:7" ht="30">
      <c r="A42" s="36" t="s">
        <v>49</v>
      </c>
      <c r="B42" s="36" t="s">
        <v>316</v>
      </c>
      <c r="C42" s="38">
        <v>24520070</v>
      </c>
      <c r="D42" s="38">
        <v>12707344.55</v>
      </c>
      <c r="E42" s="37">
        <f t="shared" si="0"/>
        <v>24520.07</v>
      </c>
      <c r="F42" s="37">
        <f t="shared" si="1"/>
        <v>12707.344550000002</v>
      </c>
      <c r="G42" s="37">
        <f t="shared" si="2"/>
        <v>51.82425886223001</v>
      </c>
    </row>
    <row r="43" spans="1:7" ht="30">
      <c r="A43" s="36" t="s">
        <v>220</v>
      </c>
      <c r="B43" s="36" t="s">
        <v>315</v>
      </c>
      <c r="C43" s="38">
        <v>400</v>
      </c>
      <c r="D43" s="38">
        <v>0</v>
      </c>
      <c r="E43" s="37">
        <f t="shared" si="0"/>
        <v>0.4</v>
      </c>
      <c r="F43" s="37">
        <f t="shared" si="1"/>
        <v>0</v>
      </c>
      <c r="G43" s="37">
        <f t="shared" si="2"/>
        <v>0</v>
      </c>
    </row>
    <row r="44" spans="1:7" ht="30">
      <c r="A44" s="36" t="s">
        <v>96</v>
      </c>
      <c r="B44" s="36" t="s">
        <v>104</v>
      </c>
      <c r="C44" s="32">
        <f>C45</f>
        <v>27000</v>
      </c>
      <c r="D44" s="32">
        <f>D45</f>
        <v>23537.4</v>
      </c>
      <c r="E44" s="37">
        <f t="shared" si="0"/>
        <v>27</v>
      </c>
      <c r="F44" s="37">
        <f t="shared" si="1"/>
        <v>23.5374</v>
      </c>
      <c r="G44" s="37">
        <f t="shared" si="2"/>
        <v>87.17555555555556</v>
      </c>
    </row>
    <row r="45" spans="1:7" ht="15">
      <c r="A45" s="36" t="s">
        <v>12</v>
      </c>
      <c r="B45" s="36" t="s">
        <v>179</v>
      </c>
      <c r="C45" s="32">
        <f>C46</f>
        <v>27000</v>
      </c>
      <c r="D45" s="32">
        <f>D46</f>
        <v>23537.4</v>
      </c>
      <c r="E45" s="37">
        <f t="shared" si="0"/>
        <v>27</v>
      </c>
      <c r="F45" s="37">
        <f t="shared" si="1"/>
        <v>23.5374</v>
      </c>
      <c r="G45" s="37">
        <f t="shared" si="2"/>
        <v>87.17555555555556</v>
      </c>
    </row>
    <row r="46" spans="1:7" ht="30">
      <c r="A46" s="36" t="s">
        <v>188</v>
      </c>
      <c r="B46" s="36" t="s">
        <v>314</v>
      </c>
      <c r="C46" s="38">
        <v>27000</v>
      </c>
      <c r="D46" s="38">
        <v>23537.4</v>
      </c>
      <c r="E46" s="37">
        <f t="shared" si="0"/>
        <v>27</v>
      </c>
      <c r="F46" s="37">
        <f t="shared" si="1"/>
        <v>23.5374</v>
      </c>
      <c r="G46" s="37">
        <f t="shared" si="2"/>
        <v>87.17555555555556</v>
      </c>
    </row>
    <row r="47" spans="1:7" ht="15">
      <c r="A47" s="36" t="s">
        <v>112</v>
      </c>
      <c r="B47" s="36" t="s">
        <v>92</v>
      </c>
      <c r="C47" s="31">
        <f>C48+C50</f>
        <v>2366000</v>
      </c>
      <c r="D47" s="31">
        <f>D48+D50</f>
        <v>1066915.28</v>
      </c>
      <c r="E47" s="37">
        <f t="shared" si="0"/>
        <v>2366</v>
      </c>
      <c r="F47" s="37">
        <f t="shared" si="1"/>
        <v>1066.91528</v>
      </c>
      <c r="G47" s="37">
        <f t="shared" si="2"/>
        <v>45.09362975486052</v>
      </c>
    </row>
    <row r="48" spans="1:7" ht="30">
      <c r="A48" s="36" t="s">
        <v>147</v>
      </c>
      <c r="B48" s="36" t="s">
        <v>103</v>
      </c>
      <c r="C48" s="32">
        <f>C49</f>
        <v>2013000</v>
      </c>
      <c r="D48" s="32">
        <f>D49</f>
        <v>969415.28</v>
      </c>
      <c r="E48" s="37">
        <f t="shared" si="0"/>
        <v>2013</v>
      </c>
      <c r="F48" s="37">
        <f t="shared" si="1"/>
        <v>969.41528</v>
      </c>
      <c r="G48" s="37">
        <f t="shared" si="2"/>
        <v>48.157738698460015</v>
      </c>
    </row>
    <row r="49" spans="1:7" ht="45">
      <c r="A49" s="36" t="s">
        <v>118</v>
      </c>
      <c r="B49" s="36" t="s">
        <v>313</v>
      </c>
      <c r="C49" s="38">
        <v>2013000</v>
      </c>
      <c r="D49" s="38">
        <v>969415.28</v>
      </c>
      <c r="E49" s="37">
        <f t="shared" si="0"/>
        <v>2013</v>
      </c>
      <c r="F49" s="37">
        <f t="shared" si="1"/>
        <v>969.41528</v>
      </c>
      <c r="G49" s="37">
        <f t="shared" si="2"/>
        <v>48.157738698460015</v>
      </c>
    </row>
    <row r="50" spans="1:7" ht="45">
      <c r="A50" s="36" t="s">
        <v>190</v>
      </c>
      <c r="B50" s="36" t="s">
        <v>5</v>
      </c>
      <c r="C50" s="32">
        <f>C51+C53</f>
        <v>353000</v>
      </c>
      <c r="D50" s="32">
        <f>D51+D53</f>
        <v>97500</v>
      </c>
      <c r="E50" s="37">
        <f t="shared" si="0"/>
        <v>353</v>
      </c>
      <c r="F50" s="37">
        <f t="shared" si="1"/>
        <v>97.5</v>
      </c>
      <c r="G50" s="37">
        <f t="shared" si="2"/>
        <v>27.620396600566572</v>
      </c>
    </row>
    <row r="51" spans="1:7" ht="60">
      <c r="A51" s="36" t="s">
        <v>166</v>
      </c>
      <c r="B51" s="36" t="s">
        <v>312</v>
      </c>
      <c r="C51" s="32">
        <f>C52</f>
        <v>350000</v>
      </c>
      <c r="D51" s="32">
        <f>D52</f>
        <v>97500</v>
      </c>
      <c r="E51" s="37">
        <f t="shared" si="0"/>
        <v>350</v>
      </c>
      <c r="F51" s="37">
        <f t="shared" si="1"/>
        <v>97.5</v>
      </c>
      <c r="G51" s="37">
        <f t="shared" si="2"/>
        <v>27.857142857142858</v>
      </c>
    </row>
    <row r="52" spans="1:7" ht="75">
      <c r="A52" s="36" t="s">
        <v>57</v>
      </c>
      <c r="B52" s="36" t="s">
        <v>100</v>
      </c>
      <c r="C52" s="38">
        <v>350000</v>
      </c>
      <c r="D52" s="38">
        <v>97500</v>
      </c>
      <c r="E52" s="37">
        <f t="shared" si="0"/>
        <v>350</v>
      </c>
      <c r="F52" s="37">
        <f t="shared" si="1"/>
        <v>97.5</v>
      </c>
      <c r="G52" s="37">
        <f t="shared" si="2"/>
        <v>27.857142857142858</v>
      </c>
    </row>
    <row r="53" spans="1:7" ht="30">
      <c r="A53" s="36" t="s">
        <v>28</v>
      </c>
      <c r="B53" s="36" t="s">
        <v>311</v>
      </c>
      <c r="C53" s="38">
        <v>3000</v>
      </c>
      <c r="D53" s="38">
        <v>0</v>
      </c>
      <c r="E53" s="37">
        <f t="shared" si="0"/>
        <v>3</v>
      </c>
      <c r="F53" s="37">
        <f t="shared" si="1"/>
        <v>0</v>
      </c>
      <c r="G53" s="37">
        <f t="shared" si="2"/>
        <v>0</v>
      </c>
    </row>
    <row r="54" spans="1:7" ht="45">
      <c r="A54" s="36" t="s">
        <v>33</v>
      </c>
      <c r="B54" s="36" t="s">
        <v>119</v>
      </c>
      <c r="C54" s="31">
        <f>C55+C57</f>
        <v>1911830</v>
      </c>
      <c r="D54" s="31">
        <f>D55+D57</f>
        <v>827848.46</v>
      </c>
      <c r="E54" s="37">
        <f t="shared" si="0"/>
        <v>1911.83</v>
      </c>
      <c r="F54" s="37">
        <f t="shared" si="1"/>
        <v>827.8484599999999</v>
      </c>
      <c r="G54" s="37">
        <f t="shared" si="2"/>
        <v>43.301363614965766</v>
      </c>
    </row>
    <row r="55" spans="1:7" ht="30">
      <c r="A55" s="36" t="s">
        <v>225</v>
      </c>
      <c r="B55" s="36" t="s">
        <v>235</v>
      </c>
      <c r="C55" s="32">
        <f>C56</f>
        <v>0</v>
      </c>
      <c r="D55" s="32">
        <f>D56</f>
        <v>10000</v>
      </c>
      <c r="E55" s="37">
        <f t="shared" si="0"/>
        <v>0</v>
      </c>
      <c r="F55" s="37">
        <f t="shared" si="1"/>
        <v>10</v>
      </c>
      <c r="G55" s="37"/>
    </row>
    <row r="56" spans="1:7" ht="45">
      <c r="A56" s="36" t="s">
        <v>70</v>
      </c>
      <c r="B56" s="36" t="s">
        <v>310</v>
      </c>
      <c r="C56" s="38">
        <v>0</v>
      </c>
      <c r="D56" s="38">
        <v>10000</v>
      </c>
      <c r="E56" s="37">
        <f t="shared" si="0"/>
        <v>0</v>
      </c>
      <c r="F56" s="37">
        <f t="shared" si="1"/>
        <v>10</v>
      </c>
      <c r="G56" s="37"/>
    </row>
    <row r="57" spans="1:7" ht="90">
      <c r="A57" s="36" t="s">
        <v>148</v>
      </c>
      <c r="B57" s="36" t="s">
        <v>194</v>
      </c>
      <c r="C57" s="32">
        <f>C58+C62+C60</f>
        <v>1911830</v>
      </c>
      <c r="D57" s="32">
        <f>D58+D62+D60</f>
        <v>817848.46</v>
      </c>
      <c r="E57" s="37">
        <f t="shared" si="0"/>
        <v>1911.83</v>
      </c>
      <c r="F57" s="37">
        <f t="shared" si="1"/>
        <v>817.8484599999999</v>
      </c>
      <c r="G57" s="37">
        <f t="shared" si="2"/>
        <v>42.77830455636746</v>
      </c>
    </row>
    <row r="58" spans="1:7" ht="75">
      <c r="A58" s="36" t="s">
        <v>196</v>
      </c>
      <c r="B58" s="36" t="s">
        <v>210</v>
      </c>
      <c r="C58" s="32">
        <f>C59</f>
        <v>0</v>
      </c>
      <c r="D58" s="32">
        <f>D59</f>
        <v>10071.6</v>
      </c>
      <c r="E58" s="37">
        <f t="shared" si="0"/>
        <v>0</v>
      </c>
      <c r="F58" s="37">
        <f t="shared" si="1"/>
        <v>10.0716</v>
      </c>
      <c r="G58" s="37"/>
    </row>
    <row r="59" spans="1:7" ht="90">
      <c r="A59" s="36" t="s">
        <v>23</v>
      </c>
      <c r="B59" s="36" t="s">
        <v>84</v>
      </c>
      <c r="C59" s="38">
        <v>0</v>
      </c>
      <c r="D59" s="38">
        <v>10071.6</v>
      </c>
      <c r="E59" s="37">
        <f t="shared" si="0"/>
        <v>0</v>
      </c>
      <c r="F59" s="37">
        <f t="shared" si="1"/>
        <v>10.0716</v>
      </c>
      <c r="G59" s="37"/>
    </row>
    <row r="60" spans="1:7" ht="90">
      <c r="A60" s="36" t="s">
        <v>89</v>
      </c>
      <c r="B60" s="36" t="s">
        <v>182</v>
      </c>
      <c r="C60" s="32">
        <f>C61</f>
        <v>1717680</v>
      </c>
      <c r="D60" s="32">
        <f>D61</f>
        <v>698164.74</v>
      </c>
      <c r="E60" s="37">
        <f t="shared" si="0"/>
        <v>1717.68</v>
      </c>
      <c r="F60" s="37">
        <f t="shared" si="1"/>
        <v>698.1647399999999</v>
      </c>
      <c r="G60" s="37">
        <f t="shared" si="2"/>
        <v>40.64579782031577</v>
      </c>
    </row>
    <row r="61" spans="1:7" ht="90">
      <c r="A61" s="36" t="s">
        <v>135</v>
      </c>
      <c r="B61" s="36" t="s">
        <v>309</v>
      </c>
      <c r="C61" s="38">
        <v>1717680</v>
      </c>
      <c r="D61" s="38">
        <v>698164.74</v>
      </c>
      <c r="E61" s="37">
        <f t="shared" si="0"/>
        <v>1717.68</v>
      </c>
      <c r="F61" s="37">
        <f t="shared" si="1"/>
        <v>698.1647399999999</v>
      </c>
      <c r="G61" s="37">
        <f t="shared" si="2"/>
        <v>40.64579782031577</v>
      </c>
    </row>
    <row r="62" spans="1:7" ht="90">
      <c r="A62" s="36" t="s">
        <v>167</v>
      </c>
      <c r="B62" s="36" t="s">
        <v>143</v>
      </c>
      <c r="C62" s="32">
        <f>C63</f>
        <v>194150</v>
      </c>
      <c r="D62" s="32">
        <f>D63</f>
        <v>109612.12</v>
      </c>
      <c r="E62" s="37">
        <f t="shared" si="0"/>
        <v>194.15</v>
      </c>
      <c r="F62" s="37">
        <f t="shared" si="1"/>
        <v>109.61211999999999</v>
      </c>
      <c r="G62" s="37">
        <f t="shared" si="2"/>
        <v>56.457440123615754</v>
      </c>
    </row>
    <row r="63" spans="1:7" ht="75">
      <c r="A63" s="36" t="s">
        <v>183</v>
      </c>
      <c r="B63" s="36" t="s">
        <v>308</v>
      </c>
      <c r="C63" s="38">
        <v>194150</v>
      </c>
      <c r="D63" s="38">
        <v>109612.12</v>
      </c>
      <c r="E63" s="37">
        <f t="shared" si="0"/>
        <v>194.15</v>
      </c>
      <c r="F63" s="37">
        <f t="shared" si="1"/>
        <v>109.61211999999999</v>
      </c>
      <c r="G63" s="37">
        <f t="shared" si="2"/>
        <v>56.457440123615754</v>
      </c>
    </row>
    <row r="64" spans="1:7" ht="30">
      <c r="A64" s="36" t="s">
        <v>80</v>
      </c>
      <c r="B64" s="36" t="s">
        <v>168</v>
      </c>
      <c r="C64" s="31">
        <f>C65</f>
        <v>55000</v>
      </c>
      <c r="D64" s="31">
        <f>D65</f>
        <v>84644.73000000001</v>
      </c>
      <c r="E64" s="37">
        <f t="shared" si="0"/>
        <v>55</v>
      </c>
      <c r="F64" s="37">
        <f t="shared" si="1"/>
        <v>84.64473000000001</v>
      </c>
      <c r="G64" s="37">
        <f t="shared" si="2"/>
        <v>153.8995090909091</v>
      </c>
    </row>
    <row r="65" spans="1:7" ht="15">
      <c r="A65" s="36" t="s">
        <v>43</v>
      </c>
      <c r="B65" s="36" t="s">
        <v>206</v>
      </c>
      <c r="C65" s="31">
        <f>SUM(C66:C69)</f>
        <v>55000</v>
      </c>
      <c r="D65" s="31">
        <f>SUM(D66:D69)</f>
        <v>84644.73000000001</v>
      </c>
      <c r="E65" s="37">
        <f t="shared" si="0"/>
        <v>55</v>
      </c>
      <c r="F65" s="37">
        <f t="shared" si="1"/>
        <v>84.64473000000001</v>
      </c>
      <c r="G65" s="37">
        <f t="shared" si="2"/>
        <v>153.8995090909091</v>
      </c>
    </row>
    <row r="66" spans="1:7" ht="30">
      <c r="A66" s="36" t="s">
        <v>2</v>
      </c>
      <c r="B66" s="36" t="s">
        <v>307</v>
      </c>
      <c r="C66" s="38">
        <v>23000</v>
      </c>
      <c r="D66" s="38">
        <v>19440.9</v>
      </c>
      <c r="E66" s="37">
        <f t="shared" si="0"/>
        <v>23</v>
      </c>
      <c r="F66" s="37">
        <f t="shared" si="1"/>
        <v>19.440900000000003</v>
      </c>
      <c r="G66" s="37">
        <f t="shared" si="2"/>
        <v>84.52565217391306</v>
      </c>
    </row>
    <row r="67" spans="1:7" ht="30">
      <c r="A67" s="36" t="s">
        <v>115</v>
      </c>
      <c r="B67" s="36" t="s">
        <v>306</v>
      </c>
      <c r="C67" s="38">
        <v>1000</v>
      </c>
      <c r="D67" s="38">
        <v>2414.1</v>
      </c>
      <c r="E67" s="37">
        <f t="shared" si="0"/>
        <v>1</v>
      </c>
      <c r="F67" s="37">
        <f t="shared" si="1"/>
        <v>2.4141</v>
      </c>
      <c r="G67" s="37">
        <f t="shared" si="2"/>
        <v>241.41</v>
      </c>
    </row>
    <row r="68" spans="1:7" ht="30">
      <c r="A68" s="36" t="s">
        <v>56</v>
      </c>
      <c r="B68" s="36" t="s">
        <v>305</v>
      </c>
      <c r="C68" s="38">
        <v>1000</v>
      </c>
      <c r="D68" s="38">
        <v>605.04</v>
      </c>
      <c r="E68" s="37">
        <f t="shared" si="0"/>
        <v>1</v>
      </c>
      <c r="F68" s="37">
        <f t="shared" si="1"/>
        <v>0.6050399999999999</v>
      </c>
      <c r="G68" s="37">
        <f t="shared" si="2"/>
        <v>60.50399999999999</v>
      </c>
    </row>
    <row r="69" spans="1:7" ht="30">
      <c r="A69" s="36" t="s">
        <v>232</v>
      </c>
      <c r="B69" s="36" t="s">
        <v>304</v>
      </c>
      <c r="C69" s="38">
        <v>30000</v>
      </c>
      <c r="D69" s="38">
        <v>62184.69</v>
      </c>
      <c r="E69" s="37">
        <f t="shared" si="0"/>
        <v>30</v>
      </c>
      <c r="F69" s="37">
        <f t="shared" si="1"/>
        <v>62.18469</v>
      </c>
      <c r="G69" s="37">
        <f t="shared" si="2"/>
        <v>207.28230000000002</v>
      </c>
    </row>
    <row r="70" spans="1:7" ht="45">
      <c r="A70" s="36" t="s">
        <v>127</v>
      </c>
      <c r="B70" s="36" t="s">
        <v>156</v>
      </c>
      <c r="C70" s="31">
        <f aca="true" t="shared" si="3" ref="C70:D72">C71</f>
        <v>500000</v>
      </c>
      <c r="D70" s="31">
        <f t="shared" si="3"/>
        <v>226507</v>
      </c>
      <c r="E70" s="37">
        <f t="shared" si="0"/>
        <v>500</v>
      </c>
      <c r="F70" s="37">
        <f t="shared" si="1"/>
        <v>226.507</v>
      </c>
      <c r="G70" s="37">
        <f t="shared" si="2"/>
        <v>45.3014</v>
      </c>
    </row>
    <row r="71" spans="1:7" ht="15">
      <c r="A71" s="36" t="s">
        <v>240</v>
      </c>
      <c r="B71" s="36" t="s">
        <v>53</v>
      </c>
      <c r="C71" s="32">
        <f t="shared" si="3"/>
        <v>500000</v>
      </c>
      <c r="D71" s="32">
        <f t="shared" si="3"/>
        <v>226507</v>
      </c>
      <c r="E71" s="37">
        <f t="shared" si="0"/>
        <v>500</v>
      </c>
      <c r="F71" s="37">
        <f t="shared" si="1"/>
        <v>226.507</v>
      </c>
      <c r="G71" s="37">
        <f t="shared" si="2"/>
        <v>45.3014</v>
      </c>
    </row>
    <row r="72" spans="1:7" ht="15">
      <c r="A72" s="36" t="s">
        <v>35</v>
      </c>
      <c r="B72" s="36" t="s">
        <v>98</v>
      </c>
      <c r="C72" s="32">
        <f t="shared" si="3"/>
        <v>500000</v>
      </c>
      <c r="D72" s="32">
        <f t="shared" si="3"/>
        <v>226507</v>
      </c>
      <c r="E72" s="37">
        <f t="shared" si="0"/>
        <v>500</v>
      </c>
      <c r="F72" s="37">
        <f t="shared" si="1"/>
        <v>226.507</v>
      </c>
      <c r="G72" s="37">
        <f t="shared" si="2"/>
        <v>45.3014</v>
      </c>
    </row>
    <row r="73" spans="1:7" ht="45">
      <c r="A73" s="36" t="s">
        <v>217</v>
      </c>
      <c r="B73" s="36" t="s">
        <v>303</v>
      </c>
      <c r="C73" s="38">
        <v>500000</v>
      </c>
      <c r="D73" s="38">
        <v>226507</v>
      </c>
      <c r="E73" s="37">
        <f t="shared" si="0"/>
        <v>500</v>
      </c>
      <c r="F73" s="37">
        <f t="shared" si="1"/>
        <v>226.507</v>
      </c>
      <c r="G73" s="37">
        <f t="shared" si="2"/>
        <v>45.3014</v>
      </c>
    </row>
    <row r="74" spans="1:7" ht="30">
      <c r="A74" s="36" t="s">
        <v>72</v>
      </c>
      <c r="B74" s="36" t="s">
        <v>145</v>
      </c>
      <c r="C74" s="31">
        <f>C75+C78</f>
        <v>1325000</v>
      </c>
      <c r="D74" s="31">
        <f>D75+D78</f>
        <v>1120794.14</v>
      </c>
      <c r="E74" s="37">
        <f t="shared" si="0"/>
        <v>1325</v>
      </c>
      <c r="F74" s="37">
        <f t="shared" si="1"/>
        <v>1120.79414</v>
      </c>
      <c r="G74" s="37">
        <f t="shared" si="2"/>
        <v>84.58823698113207</v>
      </c>
    </row>
    <row r="75" spans="1:7" ht="90">
      <c r="A75" s="36" t="s">
        <v>218</v>
      </c>
      <c r="B75" s="36" t="s">
        <v>81</v>
      </c>
      <c r="C75" s="31">
        <f>C76</f>
        <v>1325000</v>
      </c>
      <c r="D75" s="31">
        <f>D76</f>
        <v>0</v>
      </c>
      <c r="E75" s="37">
        <f aca="true" t="shared" si="4" ref="E75:E138">C75/1000</f>
        <v>1325</v>
      </c>
      <c r="F75" s="37">
        <f aca="true" t="shared" si="5" ref="F75:F138">D75/1000</f>
        <v>0</v>
      </c>
      <c r="G75" s="37">
        <f aca="true" t="shared" si="6" ref="G75:G138">F75/E75*100</f>
        <v>0</v>
      </c>
    </row>
    <row r="76" spans="1:7" ht="105">
      <c r="A76" s="36" t="s">
        <v>83</v>
      </c>
      <c r="B76" s="36" t="s">
        <v>191</v>
      </c>
      <c r="C76" s="31">
        <f>C77</f>
        <v>1325000</v>
      </c>
      <c r="D76" s="31">
        <f>D77</f>
        <v>0</v>
      </c>
      <c r="E76" s="37">
        <f t="shared" si="4"/>
        <v>1325</v>
      </c>
      <c r="F76" s="37">
        <f t="shared" si="5"/>
        <v>0</v>
      </c>
      <c r="G76" s="37">
        <f t="shared" si="6"/>
        <v>0</v>
      </c>
    </row>
    <row r="77" spans="1:7" ht="90">
      <c r="A77" s="36" t="s">
        <v>109</v>
      </c>
      <c r="B77" s="36" t="s">
        <v>302</v>
      </c>
      <c r="C77" s="39">
        <v>1325000</v>
      </c>
      <c r="D77" s="39">
        <v>0</v>
      </c>
      <c r="E77" s="37">
        <f t="shared" si="4"/>
        <v>1325</v>
      </c>
      <c r="F77" s="37">
        <f t="shared" si="5"/>
        <v>0</v>
      </c>
      <c r="G77" s="37">
        <f t="shared" si="6"/>
        <v>0</v>
      </c>
    </row>
    <row r="78" spans="1:7" ht="30">
      <c r="A78" s="36" t="s">
        <v>125</v>
      </c>
      <c r="B78" s="36" t="s">
        <v>99</v>
      </c>
      <c r="C78" s="31">
        <f>C79</f>
        <v>0</v>
      </c>
      <c r="D78" s="31">
        <f>D79</f>
        <v>1120794.14</v>
      </c>
      <c r="E78" s="37">
        <f t="shared" si="4"/>
        <v>0</v>
      </c>
      <c r="F78" s="37">
        <f t="shared" si="5"/>
        <v>1120.79414</v>
      </c>
      <c r="G78" s="37"/>
    </row>
    <row r="79" spans="1:7" ht="60">
      <c r="A79" s="36" t="s">
        <v>230</v>
      </c>
      <c r="B79" s="36" t="s">
        <v>86</v>
      </c>
      <c r="C79" s="31">
        <f>C80</f>
        <v>0</v>
      </c>
      <c r="D79" s="31">
        <f>D80</f>
        <v>1120794.14</v>
      </c>
      <c r="E79" s="37">
        <f t="shared" si="4"/>
        <v>0</v>
      </c>
      <c r="F79" s="37">
        <f t="shared" si="5"/>
        <v>1120.79414</v>
      </c>
      <c r="G79" s="37"/>
    </row>
    <row r="80" spans="1:7" ht="60">
      <c r="A80" s="36" t="s">
        <v>69</v>
      </c>
      <c r="B80" s="36" t="s">
        <v>301</v>
      </c>
      <c r="C80" s="39">
        <v>0</v>
      </c>
      <c r="D80" s="39">
        <v>1120794.14</v>
      </c>
      <c r="E80" s="37">
        <f t="shared" si="4"/>
        <v>0</v>
      </c>
      <c r="F80" s="37">
        <f t="shared" si="5"/>
        <v>1120.79414</v>
      </c>
      <c r="G80" s="37"/>
    </row>
    <row r="81" spans="1:7" ht="15">
      <c r="A81" s="36" t="s">
        <v>193</v>
      </c>
      <c r="B81" s="36" t="s">
        <v>126</v>
      </c>
      <c r="C81" s="31">
        <f>C82+C85+C86+C89+C92+C93+C97+C98</f>
        <v>1839490</v>
      </c>
      <c r="D81" s="31">
        <f>D82+D85+D86+D89+D92+D93+D97+D98</f>
        <v>751987.46</v>
      </c>
      <c r="E81" s="37">
        <f t="shared" si="4"/>
        <v>1839.49</v>
      </c>
      <c r="F81" s="37">
        <f t="shared" si="5"/>
        <v>751.9874599999999</v>
      </c>
      <c r="G81" s="37">
        <f t="shared" si="6"/>
        <v>40.88021462470576</v>
      </c>
    </row>
    <row r="82" spans="1:7" ht="30">
      <c r="A82" s="36" t="s">
        <v>138</v>
      </c>
      <c r="B82" s="36" t="s">
        <v>241</v>
      </c>
      <c r="C82" s="31">
        <f>C83+C84</f>
        <v>23800</v>
      </c>
      <c r="D82" s="31">
        <f>D83+D84</f>
        <v>12648.349999999999</v>
      </c>
      <c r="E82" s="37">
        <f t="shared" si="4"/>
        <v>23.8</v>
      </c>
      <c r="F82" s="37">
        <f t="shared" si="5"/>
        <v>12.648349999999999</v>
      </c>
      <c r="G82" s="37">
        <f t="shared" si="6"/>
        <v>53.14432773109243</v>
      </c>
    </row>
    <row r="83" spans="1:7" ht="75">
      <c r="A83" s="36" t="s">
        <v>38</v>
      </c>
      <c r="B83" s="36" t="s">
        <v>300</v>
      </c>
      <c r="C83" s="39">
        <v>16100</v>
      </c>
      <c r="D83" s="39">
        <v>10847.88</v>
      </c>
      <c r="E83" s="37">
        <f t="shared" si="4"/>
        <v>16.1</v>
      </c>
      <c r="F83" s="37">
        <f t="shared" si="5"/>
        <v>10.84788</v>
      </c>
      <c r="G83" s="37">
        <f t="shared" si="6"/>
        <v>67.37813664596273</v>
      </c>
    </row>
    <row r="84" spans="1:7" ht="60">
      <c r="A84" s="36" t="s">
        <v>15</v>
      </c>
      <c r="B84" s="36" t="s">
        <v>299</v>
      </c>
      <c r="C84" s="39">
        <v>7700</v>
      </c>
      <c r="D84" s="39">
        <v>1800.47</v>
      </c>
      <c r="E84" s="37">
        <f t="shared" si="4"/>
        <v>7.7</v>
      </c>
      <c r="F84" s="37">
        <f t="shared" si="5"/>
        <v>1.80047</v>
      </c>
      <c r="G84" s="37">
        <f t="shared" si="6"/>
        <v>23.382727272727273</v>
      </c>
    </row>
    <row r="85" spans="1:7" ht="75">
      <c r="A85" s="36" t="s">
        <v>29</v>
      </c>
      <c r="B85" s="36" t="s">
        <v>97</v>
      </c>
      <c r="C85" s="39">
        <v>24710</v>
      </c>
      <c r="D85" s="39">
        <v>96000</v>
      </c>
      <c r="E85" s="37">
        <f t="shared" si="4"/>
        <v>24.71</v>
      </c>
      <c r="F85" s="37">
        <f t="shared" si="5"/>
        <v>96</v>
      </c>
      <c r="G85" s="37">
        <f t="shared" si="6"/>
        <v>388.5066774585188</v>
      </c>
    </row>
    <row r="86" spans="1:7" ht="60">
      <c r="A86" s="36" t="s">
        <v>71</v>
      </c>
      <c r="B86" s="36" t="s">
        <v>51</v>
      </c>
      <c r="C86" s="31">
        <v>6520</v>
      </c>
      <c r="D86" s="31">
        <v>1000</v>
      </c>
      <c r="E86" s="37">
        <f t="shared" si="4"/>
        <v>6.52</v>
      </c>
      <c r="F86" s="37">
        <f t="shared" si="5"/>
        <v>1</v>
      </c>
      <c r="G86" s="37">
        <f t="shared" si="6"/>
        <v>15.337423312883436</v>
      </c>
    </row>
    <row r="87" spans="1:7" ht="60">
      <c r="A87" s="36" t="s">
        <v>132</v>
      </c>
      <c r="B87" s="36" t="s">
        <v>21</v>
      </c>
      <c r="C87" s="39">
        <v>4020</v>
      </c>
      <c r="D87" s="39">
        <v>0</v>
      </c>
      <c r="E87" s="37">
        <f t="shared" si="4"/>
        <v>4.02</v>
      </c>
      <c r="F87" s="37">
        <f t="shared" si="5"/>
        <v>0</v>
      </c>
      <c r="G87" s="37">
        <f t="shared" si="6"/>
        <v>0</v>
      </c>
    </row>
    <row r="88" spans="1:7" ht="60">
      <c r="A88" s="36" t="s">
        <v>120</v>
      </c>
      <c r="B88" s="36" t="s">
        <v>42</v>
      </c>
      <c r="C88" s="39">
        <v>2500</v>
      </c>
      <c r="D88" s="39">
        <v>1000</v>
      </c>
      <c r="E88" s="37">
        <f t="shared" si="4"/>
        <v>2.5</v>
      </c>
      <c r="F88" s="37">
        <f t="shared" si="5"/>
        <v>1</v>
      </c>
      <c r="G88" s="37">
        <f t="shared" si="6"/>
        <v>40</v>
      </c>
    </row>
    <row r="89" spans="1:7" ht="120">
      <c r="A89" s="36" t="s">
        <v>207</v>
      </c>
      <c r="B89" s="36" t="s">
        <v>234</v>
      </c>
      <c r="C89" s="31">
        <f>C90+C91</f>
        <v>35050</v>
      </c>
      <c r="D89" s="31">
        <f>D90+D91</f>
        <v>1250</v>
      </c>
      <c r="E89" s="37">
        <f t="shared" si="4"/>
        <v>35.05</v>
      </c>
      <c r="F89" s="37">
        <f t="shared" si="5"/>
        <v>1.25</v>
      </c>
      <c r="G89" s="37">
        <f t="shared" si="6"/>
        <v>3.566333808844508</v>
      </c>
    </row>
    <row r="90" spans="1:7" ht="30">
      <c r="A90" s="36" t="s">
        <v>345</v>
      </c>
      <c r="B90" s="36" t="s">
        <v>344</v>
      </c>
      <c r="C90" s="31"/>
      <c r="D90" s="31">
        <v>1250</v>
      </c>
      <c r="E90" s="37">
        <f t="shared" si="4"/>
        <v>0</v>
      </c>
      <c r="F90" s="37">
        <f t="shared" si="5"/>
        <v>1.25</v>
      </c>
      <c r="G90" s="37"/>
    </row>
    <row r="91" spans="1:7" ht="30">
      <c r="A91" s="36" t="s">
        <v>237</v>
      </c>
      <c r="B91" s="36" t="s">
        <v>298</v>
      </c>
      <c r="C91" s="39">
        <v>35050</v>
      </c>
      <c r="D91" s="39">
        <v>0</v>
      </c>
      <c r="E91" s="37">
        <f t="shared" si="4"/>
        <v>35.05</v>
      </c>
      <c r="F91" s="37">
        <f t="shared" si="5"/>
        <v>0</v>
      </c>
      <c r="G91" s="37">
        <f t="shared" si="6"/>
        <v>0</v>
      </c>
    </row>
    <row r="92" spans="1:7" ht="60">
      <c r="A92" s="36" t="s">
        <v>46</v>
      </c>
      <c r="B92" s="36" t="s">
        <v>48</v>
      </c>
      <c r="C92" s="39">
        <v>408830</v>
      </c>
      <c r="D92" s="39">
        <v>227481.27</v>
      </c>
      <c r="E92" s="37">
        <f t="shared" si="4"/>
        <v>408.83</v>
      </c>
      <c r="F92" s="37">
        <f t="shared" si="5"/>
        <v>227.48127</v>
      </c>
      <c r="G92" s="37">
        <f t="shared" si="6"/>
        <v>55.642019910476236</v>
      </c>
    </row>
    <row r="93" spans="1:7" ht="30">
      <c r="A93" s="36" t="s">
        <v>0</v>
      </c>
      <c r="B93" s="36" t="s">
        <v>106</v>
      </c>
      <c r="C93" s="31">
        <f>C94+C95</f>
        <v>0</v>
      </c>
      <c r="D93" s="31">
        <f>D94+D95</f>
        <v>20798.75</v>
      </c>
      <c r="E93" s="37">
        <f t="shared" si="4"/>
        <v>0</v>
      </c>
      <c r="F93" s="37">
        <f t="shared" si="5"/>
        <v>20.79875</v>
      </c>
      <c r="G93" s="37"/>
    </row>
    <row r="94" spans="1:7" ht="30">
      <c r="A94" s="36" t="s">
        <v>110</v>
      </c>
      <c r="B94" s="36" t="s">
        <v>297</v>
      </c>
      <c r="C94" s="39">
        <v>0</v>
      </c>
      <c r="D94" s="39">
        <v>13053.59</v>
      </c>
      <c r="E94" s="37">
        <f t="shared" si="4"/>
        <v>0</v>
      </c>
      <c r="F94" s="37">
        <f t="shared" si="5"/>
        <v>13.05359</v>
      </c>
      <c r="G94" s="37"/>
    </row>
    <row r="95" spans="1:7" ht="45">
      <c r="A95" s="36" t="s">
        <v>212</v>
      </c>
      <c r="B95" s="36" t="s">
        <v>140</v>
      </c>
      <c r="C95" s="31">
        <v>0</v>
      </c>
      <c r="D95" s="31">
        <v>7745.16</v>
      </c>
      <c r="E95" s="37">
        <f t="shared" si="4"/>
        <v>0</v>
      </c>
      <c r="F95" s="37">
        <f t="shared" si="5"/>
        <v>7.74516</v>
      </c>
      <c r="G95" s="37"/>
    </row>
    <row r="96" spans="1:7" ht="60">
      <c r="A96" s="36" t="s">
        <v>63</v>
      </c>
      <c r="B96" s="36" t="s">
        <v>296</v>
      </c>
      <c r="C96" s="39">
        <v>0</v>
      </c>
      <c r="D96" s="39">
        <v>7745.16</v>
      </c>
      <c r="E96" s="37">
        <f t="shared" si="4"/>
        <v>0</v>
      </c>
      <c r="F96" s="37">
        <f t="shared" si="5"/>
        <v>7.74516</v>
      </c>
      <c r="G96" s="37"/>
    </row>
    <row r="97" spans="1:7" ht="75">
      <c r="A97" s="36" t="s">
        <v>91</v>
      </c>
      <c r="B97" s="36" t="s">
        <v>153</v>
      </c>
      <c r="C97" s="39">
        <v>347280</v>
      </c>
      <c r="D97" s="39">
        <v>78789.65</v>
      </c>
      <c r="E97" s="37">
        <f t="shared" si="4"/>
        <v>347.28</v>
      </c>
      <c r="F97" s="37">
        <f t="shared" si="5"/>
        <v>78.78965</v>
      </c>
      <c r="G97" s="37">
        <f t="shared" si="6"/>
        <v>22.687643976042388</v>
      </c>
    </row>
    <row r="98" spans="1:7" ht="30">
      <c r="A98" s="36" t="s">
        <v>134</v>
      </c>
      <c r="B98" s="36" t="s">
        <v>231</v>
      </c>
      <c r="C98" s="31">
        <v>993300</v>
      </c>
      <c r="D98" s="31">
        <f>D99</f>
        <v>314019.44</v>
      </c>
      <c r="E98" s="37">
        <f t="shared" si="4"/>
        <v>993.3</v>
      </c>
      <c r="F98" s="37">
        <f t="shared" si="5"/>
        <v>314.01944</v>
      </c>
      <c r="G98" s="37">
        <f t="shared" si="6"/>
        <v>31.613756166314307</v>
      </c>
    </row>
    <row r="99" spans="1:7" ht="45">
      <c r="A99" s="36" t="s">
        <v>219</v>
      </c>
      <c r="B99" s="36" t="s">
        <v>154</v>
      </c>
      <c r="C99" s="39">
        <v>993300</v>
      </c>
      <c r="D99" s="39">
        <v>314019.44</v>
      </c>
      <c r="E99" s="37">
        <f t="shared" si="4"/>
        <v>993.3</v>
      </c>
      <c r="F99" s="37">
        <f t="shared" si="5"/>
        <v>314.01944</v>
      </c>
      <c r="G99" s="37">
        <f t="shared" si="6"/>
        <v>31.613756166314307</v>
      </c>
    </row>
    <row r="100" spans="1:7" ht="15">
      <c r="A100" s="36" t="s">
        <v>172</v>
      </c>
      <c r="B100" s="36" t="s">
        <v>111</v>
      </c>
      <c r="C100" s="31">
        <v>0</v>
      </c>
      <c r="D100" s="31">
        <f>D101+D103</f>
        <v>180727.96</v>
      </c>
      <c r="E100" s="37">
        <f t="shared" si="4"/>
        <v>0</v>
      </c>
      <c r="F100" s="37">
        <f t="shared" si="5"/>
        <v>180.72796</v>
      </c>
      <c r="G100" s="37"/>
    </row>
    <row r="101" spans="1:7" ht="15">
      <c r="A101" s="36" t="s">
        <v>227</v>
      </c>
      <c r="B101" s="36" t="s">
        <v>142</v>
      </c>
      <c r="C101" s="31">
        <v>0</v>
      </c>
      <c r="D101" s="31">
        <f>D102</f>
        <v>2132.84</v>
      </c>
      <c r="E101" s="37">
        <f t="shared" si="4"/>
        <v>0</v>
      </c>
      <c r="F101" s="37">
        <f t="shared" si="5"/>
        <v>2.1328400000000003</v>
      </c>
      <c r="G101" s="37"/>
    </row>
    <row r="102" spans="1:7" ht="30">
      <c r="A102" s="36" t="s">
        <v>41</v>
      </c>
      <c r="B102" s="36" t="s">
        <v>295</v>
      </c>
      <c r="C102" s="39">
        <v>0</v>
      </c>
      <c r="D102" s="39">
        <v>2132.84</v>
      </c>
      <c r="E102" s="37">
        <f t="shared" si="4"/>
        <v>0</v>
      </c>
      <c r="F102" s="37">
        <f t="shared" si="5"/>
        <v>2.1328400000000003</v>
      </c>
      <c r="G102" s="37"/>
    </row>
    <row r="103" spans="1:7" ht="15">
      <c r="A103" s="36" t="s">
        <v>189</v>
      </c>
      <c r="B103" s="36" t="s">
        <v>36</v>
      </c>
      <c r="C103" s="31">
        <v>0</v>
      </c>
      <c r="D103" s="31">
        <f>D104</f>
        <v>178595.12</v>
      </c>
      <c r="E103" s="37">
        <f t="shared" si="4"/>
        <v>0</v>
      </c>
      <c r="F103" s="37">
        <f t="shared" si="5"/>
        <v>178.59512</v>
      </c>
      <c r="G103" s="37"/>
    </row>
    <row r="104" spans="1:7" ht="30">
      <c r="A104" s="36" t="s">
        <v>176</v>
      </c>
      <c r="B104" s="36" t="s">
        <v>294</v>
      </c>
      <c r="C104" s="39">
        <v>0</v>
      </c>
      <c r="D104" s="39">
        <v>178595.12</v>
      </c>
      <c r="E104" s="37">
        <f t="shared" si="4"/>
        <v>0</v>
      </c>
      <c r="F104" s="37">
        <f t="shared" si="5"/>
        <v>178.59512</v>
      </c>
      <c r="G104" s="37"/>
    </row>
    <row r="105" spans="1:7" ht="15">
      <c r="A105" s="36" t="s">
        <v>52</v>
      </c>
      <c r="B105" s="36" t="s">
        <v>174</v>
      </c>
      <c r="C105" s="31">
        <f>C106+C170</f>
        <v>342066389.48999995</v>
      </c>
      <c r="D105" s="31">
        <f>D106+D170</f>
        <v>205885920.49</v>
      </c>
      <c r="E105" s="37">
        <f t="shared" si="4"/>
        <v>342066.38949</v>
      </c>
      <c r="F105" s="37">
        <f t="shared" si="5"/>
        <v>205885.92049000002</v>
      </c>
      <c r="G105" s="37">
        <f t="shared" si="6"/>
        <v>60.18887760266751</v>
      </c>
    </row>
    <row r="106" spans="1:7" ht="45">
      <c r="A106" s="36" t="s">
        <v>6</v>
      </c>
      <c r="B106" s="36" t="s">
        <v>208</v>
      </c>
      <c r="C106" s="31">
        <f>C107+C112+C139+C167</f>
        <v>343059435.4</v>
      </c>
      <c r="D106" s="31">
        <f>D107+D112+D139+D167</f>
        <v>206878966.4</v>
      </c>
      <c r="E106" s="37">
        <f t="shared" si="4"/>
        <v>343059.43539999996</v>
      </c>
      <c r="F106" s="37">
        <f t="shared" si="5"/>
        <v>206878.9664</v>
      </c>
      <c r="G106" s="37">
        <f t="shared" si="6"/>
        <v>60.30411790271373</v>
      </c>
    </row>
    <row r="107" spans="1:7" ht="30">
      <c r="A107" s="36" t="s">
        <v>62</v>
      </c>
      <c r="B107" s="36" t="s">
        <v>177</v>
      </c>
      <c r="C107" s="31">
        <f>C108+C110</f>
        <v>124300500</v>
      </c>
      <c r="D107" s="31">
        <f>D108+D110</f>
        <v>81528339</v>
      </c>
      <c r="E107" s="37">
        <f t="shared" si="4"/>
        <v>124300.5</v>
      </c>
      <c r="F107" s="37">
        <f t="shared" si="5"/>
        <v>81528.339</v>
      </c>
      <c r="G107" s="37">
        <f t="shared" si="6"/>
        <v>65.58971122400956</v>
      </c>
    </row>
    <row r="108" spans="1:7" ht="15">
      <c r="A108" s="36" t="s">
        <v>213</v>
      </c>
      <c r="B108" s="36" t="s">
        <v>163</v>
      </c>
      <c r="C108" s="31">
        <v>108266600</v>
      </c>
      <c r="D108" s="31">
        <f>D109</f>
        <v>67666639</v>
      </c>
      <c r="E108" s="37">
        <f t="shared" si="4"/>
        <v>108266.6</v>
      </c>
      <c r="F108" s="37">
        <f t="shared" si="5"/>
        <v>67666.639</v>
      </c>
      <c r="G108" s="37">
        <f t="shared" si="6"/>
        <v>62.500012931042434</v>
      </c>
    </row>
    <row r="109" spans="1:7" ht="30">
      <c r="A109" s="36" t="s">
        <v>164</v>
      </c>
      <c r="B109" s="36" t="s">
        <v>293</v>
      </c>
      <c r="C109" s="39">
        <v>108266600</v>
      </c>
      <c r="D109" s="39">
        <v>67666639</v>
      </c>
      <c r="E109" s="37">
        <f t="shared" si="4"/>
        <v>108266.6</v>
      </c>
      <c r="F109" s="37">
        <f t="shared" si="5"/>
        <v>67666.639</v>
      </c>
      <c r="G109" s="37">
        <f t="shared" si="6"/>
        <v>62.500012931042434</v>
      </c>
    </row>
    <row r="110" spans="1:7" ht="30">
      <c r="A110" s="36" t="s">
        <v>175</v>
      </c>
      <c r="B110" s="36" t="s">
        <v>74</v>
      </c>
      <c r="C110" s="31">
        <f>C111</f>
        <v>16033900</v>
      </c>
      <c r="D110" s="31">
        <f>D111</f>
        <v>13861700</v>
      </c>
      <c r="E110" s="37">
        <f t="shared" si="4"/>
        <v>16033.9</v>
      </c>
      <c r="F110" s="37">
        <f t="shared" si="5"/>
        <v>13861.7</v>
      </c>
      <c r="G110" s="37">
        <f t="shared" si="6"/>
        <v>86.45245386337697</v>
      </c>
    </row>
    <row r="111" spans="1:7" ht="45">
      <c r="A111" s="36" t="s">
        <v>79</v>
      </c>
      <c r="B111" s="36" t="s">
        <v>292</v>
      </c>
      <c r="C111" s="39">
        <v>16033900</v>
      </c>
      <c r="D111" s="39">
        <v>13861700</v>
      </c>
      <c r="E111" s="37">
        <f t="shared" si="4"/>
        <v>16033.9</v>
      </c>
      <c r="F111" s="37">
        <f t="shared" si="5"/>
        <v>13861.7</v>
      </c>
      <c r="G111" s="37">
        <f t="shared" si="6"/>
        <v>86.45245386337697</v>
      </c>
    </row>
    <row r="112" spans="1:7" ht="30">
      <c r="A112" s="36" t="s">
        <v>17</v>
      </c>
      <c r="B112" s="36" t="s">
        <v>117</v>
      </c>
      <c r="C112" s="31">
        <f>C113+C115+C120+C128+C122+C124+C126</f>
        <v>37761535.4</v>
      </c>
      <c r="D112" s="31">
        <f>D113+D115+D120+D128+D122+D124+D126</f>
        <v>11566235.4</v>
      </c>
      <c r="E112" s="37">
        <f t="shared" si="4"/>
        <v>37761.5354</v>
      </c>
      <c r="F112" s="37">
        <f t="shared" si="5"/>
        <v>11566.2354</v>
      </c>
      <c r="G112" s="37">
        <f t="shared" si="6"/>
        <v>30.629674555023524</v>
      </c>
    </row>
    <row r="113" spans="1:7" ht="45">
      <c r="A113" s="36" t="s">
        <v>24</v>
      </c>
      <c r="B113" s="36" t="s">
        <v>10</v>
      </c>
      <c r="C113" s="31">
        <v>415000</v>
      </c>
      <c r="D113" s="31">
        <v>415000</v>
      </c>
      <c r="E113" s="37">
        <f t="shared" si="4"/>
        <v>415</v>
      </c>
      <c r="F113" s="37">
        <f t="shared" si="5"/>
        <v>415</v>
      </c>
      <c r="G113" s="37">
        <f t="shared" si="6"/>
        <v>100</v>
      </c>
    </row>
    <row r="114" spans="1:7" ht="60">
      <c r="A114" s="36" t="s">
        <v>184</v>
      </c>
      <c r="B114" s="36" t="s">
        <v>291</v>
      </c>
      <c r="C114" s="39">
        <v>415000</v>
      </c>
      <c r="D114" s="39">
        <v>415000</v>
      </c>
      <c r="E114" s="37">
        <f t="shared" si="4"/>
        <v>415</v>
      </c>
      <c r="F114" s="37">
        <f t="shared" si="5"/>
        <v>415</v>
      </c>
      <c r="G114" s="37">
        <f t="shared" si="6"/>
        <v>100</v>
      </c>
    </row>
    <row r="115" spans="1:7" ht="30">
      <c r="A115" s="36" t="s">
        <v>37</v>
      </c>
      <c r="B115" s="36" t="s">
        <v>54</v>
      </c>
      <c r="C115" s="31">
        <f>C116</f>
        <v>5322535.4</v>
      </c>
      <c r="D115" s="31">
        <f>D116</f>
        <v>5322535.4</v>
      </c>
      <c r="E115" s="37">
        <f t="shared" si="4"/>
        <v>5322.535400000001</v>
      </c>
      <c r="F115" s="37">
        <f t="shared" si="5"/>
        <v>5322.535400000001</v>
      </c>
      <c r="G115" s="37">
        <f t="shared" si="6"/>
        <v>100</v>
      </c>
    </row>
    <row r="116" spans="1:7" ht="30">
      <c r="A116" s="36" t="s">
        <v>13</v>
      </c>
      <c r="B116" s="36" t="s">
        <v>290</v>
      </c>
      <c r="C116" s="39">
        <f>C117+C118+C119</f>
        <v>5322535.4</v>
      </c>
      <c r="D116" s="39">
        <f>D117+D118+D119</f>
        <v>5322535.4</v>
      </c>
      <c r="E116" s="37">
        <f t="shared" si="4"/>
        <v>5322.535400000001</v>
      </c>
      <c r="F116" s="37">
        <f t="shared" si="5"/>
        <v>5322.535400000001</v>
      </c>
      <c r="G116" s="37">
        <f t="shared" si="6"/>
        <v>100</v>
      </c>
    </row>
    <row r="117" spans="1:7" ht="120">
      <c r="A117" s="40" t="s">
        <v>346</v>
      </c>
      <c r="B117" s="36"/>
      <c r="C117" s="39">
        <f>2206842+1126384</f>
        <v>3333226</v>
      </c>
      <c r="D117" s="39">
        <f>2206842+1126384</f>
        <v>3333226</v>
      </c>
      <c r="E117" s="37">
        <f t="shared" si="4"/>
        <v>3333.226</v>
      </c>
      <c r="F117" s="37">
        <f t="shared" si="5"/>
        <v>3333.226</v>
      </c>
      <c r="G117" s="37">
        <f t="shared" si="6"/>
        <v>100</v>
      </c>
    </row>
    <row r="118" spans="1:7" ht="45">
      <c r="A118" s="40" t="s">
        <v>347</v>
      </c>
      <c r="B118" s="36"/>
      <c r="C118" s="39">
        <f>230148.38+212035.82</f>
        <v>442184.2</v>
      </c>
      <c r="D118" s="39">
        <f>230148.38+212035.82</f>
        <v>442184.2</v>
      </c>
      <c r="E118" s="37">
        <f t="shared" si="4"/>
        <v>442.18420000000003</v>
      </c>
      <c r="F118" s="37">
        <f t="shared" si="5"/>
        <v>442.18420000000003</v>
      </c>
      <c r="G118" s="37">
        <f t="shared" si="6"/>
        <v>100</v>
      </c>
    </row>
    <row r="119" spans="1:7" ht="45">
      <c r="A119" s="40" t="s">
        <v>348</v>
      </c>
      <c r="B119" s="36"/>
      <c r="C119" s="39">
        <f>519814+1027311.2</f>
        <v>1547125.2</v>
      </c>
      <c r="D119" s="39">
        <f>519814+1027311.2</f>
        <v>1547125.2</v>
      </c>
      <c r="E119" s="37">
        <f t="shared" si="4"/>
        <v>1547.1252</v>
      </c>
      <c r="F119" s="37">
        <f t="shared" si="5"/>
        <v>1547.1252</v>
      </c>
      <c r="G119" s="37">
        <f t="shared" si="6"/>
        <v>100</v>
      </c>
    </row>
    <row r="120" spans="1:7" ht="45">
      <c r="A120" s="36" t="s">
        <v>181</v>
      </c>
      <c r="B120" s="36" t="s">
        <v>170</v>
      </c>
      <c r="C120" s="31">
        <f>C121</f>
        <v>22616800</v>
      </c>
      <c r="D120" s="31">
        <f>D121</f>
        <v>0</v>
      </c>
      <c r="E120" s="37">
        <f t="shared" si="4"/>
        <v>22616.8</v>
      </c>
      <c r="F120" s="37">
        <f t="shared" si="5"/>
        <v>0</v>
      </c>
      <c r="G120" s="37">
        <f t="shared" si="6"/>
        <v>0</v>
      </c>
    </row>
    <row r="121" spans="1:7" ht="45">
      <c r="A121" s="36" t="s">
        <v>25</v>
      </c>
      <c r="B121" s="36" t="s">
        <v>289</v>
      </c>
      <c r="C121" s="39">
        <v>22616800</v>
      </c>
      <c r="D121" s="39">
        <v>0</v>
      </c>
      <c r="E121" s="37">
        <f t="shared" si="4"/>
        <v>22616.8</v>
      </c>
      <c r="F121" s="37">
        <f t="shared" si="5"/>
        <v>0</v>
      </c>
      <c r="G121" s="37">
        <f t="shared" si="6"/>
        <v>0</v>
      </c>
    </row>
    <row r="122" spans="1:7" ht="45">
      <c r="A122" s="36" t="s">
        <v>349</v>
      </c>
      <c r="B122" s="36" t="s">
        <v>351</v>
      </c>
      <c r="C122" s="39">
        <f>C123</f>
        <v>800000</v>
      </c>
      <c r="D122" s="39">
        <f>D123</f>
        <v>800000</v>
      </c>
      <c r="E122" s="37">
        <f t="shared" si="4"/>
        <v>800</v>
      </c>
      <c r="F122" s="37">
        <f t="shared" si="5"/>
        <v>800</v>
      </c>
      <c r="G122" s="37">
        <f t="shared" si="6"/>
        <v>100</v>
      </c>
    </row>
    <row r="123" spans="1:7" ht="45">
      <c r="A123" s="36" t="s">
        <v>350</v>
      </c>
      <c r="B123" s="36" t="s">
        <v>352</v>
      </c>
      <c r="C123" s="39">
        <v>800000</v>
      </c>
      <c r="D123" s="39">
        <v>800000</v>
      </c>
      <c r="E123" s="37">
        <f t="shared" si="4"/>
        <v>800</v>
      </c>
      <c r="F123" s="37">
        <f t="shared" si="5"/>
        <v>800</v>
      </c>
      <c r="G123" s="37">
        <f t="shared" si="6"/>
        <v>100</v>
      </c>
    </row>
    <row r="124" spans="1:7" ht="45">
      <c r="A124" s="36" t="s">
        <v>353</v>
      </c>
      <c r="B124" s="36" t="s">
        <v>358</v>
      </c>
      <c r="C124" s="39">
        <f>C125</f>
        <v>50000</v>
      </c>
      <c r="D124" s="39">
        <f>D125</f>
        <v>50000</v>
      </c>
      <c r="E124" s="37">
        <f t="shared" si="4"/>
        <v>50</v>
      </c>
      <c r="F124" s="37">
        <f t="shared" si="5"/>
        <v>50</v>
      </c>
      <c r="G124" s="37">
        <f t="shared" si="6"/>
        <v>100</v>
      </c>
    </row>
    <row r="125" spans="1:7" ht="60">
      <c r="A125" s="36" t="s">
        <v>354</v>
      </c>
      <c r="B125" s="36" t="s">
        <v>357</v>
      </c>
      <c r="C125" s="39">
        <v>50000</v>
      </c>
      <c r="D125" s="39">
        <v>50000</v>
      </c>
      <c r="E125" s="37">
        <f t="shared" si="4"/>
        <v>50</v>
      </c>
      <c r="F125" s="37">
        <f t="shared" si="5"/>
        <v>50</v>
      </c>
      <c r="G125" s="37">
        <f t="shared" si="6"/>
        <v>100</v>
      </c>
    </row>
    <row r="126" spans="1:7" ht="60">
      <c r="A126" s="36" t="s">
        <v>355</v>
      </c>
      <c r="B126" s="36" t="s">
        <v>359</v>
      </c>
      <c r="C126" s="39">
        <f>C127</f>
        <v>2020000</v>
      </c>
      <c r="D126" s="39">
        <f>D127</f>
        <v>0</v>
      </c>
      <c r="E126" s="37">
        <f t="shared" si="4"/>
        <v>2020</v>
      </c>
      <c r="F126" s="37">
        <f t="shared" si="5"/>
        <v>0</v>
      </c>
      <c r="G126" s="37">
        <f t="shared" si="6"/>
        <v>0</v>
      </c>
    </row>
    <row r="127" spans="1:7" ht="60">
      <c r="A127" s="36" t="s">
        <v>356</v>
      </c>
      <c r="B127" s="36" t="s">
        <v>360</v>
      </c>
      <c r="C127" s="39">
        <v>2020000</v>
      </c>
      <c r="D127" s="39">
        <v>0</v>
      </c>
      <c r="E127" s="37">
        <f t="shared" si="4"/>
        <v>2020</v>
      </c>
      <c r="F127" s="37">
        <f t="shared" si="5"/>
        <v>0</v>
      </c>
      <c r="G127" s="37">
        <f t="shared" si="6"/>
        <v>0</v>
      </c>
    </row>
    <row r="128" spans="1:7" ht="15">
      <c r="A128" s="36" t="s">
        <v>238</v>
      </c>
      <c r="B128" s="36" t="s">
        <v>58</v>
      </c>
      <c r="C128" s="31">
        <f>C129</f>
        <v>6537200</v>
      </c>
      <c r="D128" s="31">
        <f>D129</f>
        <v>4978700</v>
      </c>
      <c r="E128" s="37">
        <f t="shared" si="4"/>
        <v>6537.2</v>
      </c>
      <c r="F128" s="37">
        <f t="shared" si="5"/>
        <v>4978.7</v>
      </c>
      <c r="G128" s="37">
        <f t="shared" si="6"/>
        <v>76.15951783638255</v>
      </c>
    </row>
    <row r="129" spans="1:7" ht="15">
      <c r="A129" s="36" t="s">
        <v>133</v>
      </c>
      <c r="B129" s="36" t="s">
        <v>288</v>
      </c>
      <c r="C129" s="39">
        <f>SUM(C130:C138)</f>
        <v>6537200</v>
      </c>
      <c r="D129" s="39">
        <f>SUM(D130:D138)</f>
        <v>4978700</v>
      </c>
      <c r="E129" s="37">
        <f t="shared" si="4"/>
        <v>6537.2</v>
      </c>
      <c r="F129" s="37">
        <f t="shared" si="5"/>
        <v>4978.7</v>
      </c>
      <c r="G129" s="37">
        <f t="shared" si="6"/>
        <v>76.15951783638255</v>
      </c>
    </row>
    <row r="130" spans="1:7" ht="126">
      <c r="A130" s="41" t="s">
        <v>244</v>
      </c>
      <c r="B130" s="36"/>
      <c r="C130" s="39">
        <v>19300</v>
      </c>
      <c r="D130" s="39"/>
      <c r="E130" s="37">
        <f t="shared" si="4"/>
        <v>19.3</v>
      </c>
      <c r="F130" s="37">
        <f t="shared" si="5"/>
        <v>0</v>
      </c>
      <c r="G130" s="37">
        <f t="shared" si="6"/>
        <v>0</v>
      </c>
    </row>
    <row r="131" spans="1:7" ht="94.5">
      <c r="A131" s="42" t="s">
        <v>245</v>
      </c>
      <c r="B131" s="36"/>
      <c r="C131" s="39">
        <v>1839900</v>
      </c>
      <c r="D131" s="39">
        <v>1210000</v>
      </c>
      <c r="E131" s="37">
        <f t="shared" si="4"/>
        <v>1839.9</v>
      </c>
      <c r="F131" s="37">
        <f t="shared" si="5"/>
        <v>1210</v>
      </c>
      <c r="G131" s="37">
        <f t="shared" si="6"/>
        <v>65.76444371976737</v>
      </c>
    </row>
    <row r="132" spans="1:7" ht="78.75">
      <c r="A132" s="42" t="s">
        <v>246</v>
      </c>
      <c r="B132" s="36"/>
      <c r="C132" s="39">
        <v>2251000</v>
      </c>
      <c r="D132" s="39">
        <v>1251000</v>
      </c>
      <c r="E132" s="37">
        <f t="shared" si="4"/>
        <v>2251</v>
      </c>
      <c r="F132" s="37">
        <f t="shared" si="5"/>
        <v>1251</v>
      </c>
      <c r="G132" s="37">
        <f t="shared" si="6"/>
        <v>55.5752998667259</v>
      </c>
    </row>
    <row r="133" spans="1:7" ht="94.5">
      <c r="A133" s="43" t="s">
        <v>247</v>
      </c>
      <c r="B133" s="36"/>
      <c r="C133" s="39">
        <v>5000</v>
      </c>
      <c r="D133" s="39">
        <v>4200</v>
      </c>
      <c r="E133" s="37">
        <f t="shared" si="4"/>
        <v>5</v>
      </c>
      <c r="F133" s="37">
        <f t="shared" si="5"/>
        <v>4.2</v>
      </c>
      <c r="G133" s="37">
        <f t="shared" si="6"/>
        <v>84.00000000000001</v>
      </c>
    </row>
    <row r="134" spans="1:7" ht="94.5">
      <c r="A134" s="42" t="s">
        <v>248</v>
      </c>
      <c r="B134" s="36"/>
      <c r="C134" s="39">
        <v>1092000</v>
      </c>
      <c r="D134" s="39">
        <v>513500</v>
      </c>
      <c r="E134" s="37">
        <f t="shared" si="4"/>
        <v>1092</v>
      </c>
      <c r="F134" s="37">
        <f t="shared" si="5"/>
        <v>513.5</v>
      </c>
      <c r="G134" s="37">
        <f t="shared" si="6"/>
        <v>47.023809523809526</v>
      </c>
    </row>
    <row r="135" spans="1:7" ht="47.25">
      <c r="A135" s="42" t="s">
        <v>361</v>
      </c>
      <c r="B135" s="36"/>
      <c r="C135" s="39">
        <v>100000</v>
      </c>
      <c r="D135" s="39">
        <v>100000</v>
      </c>
      <c r="E135" s="37">
        <f t="shared" si="4"/>
        <v>100</v>
      </c>
      <c r="F135" s="37">
        <f t="shared" si="5"/>
        <v>100</v>
      </c>
      <c r="G135" s="37">
        <f t="shared" si="6"/>
        <v>100</v>
      </c>
    </row>
    <row r="136" spans="1:7" ht="47.25">
      <c r="A136" s="42" t="s">
        <v>362</v>
      </c>
      <c r="B136" s="36"/>
      <c r="C136" s="39">
        <v>45000</v>
      </c>
      <c r="D136" s="39">
        <v>45000</v>
      </c>
      <c r="E136" s="37">
        <f t="shared" si="4"/>
        <v>45</v>
      </c>
      <c r="F136" s="37">
        <f t="shared" si="5"/>
        <v>45</v>
      </c>
      <c r="G136" s="37">
        <f t="shared" si="6"/>
        <v>100</v>
      </c>
    </row>
    <row r="137" spans="1:7" ht="63">
      <c r="A137" s="42" t="s">
        <v>363</v>
      </c>
      <c r="B137" s="36"/>
      <c r="C137" s="39"/>
      <c r="D137" s="39">
        <v>700000</v>
      </c>
      <c r="E137" s="37">
        <f t="shared" si="4"/>
        <v>0</v>
      </c>
      <c r="F137" s="37">
        <f t="shared" si="5"/>
        <v>700</v>
      </c>
      <c r="G137" s="37"/>
    </row>
    <row r="138" spans="1:7" ht="63">
      <c r="A138" s="42" t="s">
        <v>249</v>
      </c>
      <c r="B138" s="36"/>
      <c r="C138" s="39">
        <v>1185000</v>
      </c>
      <c r="D138" s="39">
        <v>1155000</v>
      </c>
      <c r="E138" s="37">
        <f t="shared" si="4"/>
        <v>1185</v>
      </c>
      <c r="F138" s="37">
        <f t="shared" si="5"/>
        <v>1155</v>
      </c>
      <c r="G138" s="37">
        <f t="shared" si="6"/>
        <v>97.46835443037975</v>
      </c>
    </row>
    <row r="139" spans="1:7" ht="30">
      <c r="A139" s="36" t="s">
        <v>85</v>
      </c>
      <c r="B139" s="36" t="s">
        <v>114</v>
      </c>
      <c r="C139" s="31">
        <f>C140+C142+C144+C159+C161+C163+C165</f>
        <v>180907400</v>
      </c>
      <c r="D139" s="31">
        <f>D140+D142+D144+D159+D161+D163+D165</f>
        <v>113784392</v>
      </c>
      <c r="E139" s="37">
        <f aca="true" t="shared" si="7" ref="E139:E171">C139/1000</f>
        <v>180907.4</v>
      </c>
      <c r="F139" s="37">
        <f aca="true" t="shared" si="8" ref="F139:F171">D139/1000</f>
        <v>113784.392</v>
      </c>
      <c r="G139" s="37">
        <f aca="true" t="shared" si="9" ref="G139:G171">F139/E139*100</f>
        <v>62.89648295205171</v>
      </c>
    </row>
    <row r="140" spans="1:7" ht="60">
      <c r="A140" s="36" t="s">
        <v>205</v>
      </c>
      <c r="B140" s="36" t="s">
        <v>224</v>
      </c>
      <c r="C140" s="31">
        <v>11400</v>
      </c>
      <c r="D140" s="31">
        <v>0</v>
      </c>
      <c r="E140" s="37">
        <f t="shared" si="7"/>
        <v>11.4</v>
      </c>
      <c r="F140" s="37">
        <f t="shared" si="8"/>
        <v>0</v>
      </c>
      <c r="G140" s="37">
        <f t="shared" si="9"/>
        <v>0</v>
      </c>
    </row>
    <row r="141" spans="1:7" ht="60">
      <c r="A141" s="36" t="s">
        <v>229</v>
      </c>
      <c r="B141" s="36" t="s">
        <v>287</v>
      </c>
      <c r="C141" s="39">
        <v>11400</v>
      </c>
      <c r="D141" s="39">
        <v>0</v>
      </c>
      <c r="E141" s="37">
        <f t="shared" si="7"/>
        <v>11.4</v>
      </c>
      <c r="F141" s="37">
        <f t="shared" si="8"/>
        <v>0</v>
      </c>
      <c r="G141" s="37">
        <f t="shared" si="9"/>
        <v>0</v>
      </c>
    </row>
    <row r="142" spans="1:7" ht="45">
      <c r="A142" s="36" t="s">
        <v>67</v>
      </c>
      <c r="B142" s="36" t="s">
        <v>27</v>
      </c>
      <c r="C142" s="31">
        <v>495800</v>
      </c>
      <c r="D142" s="31">
        <v>443500</v>
      </c>
      <c r="E142" s="37">
        <f t="shared" si="7"/>
        <v>495.8</v>
      </c>
      <c r="F142" s="37">
        <f t="shared" si="8"/>
        <v>443.5</v>
      </c>
      <c r="G142" s="37">
        <f t="shared" si="9"/>
        <v>89.45139169019765</v>
      </c>
    </row>
    <row r="143" spans="1:7" ht="45">
      <c r="A143" s="36" t="s">
        <v>221</v>
      </c>
      <c r="B143" s="36" t="s">
        <v>286</v>
      </c>
      <c r="C143" s="39">
        <v>495800</v>
      </c>
      <c r="D143" s="39">
        <v>443500</v>
      </c>
      <c r="E143" s="37">
        <f t="shared" si="7"/>
        <v>495.8</v>
      </c>
      <c r="F143" s="37">
        <f t="shared" si="8"/>
        <v>443.5</v>
      </c>
      <c r="G143" s="37">
        <f t="shared" si="9"/>
        <v>89.45139169019765</v>
      </c>
    </row>
    <row r="144" spans="1:7" ht="45">
      <c r="A144" s="36" t="s">
        <v>171</v>
      </c>
      <c r="B144" s="36" t="s">
        <v>9</v>
      </c>
      <c r="C144" s="31">
        <f>C145</f>
        <v>174824700</v>
      </c>
      <c r="D144" s="31">
        <f>D145</f>
        <v>109205376</v>
      </c>
      <c r="E144" s="37">
        <f t="shared" si="7"/>
        <v>174824.7</v>
      </c>
      <c r="F144" s="37">
        <f t="shared" si="8"/>
        <v>109205.376</v>
      </c>
      <c r="G144" s="37">
        <f t="shared" si="9"/>
        <v>62.46564472869108</v>
      </c>
    </row>
    <row r="145" spans="1:7" ht="45">
      <c r="A145" s="36" t="s">
        <v>124</v>
      </c>
      <c r="B145" s="36" t="s">
        <v>285</v>
      </c>
      <c r="C145" s="39">
        <f>SUM(C146:C158)</f>
        <v>174824700</v>
      </c>
      <c r="D145" s="39">
        <f>SUM(D146:D158)</f>
        <v>109205376</v>
      </c>
      <c r="E145" s="37">
        <f t="shared" si="7"/>
        <v>174824.7</v>
      </c>
      <c r="F145" s="37">
        <f t="shared" si="8"/>
        <v>109205.376</v>
      </c>
      <c r="G145" s="37">
        <f t="shared" si="9"/>
        <v>62.46564472869108</v>
      </c>
    </row>
    <row r="146" spans="1:7" ht="157.5">
      <c r="A146" s="43" t="s">
        <v>252</v>
      </c>
      <c r="B146" s="36"/>
      <c r="C146" s="39">
        <v>5909800</v>
      </c>
      <c r="D146" s="39">
        <v>3447383</v>
      </c>
      <c r="E146" s="37">
        <f t="shared" si="7"/>
        <v>5909.8</v>
      </c>
      <c r="F146" s="37">
        <f t="shared" si="8"/>
        <v>3447.383</v>
      </c>
      <c r="G146" s="37">
        <f t="shared" si="9"/>
        <v>58.333327692984525</v>
      </c>
    </row>
    <row r="147" spans="1:7" ht="126">
      <c r="A147" s="41" t="s">
        <v>255</v>
      </c>
      <c r="B147" s="36"/>
      <c r="C147" s="39">
        <v>143500</v>
      </c>
      <c r="D147" s="39">
        <v>143500</v>
      </c>
      <c r="E147" s="37">
        <f t="shared" si="7"/>
        <v>143.5</v>
      </c>
      <c r="F147" s="37">
        <f t="shared" si="8"/>
        <v>143.5</v>
      </c>
      <c r="G147" s="37">
        <f t="shared" si="9"/>
        <v>100</v>
      </c>
    </row>
    <row r="148" spans="1:7" ht="141.75">
      <c r="A148" s="41" t="s">
        <v>251</v>
      </c>
      <c r="B148" s="36"/>
      <c r="C148" s="39">
        <v>700</v>
      </c>
      <c r="D148" s="39">
        <v>700</v>
      </c>
      <c r="E148" s="37">
        <f t="shared" si="7"/>
        <v>0.7</v>
      </c>
      <c r="F148" s="37">
        <f t="shared" si="8"/>
        <v>0.7</v>
      </c>
      <c r="G148" s="37">
        <f t="shared" si="9"/>
        <v>100</v>
      </c>
    </row>
    <row r="149" spans="1:7" ht="220.5">
      <c r="A149" s="43" t="s">
        <v>254</v>
      </c>
      <c r="B149" s="36"/>
      <c r="C149" s="39">
        <v>164754000</v>
      </c>
      <c r="D149" s="39">
        <v>103050100</v>
      </c>
      <c r="E149" s="37">
        <f t="shared" si="7"/>
        <v>164754</v>
      </c>
      <c r="F149" s="37">
        <f t="shared" si="8"/>
        <v>103050.1</v>
      </c>
      <c r="G149" s="37">
        <f t="shared" si="9"/>
        <v>62.54785923255278</v>
      </c>
    </row>
    <row r="150" spans="1:7" ht="63">
      <c r="A150" s="41" t="s">
        <v>253</v>
      </c>
      <c r="B150" s="36"/>
      <c r="C150" s="39">
        <v>641200</v>
      </c>
      <c r="D150" s="39">
        <v>337200</v>
      </c>
      <c r="E150" s="37">
        <f t="shared" si="7"/>
        <v>641.2</v>
      </c>
      <c r="F150" s="37">
        <f t="shared" si="8"/>
        <v>337.2</v>
      </c>
      <c r="G150" s="37">
        <f t="shared" si="9"/>
        <v>52.588895820336866</v>
      </c>
    </row>
    <row r="151" spans="1:7" ht="141.75">
      <c r="A151" s="43" t="s">
        <v>250</v>
      </c>
      <c r="B151" s="36"/>
      <c r="C151" s="39">
        <v>753000</v>
      </c>
      <c r="D151" s="39">
        <v>378000</v>
      </c>
      <c r="E151" s="37">
        <f t="shared" si="7"/>
        <v>753</v>
      </c>
      <c r="F151" s="37">
        <f t="shared" si="8"/>
        <v>378</v>
      </c>
      <c r="G151" s="37">
        <f t="shared" si="9"/>
        <v>50.199203187250994</v>
      </c>
    </row>
    <row r="152" spans="1:7" ht="141.75">
      <c r="A152" s="43" t="s">
        <v>259</v>
      </c>
      <c r="B152" s="36"/>
      <c r="C152" s="39">
        <v>52400</v>
      </c>
      <c r="D152" s="39">
        <v>26200</v>
      </c>
      <c r="E152" s="37">
        <f t="shared" si="7"/>
        <v>52.4</v>
      </c>
      <c r="F152" s="37">
        <f t="shared" si="8"/>
        <v>26.2</v>
      </c>
      <c r="G152" s="37">
        <f t="shared" si="9"/>
        <v>50</v>
      </c>
    </row>
    <row r="153" spans="1:7" ht="173.25">
      <c r="A153" s="43" t="s">
        <v>257</v>
      </c>
      <c r="B153" s="36"/>
      <c r="C153" s="39">
        <v>185900</v>
      </c>
      <c r="D153" s="39">
        <v>108443</v>
      </c>
      <c r="E153" s="37">
        <f t="shared" si="7"/>
        <v>185.9</v>
      </c>
      <c r="F153" s="37">
        <f t="shared" si="8"/>
        <v>108.443</v>
      </c>
      <c r="G153" s="37">
        <f t="shared" si="9"/>
        <v>58.3340505648198</v>
      </c>
    </row>
    <row r="154" spans="1:7" ht="110.25">
      <c r="A154" s="43" t="s">
        <v>256</v>
      </c>
      <c r="B154" s="36"/>
      <c r="C154" s="39">
        <v>100</v>
      </c>
      <c r="D154" s="39"/>
      <c r="E154" s="37">
        <f t="shared" si="7"/>
        <v>0.1</v>
      </c>
      <c r="F154" s="37">
        <f t="shared" si="8"/>
        <v>0</v>
      </c>
      <c r="G154" s="37">
        <f t="shared" si="9"/>
        <v>0</v>
      </c>
    </row>
    <row r="155" spans="1:7" ht="78.75">
      <c r="A155" s="43" t="s">
        <v>258</v>
      </c>
      <c r="B155" s="36"/>
      <c r="C155" s="39">
        <v>223100</v>
      </c>
      <c r="D155" s="39">
        <v>111550</v>
      </c>
      <c r="E155" s="37">
        <f t="shared" si="7"/>
        <v>223.1</v>
      </c>
      <c r="F155" s="37">
        <f t="shared" si="8"/>
        <v>111.55</v>
      </c>
      <c r="G155" s="37">
        <f t="shared" si="9"/>
        <v>50</v>
      </c>
    </row>
    <row r="156" spans="1:7" ht="31.5">
      <c r="A156" s="6" t="s">
        <v>260</v>
      </c>
      <c r="B156" s="36"/>
      <c r="C156" s="39">
        <v>558700</v>
      </c>
      <c r="D156" s="39"/>
      <c r="E156" s="37">
        <f t="shared" si="7"/>
        <v>558.7</v>
      </c>
      <c r="F156" s="37">
        <f t="shared" si="8"/>
        <v>0</v>
      </c>
      <c r="G156" s="37">
        <f t="shared" si="9"/>
        <v>0</v>
      </c>
    </row>
    <row r="157" spans="1:7" ht="141.75">
      <c r="A157" s="43" t="s">
        <v>261</v>
      </c>
      <c r="B157" s="36"/>
      <c r="C157" s="39">
        <v>53300</v>
      </c>
      <c r="D157" s="39">
        <v>53300</v>
      </c>
      <c r="E157" s="37">
        <f t="shared" si="7"/>
        <v>53.3</v>
      </c>
      <c r="F157" s="37">
        <f t="shared" si="8"/>
        <v>53.3</v>
      </c>
      <c r="G157" s="37">
        <f t="shared" si="9"/>
        <v>100</v>
      </c>
    </row>
    <row r="158" spans="1:7" ht="94.5">
      <c r="A158" s="41" t="s">
        <v>262</v>
      </c>
      <c r="B158" s="36"/>
      <c r="C158" s="39">
        <v>1549000</v>
      </c>
      <c r="D158" s="39">
        <v>1549000</v>
      </c>
      <c r="E158" s="37">
        <f t="shared" si="7"/>
        <v>1549</v>
      </c>
      <c r="F158" s="37">
        <f t="shared" si="8"/>
        <v>1549</v>
      </c>
      <c r="G158" s="37">
        <f t="shared" si="9"/>
        <v>100</v>
      </c>
    </row>
    <row r="159" spans="1:7" ht="75">
      <c r="A159" s="36" t="s">
        <v>169</v>
      </c>
      <c r="B159" s="36" t="s">
        <v>199</v>
      </c>
      <c r="C159" s="31">
        <f>C160</f>
        <v>1824400</v>
      </c>
      <c r="D159" s="31">
        <f>D160</f>
        <v>1089466</v>
      </c>
      <c r="E159" s="37">
        <f t="shared" si="7"/>
        <v>1824.4</v>
      </c>
      <c r="F159" s="37">
        <f t="shared" si="8"/>
        <v>1089.466</v>
      </c>
      <c r="G159" s="37">
        <f t="shared" si="9"/>
        <v>59.71639991229992</v>
      </c>
    </row>
    <row r="160" spans="1:7" ht="90">
      <c r="A160" s="36" t="s">
        <v>47</v>
      </c>
      <c r="B160" s="36" t="s">
        <v>284</v>
      </c>
      <c r="C160" s="39">
        <v>1824400</v>
      </c>
      <c r="D160" s="39">
        <v>1089466</v>
      </c>
      <c r="E160" s="37">
        <f t="shared" si="7"/>
        <v>1824.4</v>
      </c>
      <c r="F160" s="37">
        <f t="shared" si="8"/>
        <v>1089.466</v>
      </c>
      <c r="G160" s="37">
        <f t="shared" si="9"/>
        <v>59.71639991229992</v>
      </c>
    </row>
    <row r="161" spans="1:7" ht="105">
      <c r="A161" s="36" t="s">
        <v>202</v>
      </c>
      <c r="B161" s="36" t="s">
        <v>113</v>
      </c>
      <c r="C161" s="31">
        <f>C162</f>
        <v>2436840</v>
      </c>
      <c r="D161" s="31">
        <f>D162</f>
        <v>2436840</v>
      </c>
      <c r="E161" s="37">
        <f t="shared" si="7"/>
        <v>2436.84</v>
      </c>
      <c r="F161" s="37">
        <f t="shared" si="8"/>
        <v>2436.84</v>
      </c>
      <c r="G161" s="37">
        <f t="shared" si="9"/>
        <v>100</v>
      </c>
    </row>
    <row r="162" spans="1:7" ht="105">
      <c r="A162" s="36" t="s">
        <v>226</v>
      </c>
      <c r="B162" s="36" t="s">
        <v>283</v>
      </c>
      <c r="C162" s="39">
        <v>2436840</v>
      </c>
      <c r="D162" s="39">
        <v>2436840</v>
      </c>
      <c r="E162" s="37">
        <f t="shared" si="7"/>
        <v>2436.84</v>
      </c>
      <c r="F162" s="37">
        <f t="shared" si="8"/>
        <v>2436.84</v>
      </c>
      <c r="G162" s="37">
        <f t="shared" si="9"/>
        <v>100</v>
      </c>
    </row>
    <row r="163" spans="1:7" ht="75">
      <c r="A163" s="36" t="s">
        <v>1</v>
      </c>
      <c r="B163" s="36" t="s">
        <v>7</v>
      </c>
      <c r="C163" s="31">
        <v>609210</v>
      </c>
      <c r="D163" s="31">
        <f>D164</f>
        <v>609210</v>
      </c>
      <c r="E163" s="37">
        <f t="shared" si="7"/>
        <v>609.21</v>
      </c>
      <c r="F163" s="37">
        <f t="shared" si="8"/>
        <v>609.21</v>
      </c>
      <c r="G163" s="37">
        <f t="shared" si="9"/>
        <v>100</v>
      </c>
    </row>
    <row r="164" spans="1:7" ht="90">
      <c r="A164" s="36" t="s">
        <v>158</v>
      </c>
      <c r="B164" s="36" t="s">
        <v>282</v>
      </c>
      <c r="C164" s="39">
        <v>609210</v>
      </c>
      <c r="D164" s="39">
        <v>609210</v>
      </c>
      <c r="E164" s="37">
        <f t="shared" si="7"/>
        <v>609.21</v>
      </c>
      <c r="F164" s="37">
        <f t="shared" si="8"/>
        <v>609.21</v>
      </c>
      <c r="G164" s="37">
        <f t="shared" si="9"/>
        <v>100</v>
      </c>
    </row>
    <row r="165" spans="1:7" ht="30">
      <c r="A165" s="36" t="s">
        <v>30</v>
      </c>
      <c r="B165" s="36" t="s">
        <v>22</v>
      </c>
      <c r="C165" s="31">
        <f>C166</f>
        <v>705050</v>
      </c>
      <c r="D165" s="31">
        <v>0</v>
      </c>
      <c r="E165" s="37">
        <f t="shared" si="7"/>
        <v>705.05</v>
      </c>
      <c r="F165" s="37">
        <f t="shared" si="8"/>
        <v>0</v>
      </c>
      <c r="G165" s="37">
        <f t="shared" si="9"/>
        <v>0</v>
      </c>
    </row>
    <row r="166" spans="1:7" ht="45">
      <c r="A166" s="36" t="s">
        <v>82</v>
      </c>
      <c r="B166" s="36" t="s">
        <v>281</v>
      </c>
      <c r="C166" s="39">
        <v>705050</v>
      </c>
      <c r="D166" s="39">
        <v>0</v>
      </c>
      <c r="E166" s="37">
        <f t="shared" si="7"/>
        <v>705.05</v>
      </c>
      <c r="F166" s="37">
        <f t="shared" si="8"/>
        <v>0</v>
      </c>
      <c r="G166" s="37">
        <f t="shared" si="9"/>
        <v>0</v>
      </c>
    </row>
    <row r="167" spans="1:7" ht="15">
      <c r="A167" s="36" t="s">
        <v>222</v>
      </c>
      <c r="B167" s="36" t="s">
        <v>61</v>
      </c>
      <c r="C167" s="31">
        <v>90000</v>
      </c>
      <c r="D167" s="31">
        <v>0</v>
      </c>
      <c r="E167" s="37">
        <f t="shared" si="7"/>
        <v>90</v>
      </c>
      <c r="F167" s="37">
        <f t="shared" si="8"/>
        <v>0</v>
      </c>
      <c r="G167" s="37">
        <f t="shared" si="9"/>
        <v>0</v>
      </c>
    </row>
    <row r="168" spans="1:7" ht="60">
      <c r="A168" s="36" t="s">
        <v>16</v>
      </c>
      <c r="B168" s="36" t="s">
        <v>228</v>
      </c>
      <c r="C168" s="31">
        <v>90000</v>
      </c>
      <c r="D168" s="31">
        <v>0</v>
      </c>
      <c r="E168" s="37">
        <f t="shared" si="7"/>
        <v>90</v>
      </c>
      <c r="F168" s="37">
        <f t="shared" si="8"/>
        <v>0</v>
      </c>
      <c r="G168" s="37">
        <f t="shared" si="9"/>
        <v>0</v>
      </c>
    </row>
    <row r="169" spans="1:7" ht="75">
      <c r="A169" s="36" t="s">
        <v>8</v>
      </c>
      <c r="B169" s="36" t="s">
        <v>280</v>
      </c>
      <c r="C169" s="39">
        <v>90000</v>
      </c>
      <c r="D169" s="39">
        <v>0</v>
      </c>
      <c r="E169" s="37">
        <f t="shared" si="7"/>
        <v>90</v>
      </c>
      <c r="F169" s="37">
        <f t="shared" si="8"/>
        <v>0</v>
      </c>
      <c r="G169" s="37">
        <f t="shared" si="9"/>
        <v>0</v>
      </c>
    </row>
    <row r="170" spans="1:7" ht="60">
      <c r="A170" s="36" t="s">
        <v>102</v>
      </c>
      <c r="B170" s="36" t="s">
        <v>201</v>
      </c>
      <c r="C170" s="31">
        <f>C171</f>
        <v>-993045.91</v>
      </c>
      <c r="D170" s="31">
        <v>-993045.91</v>
      </c>
      <c r="E170" s="37">
        <f t="shared" si="7"/>
        <v>-993.04591</v>
      </c>
      <c r="F170" s="37">
        <f t="shared" si="8"/>
        <v>-993.04591</v>
      </c>
      <c r="G170" s="37">
        <f t="shared" si="9"/>
        <v>100</v>
      </c>
    </row>
    <row r="171" spans="1:7" ht="60">
      <c r="A171" s="36" t="s">
        <v>200</v>
      </c>
      <c r="B171" s="36" t="s">
        <v>279</v>
      </c>
      <c r="C171" s="39">
        <v>-993045.91</v>
      </c>
      <c r="D171" s="39">
        <v>-993045.91</v>
      </c>
      <c r="E171" s="37">
        <f t="shared" si="7"/>
        <v>-993.04591</v>
      </c>
      <c r="F171" s="37">
        <f t="shared" si="8"/>
        <v>-993.04591</v>
      </c>
      <c r="G171" s="37">
        <f t="shared" si="9"/>
        <v>100</v>
      </c>
    </row>
  </sheetData>
  <sheetProtection/>
  <mergeCells count="4">
    <mergeCell ref="E1:H1"/>
    <mergeCell ref="A4:G4"/>
    <mergeCell ref="A5:G6"/>
    <mergeCell ref="E2:G3"/>
  </mergeCells>
  <printOptions/>
  <pageMargins left="0.9055118110236221" right="0.7086614173228347" top="0.2362204724409449" bottom="0.31496062992125984" header="0.31496062992125984" footer="0.31496062992125984"/>
  <pageSetup fitToHeight="0" horizontalDpi="600" verticalDpi="600" orientation="portrait" paperSize="9" scale="61" r:id="rId1"/>
  <rowBreaks count="1" manualBreakCount="1">
    <brk id="32" max="6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50.8515625" style="1" customWidth="1"/>
    <col min="2" max="2" width="23.8515625" style="1" customWidth="1"/>
    <col min="3" max="4" width="16.8515625" style="1" hidden="1" customWidth="1"/>
    <col min="5" max="7" width="16.8515625" style="1" customWidth="1"/>
    <col min="8" max="16384" width="9.140625" style="1" customWidth="1"/>
  </cols>
  <sheetData>
    <row r="1" spans="1:9" s="15" customFormat="1" ht="15.75">
      <c r="A1" s="20"/>
      <c r="B1" s="20"/>
      <c r="C1" s="20"/>
      <c r="D1" s="50" t="s">
        <v>277</v>
      </c>
      <c r="E1" s="50"/>
      <c r="F1" s="50"/>
      <c r="G1" s="50"/>
      <c r="H1" s="21"/>
      <c r="I1" s="21"/>
    </row>
    <row r="2" spans="1:8" s="15" customFormat="1" ht="39.75" customHeight="1">
      <c r="A2" s="20"/>
      <c r="B2" s="20"/>
      <c r="C2" s="20"/>
      <c r="D2" s="51" t="s">
        <v>366</v>
      </c>
      <c r="E2" s="51"/>
      <c r="F2" s="51"/>
      <c r="G2" s="51"/>
      <c r="H2" s="23"/>
    </row>
    <row r="3" spans="2:8" s="15" customFormat="1" ht="15.75">
      <c r="B3" s="22"/>
      <c r="F3" s="23"/>
      <c r="G3" s="23"/>
      <c r="H3" s="23"/>
    </row>
    <row r="4" spans="1:8" s="15" customFormat="1" ht="15.75">
      <c r="A4" s="48" t="s">
        <v>274</v>
      </c>
      <c r="B4" s="48"/>
      <c r="C4" s="48"/>
      <c r="D4" s="48"/>
      <c r="E4" s="48"/>
      <c r="F4" s="48"/>
      <c r="G4" s="48"/>
      <c r="H4" s="23"/>
    </row>
    <row r="5" spans="1:8" s="15" customFormat="1" ht="15.75">
      <c r="A5" s="49" t="s">
        <v>365</v>
      </c>
      <c r="B5" s="49"/>
      <c r="C5" s="49"/>
      <c r="D5" s="49"/>
      <c r="E5" s="49"/>
      <c r="F5" s="49"/>
      <c r="G5" s="49"/>
      <c r="H5" s="23"/>
    </row>
    <row r="6" spans="1:8" s="15" customFormat="1" ht="23.25" customHeight="1">
      <c r="A6" s="49"/>
      <c r="B6" s="49"/>
      <c r="C6" s="49"/>
      <c r="D6" s="49"/>
      <c r="E6" s="49"/>
      <c r="F6" s="49"/>
      <c r="G6" s="49"/>
      <c r="H6" s="23"/>
    </row>
    <row r="7" spans="1:8" s="15" customFormat="1" ht="23.25" customHeight="1">
      <c r="A7" s="19"/>
      <c r="B7" s="19"/>
      <c r="C7" s="19"/>
      <c r="D7" s="19"/>
      <c r="E7" s="19"/>
      <c r="F7" s="19"/>
      <c r="G7" s="19" t="s">
        <v>268</v>
      </c>
      <c r="H7" s="23"/>
    </row>
    <row r="8" spans="1:7" ht="103.5" customHeight="1">
      <c r="A8" s="25" t="s">
        <v>243</v>
      </c>
      <c r="B8" s="27" t="s">
        <v>278</v>
      </c>
      <c r="C8" s="26" t="s">
        <v>65</v>
      </c>
      <c r="D8" s="2" t="s">
        <v>239</v>
      </c>
      <c r="E8" s="9" t="s">
        <v>264</v>
      </c>
      <c r="F8" s="9" t="s">
        <v>265</v>
      </c>
      <c r="G8" s="9" t="s">
        <v>242</v>
      </c>
    </row>
    <row r="9" spans="1:7" ht="15.75" customHeight="1">
      <c r="A9" s="25" t="s">
        <v>269</v>
      </c>
      <c r="B9" s="27">
        <v>2</v>
      </c>
      <c r="C9" s="26"/>
      <c r="D9" s="2"/>
      <c r="E9" s="2" t="s">
        <v>271</v>
      </c>
      <c r="F9" s="2" t="s">
        <v>272</v>
      </c>
      <c r="G9" s="2" t="s">
        <v>273</v>
      </c>
    </row>
    <row r="10" spans="1:7" ht="15" customHeight="1">
      <c r="A10" s="3" t="s">
        <v>275</v>
      </c>
      <c r="B10" s="24"/>
      <c r="C10" s="4">
        <v>6257425.07</v>
      </c>
      <c r="D10" s="4">
        <v>-30587386.7</v>
      </c>
      <c r="E10" s="4">
        <f>-E11</f>
        <v>-7250.47000000003</v>
      </c>
      <c r="F10" s="4">
        <f>-F11</f>
        <v>23974.72</v>
      </c>
      <c r="G10" s="4">
        <f>F10/E10*100</f>
        <v>-330.6643569313424</v>
      </c>
    </row>
    <row r="11" spans="1:7" ht="30">
      <c r="A11" s="3" t="s">
        <v>137</v>
      </c>
      <c r="B11" s="3" t="s">
        <v>75</v>
      </c>
      <c r="C11" s="4">
        <v>2500000</v>
      </c>
      <c r="D11" s="4">
        <v>-1470000</v>
      </c>
      <c r="E11" s="4">
        <f>E12+E15+E21+E26</f>
        <v>7250.47000000003</v>
      </c>
      <c r="F11" s="4">
        <f>F12+F15+F21+F26</f>
        <v>-23974.72</v>
      </c>
      <c r="G11" s="4">
        <f aca="true" t="shared" si="0" ref="G11:G35">F11/E11*100</f>
        <v>-330.6643569313424</v>
      </c>
    </row>
    <row r="12" spans="1:7" ht="30">
      <c r="A12" s="3" t="s">
        <v>90</v>
      </c>
      <c r="B12" s="3" t="s">
        <v>73</v>
      </c>
      <c r="C12" s="4">
        <v>5200000</v>
      </c>
      <c r="D12" s="4">
        <v>0</v>
      </c>
      <c r="E12" s="4">
        <f>E13</f>
        <v>3300</v>
      </c>
      <c r="F12" s="4">
        <f>D12/1000</f>
        <v>0</v>
      </c>
      <c r="G12" s="4">
        <f t="shared" si="0"/>
        <v>0</v>
      </c>
    </row>
    <row r="13" spans="1:7" ht="30">
      <c r="A13" s="3" t="s">
        <v>236</v>
      </c>
      <c r="B13" s="3" t="s">
        <v>94</v>
      </c>
      <c r="C13" s="4">
        <v>5200000</v>
      </c>
      <c r="D13" s="4">
        <v>0</v>
      </c>
      <c r="E13" s="4">
        <f>E14</f>
        <v>3300</v>
      </c>
      <c r="F13" s="4">
        <f>D13/1000</f>
        <v>0</v>
      </c>
      <c r="G13" s="4">
        <f t="shared" si="0"/>
        <v>0</v>
      </c>
    </row>
    <row r="14" spans="1:7" ht="45">
      <c r="A14" s="3" t="s">
        <v>59</v>
      </c>
      <c r="B14" s="3" t="s">
        <v>339</v>
      </c>
      <c r="C14" s="5">
        <v>5200000</v>
      </c>
      <c r="D14" s="5">
        <v>0</v>
      </c>
      <c r="E14" s="4">
        <v>3300</v>
      </c>
      <c r="F14" s="4">
        <f>D14/1000</f>
        <v>0</v>
      </c>
      <c r="G14" s="4">
        <f t="shared" si="0"/>
        <v>0</v>
      </c>
    </row>
    <row r="15" spans="1:7" ht="30">
      <c r="A15" s="3" t="s">
        <v>149</v>
      </c>
      <c r="B15" s="3" t="s">
        <v>185</v>
      </c>
      <c r="C15" s="4">
        <v>-2700000</v>
      </c>
      <c r="D15" s="4">
        <v>-1500000</v>
      </c>
      <c r="E15" s="4">
        <f>E16</f>
        <v>-800</v>
      </c>
      <c r="F15" s="4">
        <f>F16</f>
        <v>-800</v>
      </c>
      <c r="G15" s="4">
        <f t="shared" si="0"/>
        <v>100</v>
      </c>
    </row>
    <row r="16" spans="1:7" ht="45">
      <c r="A16" s="3" t="s">
        <v>203</v>
      </c>
      <c r="B16" s="3" t="s">
        <v>155</v>
      </c>
      <c r="C16" s="4">
        <v>-2700000</v>
      </c>
      <c r="D16" s="4">
        <v>-1500000</v>
      </c>
      <c r="E16" s="4">
        <f>E17+E18</f>
        <v>-800</v>
      </c>
      <c r="F16" s="4">
        <f>F17+F18</f>
        <v>-800</v>
      </c>
      <c r="G16" s="4">
        <f t="shared" si="0"/>
        <v>100</v>
      </c>
    </row>
    <row r="17" spans="1:7" ht="45">
      <c r="A17" s="3" t="s">
        <v>141</v>
      </c>
      <c r="B17" s="3" t="s">
        <v>223</v>
      </c>
      <c r="C17" s="4">
        <v>15000000</v>
      </c>
      <c r="D17" s="4">
        <v>0</v>
      </c>
      <c r="E17" s="4">
        <f>E19</f>
        <v>8900</v>
      </c>
      <c r="F17" s="4">
        <f>F19</f>
        <v>1900</v>
      </c>
      <c r="G17" s="4">
        <f t="shared" si="0"/>
        <v>21.34831460674157</v>
      </c>
    </row>
    <row r="18" spans="1:7" ht="45">
      <c r="A18" s="3" t="s">
        <v>146</v>
      </c>
      <c r="B18" s="3" t="s">
        <v>93</v>
      </c>
      <c r="C18" s="4">
        <v>-17700000</v>
      </c>
      <c r="D18" s="4">
        <v>-1500000</v>
      </c>
      <c r="E18" s="4">
        <f>E20</f>
        <v>-9700</v>
      </c>
      <c r="F18" s="4">
        <f>F20</f>
        <v>-2700</v>
      </c>
      <c r="G18" s="4">
        <f t="shared" si="0"/>
        <v>27.835051546391753</v>
      </c>
    </row>
    <row r="19" spans="1:7" ht="60">
      <c r="A19" s="3" t="s">
        <v>144</v>
      </c>
      <c r="B19" s="3" t="s">
        <v>338</v>
      </c>
      <c r="C19" s="5">
        <v>15000000</v>
      </c>
      <c r="D19" s="5">
        <v>0</v>
      </c>
      <c r="E19" s="4">
        <v>8900</v>
      </c>
      <c r="F19" s="4">
        <v>1900</v>
      </c>
      <c r="G19" s="4">
        <f t="shared" si="0"/>
        <v>21.34831460674157</v>
      </c>
    </row>
    <row r="20" spans="1:7" ht="60">
      <c r="A20" s="3" t="s">
        <v>107</v>
      </c>
      <c r="B20" s="3" t="s">
        <v>337</v>
      </c>
      <c r="C20" s="5">
        <v>-17700000</v>
      </c>
      <c r="D20" s="5">
        <v>-1500000</v>
      </c>
      <c r="E20" s="4">
        <v>-9700</v>
      </c>
      <c r="F20" s="4">
        <v>-2700</v>
      </c>
      <c r="G20" s="4">
        <f t="shared" si="0"/>
        <v>27.835051546391753</v>
      </c>
    </row>
    <row r="21" spans="1:7" ht="30">
      <c r="A21" s="3" t="s">
        <v>18</v>
      </c>
      <c r="B21" s="3" t="s">
        <v>68</v>
      </c>
      <c r="C21" s="4">
        <v>0</v>
      </c>
      <c r="D21" s="4">
        <v>30000</v>
      </c>
      <c r="E21" s="4">
        <f>C21/1000</f>
        <v>0</v>
      </c>
      <c r="F21" s="4">
        <f>F22</f>
        <v>30</v>
      </c>
      <c r="G21" s="4"/>
    </row>
    <row r="22" spans="1:7" ht="30">
      <c r="A22" s="3" t="s">
        <v>173</v>
      </c>
      <c r="B22" s="3" t="s">
        <v>152</v>
      </c>
      <c r="C22" s="4">
        <v>0</v>
      </c>
      <c r="D22" s="4">
        <v>30000</v>
      </c>
      <c r="E22" s="4">
        <f>C22/1000</f>
        <v>0</v>
      </c>
      <c r="F22" s="4">
        <f>F23</f>
        <v>30</v>
      </c>
      <c r="G22" s="4"/>
    </row>
    <row r="23" spans="1:7" ht="30">
      <c r="A23" s="3" t="s">
        <v>39</v>
      </c>
      <c r="B23" s="3" t="s">
        <v>50</v>
      </c>
      <c r="C23" s="4">
        <v>0</v>
      </c>
      <c r="D23" s="4">
        <v>30000</v>
      </c>
      <c r="E23" s="4">
        <f>C23/1000</f>
        <v>0</v>
      </c>
      <c r="F23" s="4">
        <f>F24</f>
        <v>30</v>
      </c>
      <c r="G23" s="4"/>
    </row>
    <row r="24" spans="1:7" ht="45">
      <c r="A24" s="3" t="s">
        <v>197</v>
      </c>
      <c r="B24" s="3" t="s">
        <v>40</v>
      </c>
      <c r="C24" s="4">
        <v>0</v>
      </c>
      <c r="D24" s="4">
        <v>30000</v>
      </c>
      <c r="E24" s="4">
        <f>C24/1000</f>
        <v>0</v>
      </c>
      <c r="F24" s="4">
        <f>F25</f>
        <v>30</v>
      </c>
      <c r="G24" s="4"/>
    </row>
    <row r="25" spans="1:7" ht="45">
      <c r="A25" s="3" t="s">
        <v>101</v>
      </c>
      <c r="B25" s="3" t="s">
        <v>336</v>
      </c>
      <c r="C25" s="5">
        <v>0</v>
      </c>
      <c r="D25" s="5">
        <v>30000</v>
      </c>
      <c r="E25" s="4">
        <f>C25/1000</f>
        <v>0</v>
      </c>
      <c r="F25" s="4">
        <v>30</v>
      </c>
      <c r="G25" s="4"/>
    </row>
    <row r="26" spans="1:7" ht="15">
      <c r="A26" s="3" t="s">
        <v>161</v>
      </c>
      <c r="B26" s="3" t="s">
        <v>75</v>
      </c>
      <c r="C26" s="4">
        <v>3757425.07</v>
      </c>
      <c r="D26" s="4">
        <v>-29117386.7</v>
      </c>
      <c r="E26" s="4">
        <f>E27</f>
        <v>4750.47000000003</v>
      </c>
      <c r="F26" s="4">
        <f>F27</f>
        <v>-23204.72</v>
      </c>
      <c r="G26" s="4">
        <f t="shared" si="0"/>
        <v>-488.4720880249713</v>
      </c>
    </row>
    <row r="27" spans="1:7" ht="30">
      <c r="A27" s="3" t="s">
        <v>131</v>
      </c>
      <c r="B27" s="3" t="s">
        <v>178</v>
      </c>
      <c r="C27" s="5">
        <v>3757425.07</v>
      </c>
      <c r="D27" s="4">
        <v>-29117386.7</v>
      </c>
      <c r="E27" s="4">
        <f>E28+E32</f>
        <v>4750.47000000003</v>
      </c>
      <c r="F27" s="4">
        <f>F28+F32</f>
        <v>-23204.72</v>
      </c>
      <c r="G27" s="4">
        <f t="shared" si="0"/>
        <v>-488.4720880249713</v>
      </c>
    </row>
    <row r="28" spans="1:7" ht="15">
      <c r="A28" s="3" t="s">
        <v>139</v>
      </c>
      <c r="B28" s="3" t="s">
        <v>204</v>
      </c>
      <c r="C28" s="4">
        <v>-421517500</v>
      </c>
      <c r="D28" s="4">
        <v>-108973903.55</v>
      </c>
      <c r="E28" s="4">
        <f aca="true" t="shared" si="1" ref="E28:F30">E29</f>
        <v>-447446.24</v>
      </c>
      <c r="F28" s="4">
        <f t="shared" si="1"/>
        <v>-254647.94</v>
      </c>
      <c r="G28" s="4">
        <f t="shared" si="0"/>
        <v>56.911404596896375</v>
      </c>
    </row>
    <row r="29" spans="1:7" ht="15">
      <c r="A29" s="3" t="s">
        <v>186</v>
      </c>
      <c r="B29" s="3" t="s">
        <v>150</v>
      </c>
      <c r="C29" s="4">
        <v>-421517500</v>
      </c>
      <c r="D29" s="4">
        <v>-108973903.55</v>
      </c>
      <c r="E29" s="4">
        <f t="shared" si="1"/>
        <v>-447446.24</v>
      </c>
      <c r="F29" s="4">
        <f t="shared" si="1"/>
        <v>-254647.94</v>
      </c>
      <c r="G29" s="4">
        <f t="shared" si="0"/>
        <v>56.911404596896375</v>
      </c>
    </row>
    <row r="30" spans="1:7" ht="30">
      <c r="A30" s="3" t="s">
        <v>3</v>
      </c>
      <c r="B30" s="3" t="s">
        <v>335</v>
      </c>
      <c r="C30" s="4">
        <v>-421517500</v>
      </c>
      <c r="D30" s="4">
        <v>-108973903.55</v>
      </c>
      <c r="E30" s="4">
        <f t="shared" si="1"/>
        <v>-447446.24</v>
      </c>
      <c r="F30" s="4">
        <f t="shared" si="1"/>
        <v>-254647.94</v>
      </c>
      <c r="G30" s="4">
        <f t="shared" si="0"/>
        <v>56.911404596896375</v>
      </c>
    </row>
    <row r="31" spans="1:7" ht="30">
      <c r="A31" s="3" t="s">
        <v>160</v>
      </c>
      <c r="B31" s="3" t="s">
        <v>334</v>
      </c>
      <c r="C31" s="5">
        <v>-421517500</v>
      </c>
      <c r="D31" s="5">
        <v>-108973903.55</v>
      </c>
      <c r="E31" s="4">
        <v>-447446.24</v>
      </c>
      <c r="F31" s="4">
        <v>-254647.94</v>
      </c>
      <c r="G31" s="4">
        <f t="shared" si="0"/>
        <v>56.911404596896375</v>
      </c>
    </row>
    <row r="32" spans="1:7" ht="15">
      <c r="A32" s="3" t="s">
        <v>95</v>
      </c>
      <c r="B32" s="3" t="s">
        <v>123</v>
      </c>
      <c r="C32" s="4">
        <v>425274925.07</v>
      </c>
      <c r="D32" s="4">
        <v>79856516.85</v>
      </c>
      <c r="E32" s="4">
        <f aca="true" t="shared" si="2" ref="E32:F34">E33</f>
        <v>452196.71</v>
      </c>
      <c r="F32" s="4">
        <f t="shared" si="2"/>
        <v>231443.22</v>
      </c>
      <c r="G32" s="4">
        <f t="shared" si="0"/>
        <v>51.181977860918096</v>
      </c>
    </row>
    <row r="33" spans="1:7" ht="15">
      <c r="A33" s="3" t="s">
        <v>192</v>
      </c>
      <c r="B33" s="3" t="s">
        <v>26</v>
      </c>
      <c r="C33" s="4">
        <v>425274925.07</v>
      </c>
      <c r="D33" s="4">
        <v>79856516.85</v>
      </c>
      <c r="E33" s="4">
        <f t="shared" si="2"/>
        <v>452196.71</v>
      </c>
      <c r="F33" s="4">
        <f t="shared" si="2"/>
        <v>231443.22</v>
      </c>
      <c r="G33" s="4">
        <f t="shared" si="0"/>
        <v>51.181977860918096</v>
      </c>
    </row>
    <row r="34" spans="1:7" ht="30">
      <c r="A34" s="3" t="s">
        <v>60</v>
      </c>
      <c r="B34" s="3" t="s">
        <v>333</v>
      </c>
      <c r="C34" s="4">
        <v>425274925.07</v>
      </c>
      <c r="D34" s="4">
        <v>79856516.85</v>
      </c>
      <c r="E34" s="4">
        <f t="shared" si="2"/>
        <v>452196.71</v>
      </c>
      <c r="F34" s="4">
        <f t="shared" si="2"/>
        <v>231443.22</v>
      </c>
      <c r="G34" s="4">
        <f t="shared" si="0"/>
        <v>51.181977860918096</v>
      </c>
    </row>
    <row r="35" spans="1:7" ht="30">
      <c r="A35" s="3" t="s">
        <v>66</v>
      </c>
      <c r="B35" s="3" t="s">
        <v>332</v>
      </c>
      <c r="C35" s="5">
        <v>425274925.07</v>
      </c>
      <c r="D35" s="5">
        <v>79856516.85</v>
      </c>
      <c r="E35" s="4">
        <v>452196.71</v>
      </c>
      <c r="F35" s="4">
        <v>231443.22</v>
      </c>
      <c r="G35" s="4">
        <f t="shared" si="0"/>
        <v>51.181977860918096</v>
      </c>
    </row>
  </sheetData>
  <sheetProtection/>
  <mergeCells count="4">
    <mergeCell ref="A4:G4"/>
    <mergeCell ref="A5:G6"/>
    <mergeCell ref="D1:G1"/>
    <mergeCell ref="D2:G2"/>
  </mergeCells>
  <printOptions/>
  <pageMargins left="0.98" right="0.7" top="0.75" bottom="0.75" header="0.3" footer="0.3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</dc:creator>
  <cp:keywords/>
  <dc:description/>
  <cp:lastModifiedBy>trial</cp:lastModifiedBy>
  <cp:lastPrinted>2016-04-22T02:53:08Z</cp:lastPrinted>
  <dcterms:created xsi:type="dcterms:W3CDTF">2016-04-21T02:53:50Z</dcterms:created>
  <dcterms:modified xsi:type="dcterms:W3CDTF">2016-07-27T05:50:35Z</dcterms:modified>
  <cp:category/>
  <cp:version/>
  <cp:contentType/>
  <cp:contentStatus/>
</cp:coreProperties>
</file>