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480" windowHeight="11505"/>
  </bookViews>
  <sheets>
    <sheet name="Лист4" sheetId="1" r:id="rId1"/>
  </sheets>
  <calcPr calcId="145621"/>
</workbook>
</file>

<file path=xl/calcChain.xml><?xml version="1.0" encoding="utf-8"?>
<calcChain xmlns="http://schemas.openxmlformats.org/spreadsheetml/2006/main">
  <c r="D136" i="1" l="1"/>
  <c r="G113" i="1"/>
  <c r="G114" i="1"/>
  <c r="G115" i="1"/>
  <c r="G116" i="1"/>
  <c r="G117" i="1"/>
  <c r="G118" i="1"/>
  <c r="G119" i="1"/>
  <c r="G120" i="1"/>
  <c r="G121" i="1"/>
  <c r="G123" i="1"/>
  <c r="G125" i="1"/>
  <c r="G127" i="1"/>
  <c r="G129" i="1"/>
  <c r="G132" i="1"/>
  <c r="G133" i="1"/>
  <c r="G134" i="1"/>
  <c r="G135" i="1"/>
  <c r="G136" i="1"/>
  <c r="G137" i="1"/>
  <c r="G138" i="1"/>
  <c r="G139" i="1"/>
  <c r="G140" i="1"/>
  <c r="G141" i="1"/>
  <c r="G144" i="1"/>
  <c r="G146" i="1"/>
  <c r="G148" i="1"/>
  <c r="G151" i="1"/>
  <c r="G152" i="1"/>
  <c r="G153" i="1"/>
  <c r="G154" i="1"/>
  <c r="G155" i="1"/>
  <c r="G156" i="1"/>
  <c r="G157" i="1"/>
  <c r="G158" i="1"/>
  <c r="G159" i="1"/>
  <c r="G161" i="1"/>
  <c r="G163" i="1"/>
  <c r="G165" i="1"/>
  <c r="G167" i="1"/>
  <c r="G169" i="1"/>
  <c r="G171" i="1"/>
  <c r="G173" i="1"/>
  <c r="G176" i="1"/>
  <c r="G178" i="1"/>
  <c r="G181" i="1"/>
  <c r="G183" i="1"/>
  <c r="G110" i="1"/>
  <c r="F122" i="1"/>
  <c r="C122" i="1"/>
  <c r="G122" i="1" s="1"/>
  <c r="D116" i="1"/>
  <c r="D117" i="1"/>
  <c r="D118" i="1"/>
  <c r="D119" i="1"/>
  <c r="D120" i="1"/>
  <c r="D121" i="1"/>
  <c r="D123" i="1"/>
  <c r="D64" i="1"/>
  <c r="D122" i="1" l="1"/>
  <c r="F139" i="1"/>
  <c r="D139" i="1"/>
  <c r="F140" i="1"/>
  <c r="D140" i="1"/>
  <c r="F129" i="1"/>
  <c r="E128" i="1"/>
  <c r="D129" i="1"/>
  <c r="C128" i="1"/>
  <c r="F128" i="1" l="1"/>
  <c r="G128" i="1"/>
  <c r="D128" i="1"/>
  <c r="E112" i="1" l="1"/>
  <c r="C102" i="1"/>
  <c r="F54" i="1" l="1"/>
  <c r="E53" i="1"/>
  <c r="F14" i="1"/>
  <c r="F15" i="1"/>
  <c r="F16" i="1"/>
  <c r="F17" i="1"/>
  <c r="F53" i="1" l="1"/>
  <c r="C14" i="1"/>
  <c r="C101" i="1"/>
  <c r="E175" i="1"/>
  <c r="F176" i="1"/>
  <c r="D176" i="1"/>
  <c r="C175" i="1"/>
  <c r="D175" i="1" s="1"/>
  <c r="F173" i="1"/>
  <c r="D173" i="1"/>
  <c r="E172" i="1"/>
  <c r="C172" i="1"/>
  <c r="D172" i="1" s="1"/>
  <c r="F110" i="1"/>
  <c r="D110" i="1"/>
  <c r="E109" i="1"/>
  <c r="C109" i="1"/>
  <c r="D109" i="1" s="1"/>
  <c r="F20" i="1"/>
  <c r="F21" i="1"/>
  <c r="F22" i="1"/>
  <c r="F23" i="1"/>
  <c r="F24" i="1"/>
  <c r="F25" i="1"/>
  <c r="F26" i="1"/>
  <c r="F27" i="1"/>
  <c r="F28" i="1"/>
  <c r="F29" i="1"/>
  <c r="F32" i="1"/>
  <c r="F33" i="1"/>
  <c r="F35" i="1"/>
  <c r="F36" i="1"/>
  <c r="F39" i="1"/>
  <c r="F42" i="1"/>
  <c r="F45" i="1"/>
  <c r="F46" i="1"/>
  <c r="F47" i="1"/>
  <c r="F50" i="1"/>
  <c r="F57" i="1"/>
  <c r="G28" i="1"/>
  <c r="F109" i="1" l="1"/>
  <c r="G109" i="1"/>
  <c r="F172" i="1"/>
  <c r="G172" i="1"/>
  <c r="F175" i="1"/>
  <c r="G175" i="1"/>
  <c r="F183" i="1"/>
  <c r="D183" i="1"/>
  <c r="E182" i="1"/>
  <c r="C182" i="1"/>
  <c r="D182" i="1" s="1"/>
  <c r="F181" i="1"/>
  <c r="D181" i="1"/>
  <c r="E180" i="1"/>
  <c r="C180" i="1"/>
  <c r="D180" i="1" s="1"/>
  <c r="C179" i="1"/>
  <c r="D179" i="1" s="1"/>
  <c r="F178" i="1"/>
  <c r="D178" i="1"/>
  <c r="E177" i="1"/>
  <c r="C177" i="1"/>
  <c r="F171" i="1"/>
  <c r="D171" i="1"/>
  <c r="E170" i="1"/>
  <c r="C170" i="1"/>
  <c r="D170" i="1" s="1"/>
  <c r="F169" i="1"/>
  <c r="D169" i="1"/>
  <c r="E168" i="1"/>
  <c r="G168" i="1" s="1"/>
  <c r="C168" i="1"/>
  <c r="D168" i="1" s="1"/>
  <c r="F167" i="1"/>
  <c r="D167" i="1"/>
  <c r="E166" i="1"/>
  <c r="C166" i="1"/>
  <c r="D166" i="1" s="1"/>
  <c r="F165" i="1"/>
  <c r="D165" i="1"/>
  <c r="E164" i="1"/>
  <c r="D164" i="1"/>
  <c r="C164" i="1"/>
  <c r="F163" i="1"/>
  <c r="D163" i="1"/>
  <c r="E162" i="1"/>
  <c r="C162" i="1"/>
  <c r="D162" i="1" s="1"/>
  <c r="F161" i="1"/>
  <c r="D161" i="1"/>
  <c r="E160" i="1"/>
  <c r="G160" i="1" s="1"/>
  <c r="C160" i="1"/>
  <c r="D160" i="1" s="1"/>
  <c r="F159" i="1"/>
  <c r="D159" i="1"/>
  <c r="F158" i="1"/>
  <c r="D158" i="1"/>
  <c r="F157" i="1"/>
  <c r="D157" i="1"/>
  <c r="F156" i="1"/>
  <c r="D156" i="1"/>
  <c r="F155" i="1"/>
  <c r="D155" i="1"/>
  <c r="F154" i="1"/>
  <c r="D154" i="1"/>
  <c r="F153" i="1"/>
  <c r="D153" i="1"/>
  <c r="F152" i="1"/>
  <c r="D152" i="1"/>
  <c r="F151" i="1"/>
  <c r="D151" i="1"/>
  <c r="E150" i="1"/>
  <c r="G150" i="1" s="1"/>
  <c r="C150" i="1"/>
  <c r="D150" i="1" s="1"/>
  <c r="F148" i="1"/>
  <c r="D148" i="1"/>
  <c r="E147" i="1"/>
  <c r="G147" i="1" s="1"/>
  <c r="C147" i="1"/>
  <c r="D147" i="1" s="1"/>
  <c r="F146" i="1"/>
  <c r="D146" i="1"/>
  <c r="E145" i="1"/>
  <c r="G145" i="1" s="1"/>
  <c r="C145" i="1"/>
  <c r="D145" i="1" s="1"/>
  <c r="F144" i="1"/>
  <c r="D144" i="1"/>
  <c r="E143" i="1"/>
  <c r="G143" i="1" s="1"/>
  <c r="C143" i="1"/>
  <c r="D143" i="1" s="1"/>
  <c r="F141" i="1"/>
  <c r="D141" i="1"/>
  <c r="F138" i="1"/>
  <c r="D138" i="1"/>
  <c r="F137" i="1"/>
  <c r="D137" i="1"/>
  <c r="F135" i="1"/>
  <c r="D135" i="1"/>
  <c r="F134" i="1"/>
  <c r="D134" i="1"/>
  <c r="F133" i="1"/>
  <c r="D133" i="1"/>
  <c r="F132" i="1"/>
  <c r="D132" i="1"/>
  <c r="E131" i="1"/>
  <c r="C131" i="1"/>
  <c r="D131" i="1" s="1"/>
  <c r="F127" i="1"/>
  <c r="D127" i="1"/>
  <c r="E126" i="1"/>
  <c r="G126" i="1" s="1"/>
  <c r="C126" i="1"/>
  <c r="D126" i="1" s="1"/>
  <c r="F125" i="1"/>
  <c r="D125" i="1"/>
  <c r="E124" i="1"/>
  <c r="C124" i="1"/>
  <c r="D124" i="1" s="1"/>
  <c r="F121" i="1"/>
  <c r="F120" i="1"/>
  <c r="F119" i="1"/>
  <c r="F118" i="1"/>
  <c r="F117" i="1"/>
  <c r="F116" i="1"/>
  <c r="F115" i="1"/>
  <c r="D115" i="1"/>
  <c r="F114" i="1"/>
  <c r="D114" i="1"/>
  <c r="F113" i="1"/>
  <c r="D113" i="1"/>
  <c r="F112" i="1"/>
  <c r="C112" i="1"/>
  <c r="G112" i="1" s="1"/>
  <c r="E111" i="1"/>
  <c r="G108" i="1"/>
  <c r="F108" i="1"/>
  <c r="D108" i="1"/>
  <c r="E107" i="1"/>
  <c r="C107" i="1"/>
  <c r="D107" i="1" s="1"/>
  <c r="G105" i="1"/>
  <c r="F105" i="1"/>
  <c r="D105" i="1"/>
  <c r="E104" i="1"/>
  <c r="F104" i="1" s="1"/>
  <c r="C104" i="1"/>
  <c r="D104" i="1" s="1"/>
  <c r="G103" i="1"/>
  <c r="F103" i="1"/>
  <c r="D103" i="1"/>
  <c r="G102" i="1"/>
  <c r="F102" i="1"/>
  <c r="D102" i="1"/>
  <c r="E101" i="1"/>
  <c r="D101" i="1"/>
  <c r="F96" i="1"/>
  <c r="D96" i="1"/>
  <c r="E95" i="1"/>
  <c r="F95" i="1" s="1"/>
  <c r="D95" i="1"/>
  <c r="C95" i="1"/>
  <c r="F94" i="1"/>
  <c r="D94" i="1"/>
  <c r="E93" i="1"/>
  <c r="F93" i="1" s="1"/>
  <c r="C93" i="1"/>
  <c r="D93" i="1" s="1"/>
  <c r="C92" i="1"/>
  <c r="D92" i="1" s="1"/>
  <c r="G91" i="1"/>
  <c r="F91" i="1"/>
  <c r="D91" i="1"/>
  <c r="E90" i="1"/>
  <c r="C90" i="1"/>
  <c r="D90" i="1" s="1"/>
  <c r="F89" i="1"/>
  <c r="D89" i="1"/>
  <c r="G88" i="1"/>
  <c r="F88" i="1"/>
  <c r="D88" i="1"/>
  <c r="F87" i="1"/>
  <c r="E87" i="1"/>
  <c r="D87" i="1"/>
  <c r="C87" i="1"/>
  <c r="G86" i="1"/>
  <c r="F86" i="1"/>
  <c r="D86" i="1"/>
  <c r="G85" i="1"/>
  <c r="F85" i="1"/>
  <c r="D85" i="1"/>
  <c r="G84" i="1"/>
  <c r="F84" i="1"/>
  <c r="D84" i="1"/>
  <c r="G83" i="1"/>
  <c r="F83" i="1"/>
  <c r="D83" i="1"/>
  <c r="G82" i="1"/>
  <c r="F82" i="1"/>
  <c r="D82" i="1"/>
  <c r="E81" i="1"/>
  <c r="D81" i="1"/>
  <c r="C81" i="1"/>
  <c r="F80" i="1"/>
  <c r="D80" i="1"/>
  <c r="G79" i="1"/>
  <c r="F79" i="1"/>
  <c r="D79" i="1"/>
  <c r="G78" i="1"/>
  <c r="F78" i="1"/>
  <c r="D78" i="1"/>
  <c r="G77" i="1"/>
  <c r="F77" i="1"/>
  <c r="D77" i="1"/>
  <c r="E76" i="1"/>
  <c r="C76" i="1"/>
  <c r="D76" i="1" s="1"/>
  <c r="F74" i="1"/>
  <c r="D74" i="1"/>
  <c r="E73" i="1"/>
  <c r="F73" i="1" s="1"/>
  <c r="C73" i="1"/>
  <c r="D73" i="1" s="1"/>
  <c r="E72" i="1"/>
  <c r="F72" i="1" s="1"/>
  <c r="C72" i="1"/>
  <c r="D72" i="1" s="1"/>
  <c r="G71" i="1"/>
  <c r="F71" i="1"/>
  <c r="D71" i="1"/>
  <c r="F70" i="1"/>
  <c r="E70" i="1"/>
  <c r="D70" i="1"/>
  <c r="C70" i="1"/>
  <c r="E69" i="1"/>
  <c r="F69" i="1" s="1"/>
  <c r="C69" i="1"/>
  <c r="D69" i="1" s="1"/>
  <c r="F68" i="1"/>
  <c r="D68" i="1"/>
  <c r="E67" i="1"/>
  <c r="F67" i="1" s="1"/>
  <c r="C67" i="1"/>
  <c r="D67" i="1" s="1"/>
  <c r="C66" i="1"/>
  <c r="D66" i="1" s="1"/>
  <c r="G64" i="1"/>
  <c r="F64" i="1"/>
  <c r="E63" i="1"/>
  <c r="F63" i="1" s="1"/>
  <c r="C63" i="1"/>
  <c r="D63" i="1" s="1"/>
  <c r="G61" i="1"/>
  <c r="F61" i="1"/>
  <c r="D61" i="1"/>
  <c r="E60" i="1"/>
  <c r="F60" i="1" s="1"/>
  <c r="C60" i="1"/>
  <c r="D60" i="1" s="1"/>
  <c r="G59" i="1"/>
  <c r="F59" i="1"/>
  <c r="D59" i="1"/>
  <c r="E58" i="1"/>
  <c r="F58" i="1" s="1"/>
  <c r="C58" i="1"/>
  <c r="D58" i="1" s="1"/>
  <c r="G57" i="1"/>
  <c r="D57" i="1"/>
  <c r="E56" i="1"/>
  <c r="F56" i="1" s="1"/>
  <c r="C56" i="1"/>
  <c r="D56" i="1" s="1"/>
  <c r="D50" i="1"/>
  <c r="E49" i="1"/>
  <c r="F49" i="1" s="1"/>
  <c r="D49" i="1"/>
  <c r="C49" i="1"/>
  <c r="D48" i="1"/>
  <c r="C48" i="1"/>
  <c r="G47" i="1"/>
  <c r="D47" i="1"/>
  <c r="G46" i="1"/>
  <c r="D46" i="1"/>
  <c r="G45" i="1"/>
  <c r="D45" i="1"/>
  <c r="E44" i="1"/>
  <c r="C44" i="1"/>
  <c r="D44" i="1" s="1"/>
  <c r="G42" i="1"/>
  <c r="D42" i="1"/>
  <c r="E41" i="1"/>
  <c r="C41" i="1"/>
  <c r="G39" i="1"/>
  <c r="D39" i="1"/>
  <c r="E38" i="1"/>
  <c r="C38" i="1"/>
  <c r="D38" i="1" s="1"/>
  <c r="G36" i="1"/>
  <c r="D36" i="1"/>
  <c r="G35" i="1"/>
  <c r="D35" i="1"/>
  <c r="E34" i="1"/>
  <c r="C34" i="1"/>
  <c r="D34" i="1" s="1"/>
  <c r="G33" i="1"/>
  <c r="D33" i="1"/>
  <c r="G32" i="1"/>
  <c r="D32" i="1"/>
  <c r="E31" i="1"/>
  <c r="F31" i="1" s="1"/>
  <c r="D31" i="1"/>
  <c r="C31" i="1"/>
  <c r="C30" i="1"/>
  <c r="D30" i="1" s="1"/>
  <c r="G29" i="1"/>
  <c r="D29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E19" i="1"/>
  <c r="E18" i="1" s="1"/>
  <c r="C19" i="1"/>
  <c r="D19" i="1" s="1"/>
  <c r="C18" i="1"/>
  <c r="D18" i="1" s="1"/>
  <c r="G17" i="1"/>
  <c r="D17" i="1"/>
  <c r="G16" i="1"/>
  <c r="D16" i="1"/>
  <c r="G15" i="1"/>
  <c r="D15" i="1"/>
  <c r="G14" i="1"/>
  <c r="D14" i="1"/>
  <c r="E13" i="1"/>
  <c r="F13" i="1" s="1"/>
  <c r="C13" i="1"/>
  <c r="D13" i="1" s="1"/>
  <c r="G34" i="1" l="1"/>
  <c r="F34" i="1"/>
  <c r="F131" i="1"/>
  <c r="G131" i="1"/>
  <c r="G162" i="1"/>
  <c r="G166" i="1"/>
  <c r="G170" i="1"/>
  <c r="D177" i="1"/>
  <c r="D174" i="1" s="1"/>
  <c r="C174" i="1"/>
  <c r="G180" i="1"/>
  <c r="G90" i="1"/>
  <c r="F124" i="1"/>
  <c r="G124" i="1"/>
  <c r="C37" i="1"/>
  <c r="D37" i="1" s="1"/>
  <c r="C43" i="1"/>
  <c r="D43" i="1" s="1"/>
  <c r="C62" i="1"/>
  <c r="D62" i="1" s="1"/>
  <c r="G70" i="1"/>
  <c r="G81" i="1"/>
  <c r="G87" i="1"/>
  <c r="F160" i="1"/>
  <c r="G164" i="1"/>
  <c r="F168" i="1"/>
  <c r="F170" i="1"/>
  <c r="E174" i="1"/>
  <c r="G177" i="1"/>
  <c r="E179" i="1"/>
  <c r="F180" i="1"/>
  <c r="F182" i="1"/>
  <c r="G182" i="1"/>
  <c r="F111" i="1"/>
  <c r="E62" i="1"/>
  <c r="F62" i="1" s="1"/>
  <c r="G63" i="1"/>
  <c r="F164" i="1"/>
  <c r="C149" i="1"/>
  <c r="D149" i="1" s="1"/>
  <c r="D142" i="1" s="1"/>
  <c r="C142" i="1"/>
  <c r="F107" i="1"/>
  <c r="E92" i="1"/>
  <c r="F92" i="1" s="1"/>
  <c r="F76" i="1"/>
  <c r="E75" i="1"/>
  <c r="G38" i="1"/>
  <c r="F38" i="1"/>
  <c r="E37" i="1"/>
  <c r="F37" i="1" s="1"/>
  <c r="E30" i="1"/>
  <c r="G30" i="1" s="1"/>
  <c r="C12" i="1"/>
  <c r="D12" i="1" s="1"/>
  <c r="F166" i="1"/>
  <c r="F162" i="1"/>
  <c r="E149" i="1"/>
  <c r="F150" i="1"/>
  <c r="F126" i="1"/>
  <c r="G107" i="1"/>
  <c r="G101" i="1"/>
  <c r="C100" i="1"/>
  <c r="E100" i="1"/>
  <c r="F100" i="1" s="1"/>
  <c r="F101" i="1"/>
  <c r="F90" i="1"/>
  <c r="F81" i="1"/>
  <c r="E66" i="1"/>
  <c r="F66" i="1" s="1"/>
  <c r="E48" i="1"/>
  <c r="F48" i="1" s="1"/>
  <c r="G44" i="1"/>
  <c r="F44" i="1"/>
  <c r="E43" i="1"/>
  <c r="F43" i="1" s="1"/>
  <c r="G41" i="1"/>
  <c r="F41" i="1"/>
  <c r="G31" i="1"/>
  <c r="F30" i="1"/>
  <c r="G18" i="1"/>
  <c r="F18" i="1"/>
  <c r="G19" i="1"/>
  <c r="F19" i="1"/>
  <c r="G13" i="1"/>
  <c r="E12" i="1"/>
  <c r="F12" i="1" s="1"/>
  <c r="G37" i="1"/>
  <c r="D41" i="1"/>
  <c r="G56" i="1"/>
  <c r="G58" i="1"/>
  <c r="G60" i="1"/>
  <c r="G69" i="1"/>
  <c r="G76" i="1"/>
  <c r="G100" i="1"/>
  <c r="G104" i="1"/>
  <c r="F143" i="1"/>
  <c r="F145" i="1"/>
  <c r="F147" i="1"/>
  <c r="F177" i="1"/>
  <c r="C55" i="1"/>
  <c r="E55" i="1"/>
  <c r="C65" i="1"/>
  <c r="D65" i="1" s="1"/>
  <c r="E65" i="1"/>
  <c r="C75" i="1"/>
  <c r="D75" i="1" s="1"/>
  <c r="C111" i="1"/>
  <c r="D112" i="1"/>
  <c r="C130" i="1"/>
  <c r="D130" i="1" s="1"/>
  <c r="E130" i="1"/>
  <c r="C106" i="1" l="1"/>
  <c r="E142" i="1"/>
  <c r="G142" i="1" s="1"/>
  <c r="G149" i="1"/>
  <c r="G130" i="1"/>
  <c r="F149" i="1"/>
  <c r="G62" i="1"/>
  <c r="C40" i="1"/>
  <c r="D40" i="1" s="1"/>
  <c r="F179" i="1"/>
  <c r="G179" i="1"/>
  <c r="G174" i="1"/>
  <c r="E106" i="1"/>
  <c r="E99" i="1"/>
  <c r="F99" i="1" s="1"/>
  <c r="F55" i="1"/>
  <c r="E52" i="1"/>
  <c r="E40" i="1"/>
  <c r="F40" i="1" s="1"/>
  <c r="D100" i="1"/>
  <c r="C99" i="1"/>
  <c r="D99" i="1" s="1"/>
  <c r="F142" i="1"/>
  <c r="D106" i="1"/>
  <c r="G43" i="1"/>
  <c r="G12" i="1"/>
  <c r="D111" i="1"/>
  <c r="D55" i="1"/>
  <c r="C52" i="1"/>
  <c r="F174" i="1"/>
  <c r="E11" i="1"/>
  <c r="F11" i="1" s="1"/>
  <c r="C11" i="1"/>
  <c r="F130" i="1"/>
  <c r="G75" i="1"/>
  <c r="F75" i="1"/>
  <c r="G65" i="1"/>
  <c r="F65" i="1"/>
  <c r="G55" i="1"/>
  <c r="F52" i="1"/>
  <c r="G111" i="1"/>
  <c r="C98" i="1" l="1"/>
  <c r="C97" i="1" s="1"/>
  <c r="G40" i="1"/>
  <c r="G99" i="1"/>
  <c r="D98" i="1"/>
  <c r="F106" i="1"/>
  <c r="G106" i="1"/>
  <c r="D52" i="1"/>
  <c r="C51" i="1"/>
  <c r="E51" i="1"/>
  <c r="F51" i="1" s="1"/>
  <c r="G52" i="1"/>
  <c r="E98" i="1"/>
  <c r="D11" i="1"/>
  <c r="G11" i="1"/>
  <c r="D51" i="1" l="1"/>
  <c r="C10" i="1"/>
  <c r="C9" i="1" s="1"/>
  <c r="D97" i="1"/>
  <c r="E10" i="1"/>
  <c r="F10" i="1" s="1"/>
  <c r="F98" i="1"/>
  <c r="E97" i="1"/>
  <c r="G98" i="1"/>
  <c r="G51" i="1"/>
  <c r="D10" i="1" l="1"/>
  <c r="G10" i="1"/>
  <c r="G97" i="1"/>
  <c r="F97" i="1"/>
  <c r="E9" i="1"/>
  <c r="E7" i="1" s="1"/>
  <c r="D9" i="1" l="1"/>
  <c r="F9" i="1"/>
  <c r="G9" i="1"/>
</calcChain>
</file>

<file path=xl/sharedStrings.xml><?xml version="1.0" encoding="utf-8"?>
<sst xmlns="http://schemas.openxmlformats.org/spreadsheetml/2006/main" count="336" uniqueCount="333">
  <si>
    <t>Приложение 1</t>
  </si>
  <si>
    <t>тыс. руб.</t>
  </si>
  <si>
    <t>Наименование показателя</t>
  </si>
  <si>
    <t>Код дохода по КД</t>
  </si>
  <si>
    <t>Уточненный план на 01.04.2013г</t>
  </si>
  <si>
    <t xml:space="preserve">Уточненный план </t>
  </si>
  <si>
    <t>Кассовое исполнение</t>
  </si>
  <si>
    <t>% исполнения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</si>
  <si>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</si>
  <si>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</si>
  <si>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</si>
  <si>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</si>
  <si>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НАЛОГОВЫЕ  ДОХОДЫ</t>
  </si>
  <si>
    <t>НАЛОГИ НА ПРИБЫЛЬ, ДОХОДЫ</t>
  </si>
  <si>
    <t xml:space="preserve"> </t>
  </si>
  <si>
    <t>Налог на доходы физических лиц</t>
  </si>
  <si>
    <t>000  1  01  02000  01  0000  110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</si>
  <si>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</si>
  <si>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</si>
  <si>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</si>
  <si>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</si>
  <si>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</si>
  <si>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182  1  01  02030  01  0000  110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</si>
  <si>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Налогового кодекса Российской Федерации</t>
    </r>
  </si>
  <si>
    <t>182  1  01  02040  01  0000  110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</si>
  <si>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</si>
  <si>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</si>
  <si>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</si>
  <si>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182  1  05  01000  00  0000  110</t>
  </si>
  <si>
    <t>Налог, взимаемый с налогоплательщиков, выбравших в качестве объекта налогообложения  доходы</t>
  </si>
  <si>
    <t>000  1  05  01010  00  0000  110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</si>
  <si>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</si>
  <si>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000  1  05  01020  00  0000  110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</si>
  <si>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</si>
  <si>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182  1  05  01030  01  0000  110</t>
  </si>
  <si>
    <t>Налог, взимаемый в виде стоимости патента в связи с применением упрощенной системы налогообложения</t>
  </si>
  <si>
    <t>182  1  05  01040  01  0000  110</t>
  </si>
  <si>
    <t>182  1  05  01041  01  0000  110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</si>
  <si>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</si>
  <si>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182  1  05  01042  01  0000  110</t>
  </si>
  <si>
    <t>Минимальный налог, зачисляемый в бюджеты субъектов Российской Федерации</t>
  </si>
  <si>
    <t>182  1  05  01050  01  0000  110</t>
  </si>
  <si>
    <t>Единый налог на вмененный доход для отдельных видов деятельности</t>
  </si>
  <si>
    <t>000  1  05  02000  00  0000  110</t>
  </si>
  <si>
    <t>Единый сельскохозяйственный налог</t>
  </si>
  <si>
    <t>000  1  05  03000  00  0000  110</t>
  </si>
  <si>
    <t>182  1  05  04000  02  0000  110</t>
  </si>
  <si>
    <t>НАЛОГИ НА ИМУЩЕСТВО</t>
  </si>
  <si>
    <t>000  1  06  00000  00  0000  000</t>
  </si>
  <si>
    <t>Налог на имущество организаций</t>
  </si>
  <si>
    <t>000  1  06  02000  02  0000  110</t>
  </si>
  <si>
    <t>Налог на имущество организаций по имуществу, не входящему в Единую систему газоснабжения</t>
  </si>
  <si>
    <t>182  1  06  02010  02  0000  110</t>
  </si>
  <si>
    <t>Налог на имущество организаций по имуществу, входящему в Единую систему газоснабжения</t>
  </si>
  <si>
    <t>182  1  06  02020  02  0000  110</t>
  </si>
  <si>
    <t>Транспортный налог</t>
  </si>
  <si>
    <t>000  1  06  04000  02  0000  110</t>
  </si>
  <si>
    <t>Транспортный налог с организаций</t>
  </si>
  <si>
    <t>000  1  06  04011  02  0000  110</t>
  </si>
  <si>
    <t>Транспортный налог с физических лиц</t>
  </si>
  <si>
    <t>000  1  06  04012  02  0000  110</t>
  </si>
  <si>
    <t>НАЛОГИ, СБОРЫ И РЕГУЛЯРНЫЕ ПЛАТЕЖИ ЗА ПОЛЬЗОВАНИЕ ПРИРОДНЫМИ РЕСУРСАМИ</t>
  </si>
  <si>
    <t>000  1  07  00000  00  0000  000</t>
  </si>
  <si>
    <t>Налог на добычу полезных ископаемых</t>
  </si>
  <si>
    <t>000  1  07  01000  01  0000  110</t>
  </si>
  <si>
    <t>Налог на добычу общераспространенных полезных ископаемых</t>
  </si>
  <si>
    <t>182  1  07  01020  01  0000  110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</si>
  <si>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</si>
  <si>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</si>
  <si>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</si>
  <si>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</si>
  <si>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</si>
  <si>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</si>
  <si>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</si>
  <si>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</si>
  <si>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</si>
  <si>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000  1  08  07080  01  1000  110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</si>
  <si>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</si>
  <si>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092  1  08  07084  01  0000  110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</si>
  <si>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</si>
  <si>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809  1  08  07140  01  0000  110</t>
  </si>
  <si>
    <t>Государственная пошлина за выдачу разрешения на установку рекламной конструкции</t>
  </si>
  <si>
    <t>092  1  08  07150  01  1000  110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</si>
  <si>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</si>
  <si>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</si>
  <si>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 xml:space="preserve">Налог на имущество </t>
  </si>
  <si>
    <t>000  1  09 04000  00  0000  110</t>
  </si>
  <si>
    <t>Налог на имущество предприятий</t>
  </si>
  <si>
    <t>182  1  09 04010  02  0000  110</t>
  </si>
  <si>
    <t xml:space="preserve"> НЕНАЛОГОВЫЕ ДОХОДЫ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</si>
  <si>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</si>
  <si>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</si>
  <si>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</si>
  <si>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</si>
  <si>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</si>
  <si>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</si>
  <si>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</si>
  <si>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092  1  11  05013  10  0000  120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</si>
  <si>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</si>
  <si>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</si>
  <si>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</si>
  <si>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092  1  11  05035  05  0000  120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</si>
  <si>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</si>
  <si>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</si>
  <si>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</si>
  <si>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498  1  12  01000  01  0000  120</t>
  </si>
  <si>
    <t>ДОХОДЫ ОТ ОКАЗАНИЯ ПЛАТНЫХ УСЛУГ И КОМПЕНСАЦИИ ЗАТРАТ ГОСУДАРСТВА</t>
  </si>
  <si>
    <t>000  1  13  00000  00  0000  000</t>
  </si>
  <si>
    <t>Прочие доходы от оказания платных услуг и компенсации затрат государства</t>
  </si>
  <si>
    <t>000  1  13  01990  00  0000  130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</si>
  <si>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</si>
  <si>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092  1  13  01995  05  0000  130</t>
  </si>
  <si>
    <t>ДОХОДЫ ОТ ПРОДАЖИ МАТЕРИАЛЬНЫХ И НЕМАТЕРИАЛЬНЫХ АКТИВОВ</t>
  </si>
  <si>
    <t>000  1  14  00000  00  0000  000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</si>
  <si>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</si>
  <si>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</si>
  <si>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</si>
  <si>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</si>
  <si>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</si>
  <si>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000  1  14  02052  05  0000  410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</si>
  <si>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</si>
  <si>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</si>
  <si>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</si>
  <si>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</si>
  <si>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</si>
  <si>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000  1  14  06013  10  0000  430</t>
  </si>
  <si>
    <t>АДМИНИСТРАТИВНЫЕ ПЛАТЕЖИ И СБОРЫ</t>
  </si>
  <si>
    <t>000  1  15  00000  00  0000  000</t>
  </si>
  <si>
    <t>Платежи, взимаемые государственными и муниципальными организациями за выполнение определенных функций</t>
  </si>
  <si>
    <t>000  1  15  02000  00  0000  140</t>
  </si>
  <si>
    <t>Платежи, взимаемые организациями муниципальных районов за выполнение определенных функций</t>
  </si>
  <si>
    <t>000  1  15  02050  05  0000  140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</si>
  <si>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</si>
  <si>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</si>
  <si>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</si>
  <si>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</si>
  <si>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</si>
  <si>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182  1  16  03010  01  0000  140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</si>
  <si>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</si>
  <si>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</si>
  <si>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</si>
  <si>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</si>
  <si>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</si>
  <si>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</si>
  <si>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</si>
  <si>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000  1  16  25000  01  0000  140</t>
  </si>
  <si>
    <t>Денежные взыскания (штрафы) за нарушение законодательства о недрах</t>
  </si>
  <si>
    <t>000  1  16  25010  01  0000  140</t>
  </si>
  <si>
    <t>Денежные взыскания (штрафы) за нарушение законодательства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</si>
  <si>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</si>
  <si>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</si>
  <si>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</si>
  <si>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</si>
  <si>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141  1  16  28000  01  0000  140</t>
  </si>
  <si>
    <t xml:space="preserve"> Денежные взыскания (штрафы) за нарушения законодательства РФ  о безопасности  дорожного движения</t>
  </si>
  <si>
    <t>188  1  16  30020  01  0000  140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</si>
  <si>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</si>
  <si>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</si>
  <si>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</si>
  <si>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161  1  16  33050  05  0000  140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</si>
  <si>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</si>
  <si>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</si>
  <si>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</si>
  <si>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</si>
  <si>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</si>
  <si>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</si>
  <si>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</si>
  <si>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</si>
  <si>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</si>
  <si>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</si>
  <si>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</si>
  <si>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092  1  17  01050  05  0000  180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</si>
  <si>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</si>
  <si>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</si>
  <si>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</si>
  <si>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092  1  17  05050  05  0000  180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</si>
  <si>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</si>
  <si>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</si>
  <si>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</si>
  <si>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</si>
  <si>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</si>
  <si>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</si>
  <si>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</si>
  <si>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</si>
  <si>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муниципальных районов на выравнивание бюджетной обеспеченности</t>
  </si>
  <si>
    <t>092  2  02  01001  05  0000  151</t>
  </si>
  <si>
    <t xml:space="preserve"> муниципальному району</t>
  </si>
  <si>
    <t>сельским поселениям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</si>
  <si>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</si>
  <si>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</si>
  <si>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муниципальных районов на поддержку мер по обеспечению сбалансированности бюджетов</t>
  </si>
  <si>
    <t>092  2  02  01003  05  0000  151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</si>
  <si>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</si>
  <si>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</si>
  <si>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</si>
  <si>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</si>
  <si>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</si>
  <si>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000  2  02  02009  05  0000  151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</si>
  <si>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</si>
  <si>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000  2  02  02077  00  0000  151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</si>
  <si>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</si>
  <si>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000  2  02  02077  05  0000  151</t>
  </si>
  <si>
    <t>Субсидии на реализацию республиканской целевой программы  "Демографическое развитие Республики  Алтай на 2010-2015 годы" (через Министерство регионального развития Республики Алтай), реконструкция средней школы с.Онгудай</t>
  </si>
  <si>
    <t>Субсидии на реализацию республиканской целевой программы "Развитие агропромышленного комплекса Республики Алтай на 2011-2017 годы" (через Министерство регионального развития Республики Алтай), сторительство школы с интернатом на 80 мест в с.Иня</t>
  </si>
  <si>
    <r>
      <t xml:space="preserve"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</t>
    </r>
    <r>
      <rPr>
        <b/>
        <i/>
        <sz val="12"/>
        <color indexed="8"/>
        <rFont val="Times New Roman"/>
        <family val="1"/>
        <charset val="204"/>
      </rPr>
      <t xml:space="preserve">- </t>
    </r>
    <r>
      <rPr>
        <sz val="12"/>
        <color indexed="8"/>
        <rFont val="Times New Roman"/>
        <family val="1"/>
        <charset val="204"/>
      </rPr>
      <t>Фонда содействия реформированию жилищно-коммунального хозяйства</t>
    </r>
  </si>
  <si>
    <t>000  2  02  02088  00  0000  151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</si>
  <si>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</si>
  <si>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092  2  02  02088  05  0000  151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</si>
  <si>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</si>
  <si>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092  2  02  02088  05  0001  151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</si>
  <si>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</si>
  <si>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000  2  02  02089  00  0000  151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</si>
  <si>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</si>
  <si>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092  2  02  02089  05  0000  151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</si>
  <si>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</si>
  <si>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092  2  02  02089  05  0001  151</t>
  </si>
  <si>
    <t>Субсидии бюджетам на модернизацию региональных систем общего образования</t>
  </si>
  <si>
    <t>000  2  02  02145  00  0000  151</t>
  </si>
  <si>
    <t>Субсидии бюджетам муниципальных районов на модернизацию региональных систем общего образования</t>
  </si>
  <si>
    <t>000  2  02  02145  05  0000  151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</si>
  <si>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</si>
  <si>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000  2  02  02150  00  0000  151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</si>
  <si>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</si>
  <si>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092  2  02  02150  05  0000  151</t>
  </si>
  <si>
    <t>Прочие субсидии</t>
  </si>
  <si>
    <t>000  2  02  02999  00  0000  151</t>
  </si>
  <si>
    <t>Прочие субсидии бюджетам муниципальных районов</t>
  </si>
  <si>
    <t>092  2  02  02999  05  0000  151</t>
  </si>
  <si>
    <t xml:space="preserve">Субсидии на софинансирование расходов на решение вопросов местного значения поселений, связанных с реализацией Федерального закона "Об общих принципах организации местного самоуправления в Российской Федерации" </t>
  </si>
  <si>
    <t>Субсидии на реализацию республиканской целевой программы  "Демографическое развитие Республики  Алтай на 2010-2015 годы" (через Министерство регионального развития Республики Алтай)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</si>
  <si>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</si>
  <si>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</si>
  <si>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</si>
  <si>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</si>
  <si>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</si>
  <si>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092  2  02  03007  05  0000  151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</si>
  <si>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</si>
  <si>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</si>
  <si>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</si>
  <si>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092  2  02  03015  05  0000  151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</si>
  <si>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</si>
  <si>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</si>
  <si>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</si>
  <si>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</si>
  <si>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</si>
  <si>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</si>
  <si>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</si>
  <si>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092  2  02  03024  05  0000  151</t>
  </si>
  <si>
    <t>Субвенции на реализацию Закона Республики Алтай "О наделении органов местного самоуправления государственными полномочиями в области архивного дела"</t>
  </si>
  <si>
    <t>Субвенции на реализацию Закона Республики Алтай "О наделении органов местного самоуправления государственными полномочиями Республики Алтай по образованию и организации деятельности муниципальных комиссий по делам несовершеннолетних и защите их прав"</t>
  </si>
  <si>
    <t>Субвенции на реализацию пунктов 11-14 статьи 1 Закона Республики Алтай "О наделении органов местного самоуправления в Республике Алтай отдельными государственными полномочиями в области социальной поддержки, социального обслуживания отдельных категорий граждан и управления охраной труда"</t>
  </si>
  <si>
    <t>Субвенции на реализацию Закона Республики Алтай "О наделении органов местного самоуправления в Республике Алтай отдельными государственными полномочиями Республики Алтай по постановке на учет и учету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" (через Министерство регионального развития Республики Алтай)</t>
  </si>
  <si>
    <t>Субвенции на 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 же дополнительного образования в общеобразовательных учреждениях</t>
  </si>
  <si>
    <t>Субвенции на организацию и осуществление деятельности органов местного самоуправления по осуществлению полномочий по опеке и попечительству , социальной поддержке детей-сирот,  детей, осташихся без попечения родителей, и лиц из их числа</t>
  </si>
  <si>
    <t>Субвенции на осуществление  государственных полномочий по вопросам административного законодательства</t>
  </si>
  <si>
    <t>Субвенции на предоставление дополнительной гарантии по проведеию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 (через Министерство образования, науки и молодежной политики Республики Алтай)</t>
  </si>
  <si>
    <t>Субвенции на реализацию Закона Республики Алтай "О наделении органов местного самоуправления муниципальных районов в Республике Алтай отдельными государственными полномочиями Республики Алтай по сбору информации от поселений, входящих в муниципальный район, необходимый для ведения регистра муниципальных нормативных правовых актов в Республике Алтай"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</si>
  <si>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</si>
  <si>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</si>
  <si>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</si>
  <si>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092  2  02  03026  05  0000  151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</si>
  <si>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</si>
  <si>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</si>
  <si>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</si>
  <si>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092  2  02  03027  05  0000  151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</si>
  <si>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</si>
  <si>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</si>
  <si>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</si>
  <si>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092  2  02  03029  05  0000  151</t>
  </si>
  <si>
    <t>Субвенции бюджетам муниципальных образований на оздоровление детей</t>
  </si>
  <si>
    <t>000  2  02  03033  00  0000  151</t>
  </si>
  <si>
    <t>Субвенции бюджетам муниципальных районов на оздоровление детей</t>
  </si>
  <si>
    <t>000  2  02  03033  05  0000  151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</si>
  <si>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</si>
  <si>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000  2  02  03069  00  0000  151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</si>
  <si>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</si>
  <si>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000  2  02  03069  05  0000  151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</si>
  <si>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</si>
  <si>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000  2  02  03070  00  0000  151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</si>
  <si>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</si>
  <si>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000  2  02  03070  05  0000  151</t>
  </si>
  <si>
    <t>ИНЫЕ МЕЖБЮДЖЕТНЫЕ ТРАНСФЕРТЫ</t>
  </si>
  <si>
    <t>000  2  02  04000  00  0000  151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</si>
  <si>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</si>
  <si>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000  2  02  04029  00  0000  151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</si>
  <si>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</si>
  <si>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092  2  02  04029  05  0000  151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</si>
  <si>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</si>
  <si>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000  2  18  00000  00  0000  000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</si>
  <si>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</si>
  <si>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000  2  18  05000  05  0000  000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</si>
  <si>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</si>
  <si>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</si>
  <si>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</si>
  <si>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</si>
  <si>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</si>
  <si>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</si>
  <si>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__________________________________________________</t>
  </si>
  <si>
    <t>000  2  02  02051  00  0000  151</t>
  </si>
  <si>
    <t>000  2  02  02051  05  0000  151</t>
  </si>
  <si>
    <t>000  2  02  03119  00  0000  151</t>
  </si>
  <si>
    <t>000  2  02  03119 05  0000  151</t>
  </si>
  <si>
    <t>000  2  02  04014  00  0000  151</t>
  </si>
  <si>
    <t>092  2  02  04014  05  0000  151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</si>
  <si>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</si>
  <si>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</si>
  <si>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</si>
  <si>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</si>
  <si>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Субсидии бюджетам муниципальных районов на реализацию федеральных целевых программ</t>
  </si>
  <si>
    <t>Субсидии бюджетам на реализацию федеральных целевых программ</t>
  </si>
  <si>
    <t>Проценты, полученные от предоставления бюджетных кредитов внутри страны за счет средств бюджетов муниципальных районов</t>
  </si>
  <si>
    <t>Проценты, полученные от предоставления бюджетных кредитов внутри страны</t>
  </si>
  <si>
    <t>000  1  11  03000  00  0000  120</t>
  </si>
  <si>
    <t>000  1  11  03050  05  0000  120</t>
  </si>
  <si>
    <t>Субсидии бюджетам на модернизацию региональных систем дошкольного образования</t>
  </si>
  <si>
    <t>000  2  02  02204  00  0000  151</t>
  </si>
  <si>
    <t>Субсидии бюджетам муниципальных районов на модернизацию региональных систем дошкольного  образования</t>
  </si>
  <si>
    <t>092  2  02  02204  05  0000  151</t>
  </si>
  <si>
    <t>Субсидии на реализацию республиканской целевой программы "Культура  Республики Алтай на 2011-2016 годы", формирование книжного фонда</t>
  </si>
  <si>
    <t>РЦП "Развитие транспортной инфраструктурой РА на 2011-2015годы (капитальный ремонт и ремонт автомобильных дорог общего пользования местного значения и искусственных сооружений на них)</t>
  </si>
  <si>
    <t xml:space="preserve">Субсидии на реализацию республиканской целевой программы "Комплексные меры профилактики правонарушений и повышение безопасности дорожного движения  в Республике Алтай на 2012-2014гг" (предоставление субсидий муниципальным образованиям на выплату вознаграждения за дбровольную сдачу огнестрельного оружия,боеприпасов, взрывчатых веществ, взрывчатых устройств) </t>
  </si>
  <si>
    <t>Субсидии на реализацию республиканской целевой программы "Совершенствование организации школьного питания  в Республике Алтай на 2012-2014 годы"(питание для детей из малообеспеченных семей)</t>
  </si>
  <si>
    <t>РЦП "Жилище" на 2011-2015 годы, подпрограмма "Стимулирование развития жилищного строительства на территории Республики Алтай, в том числе сельской местности" (Мероприятие по разработке документов территроиального планирования муниципальных образований  в Республике Алтай)</t>
  </si>
  <si>
    <t>Субсидии на реализации республиканской целевой программы "Культура Республики Алтай на 2011-2016годы" , повышение  заработной платы   специалистам в учреждениях культуры</t>
  </si>
  <si>
    <t>Субсидии на реализацию республиканской целевой программы "Развитие образования в Республике Алтай на 2011-2016 годы", в части выплаты ежемесячной надбавки у заработной плате молодым специалистам в муниципальных образовательных учреждениях</t>
  </si>
  <si>
    <t>Субсидии на реализацию республиканской целевой программы "Развитие агропромышленного комплекса Республики Алтай на 2011-2017 годы" (через Министерство сельского хозяйства Республики Алтай), сторительство водопровода с.Шашикман</t>
  </si>
  <si>
    <t>Субсидии на реализацию республиканской целевой программы "Развитие образования в Республике Алтай", повышение заработной платы работникам дополнительного образования  в муниципальных образовательных учреждениях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</si>
  <si>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</si>
  <si>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</si>
  <si>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</si>
  <si>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092  2  02  02080  05  0000  151</t>
  </si>
  <si>
    <t xml:space="preserve">  ИСПОЛНЕНИЕ ДОХОДОВ БЮДЖЕТА   МУНИЦИПАЛЬНОГО ОБРАЗОВАНИЯ "ОНГУДАЙСКИЙ РАЙОН"    ПО КЛАССИФИКАЦИИ ДОХОДОВ БЮДЖЕТА РОССИЙСКОЙ ФЕДЕРАЦИИ    ЗА 9 месяцев 2013 ГОДА.</t>
  </si>
  <si>
    <r>
      <t xml:space="preserve">к Постановлению Главы района (аймака) </t>
    </r>
    <r>
      <rPr>
        <u/>
        <sz val="10"/>
        <rFont val="Times New Roman"/>
        <family val="1"/>
        <charset val="204"/>
      </rPr>
      <t>от 25.10. 2013 год</t>
    </r>
    <r>
      <rPr>
        <sz val="10"/>
        <rFont val="Times New Roman"/>
        <family val="1"/>
        <charset val="204"/>
      </rPr>
      <t xml:space="preserve"> №</t>
    </r>
    <r>
      <rPr>
        <u/>
        <sz val="10"/>
        <rFont val="Times New Roman"/>
        <family val="1"/>
        <charset val="204"/>
      </rPr>
      <t xml:space="preserve"> 1056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</si>
</sst>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0"/>
      <color indexed="64"/>
      <name val="Arial"/>
      <charset val="1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64"/>
      <name val="Arial"/>
      <family val="2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/>
    <xf numFmtId="43" fontId="1" fillId="0" borderId="0" xfId="2" applyFont="1" applyAlignment="1">
      <alignment horizontal="center" vertical="center"/>
    </xf>
    <xf numFmtId="0" fontId="2" fillId="0" borderId="0" xfId="0" applyFont="1" applyFill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/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/>
    </xf>
    <xf numFmtId="43" fontId="1" fillId="0" borderId="1" xfId="1" applyFont="1" applyBorder="1" applyAlignment="1">
      <alignment horizontal="center"/>
    </xf>
    <xf numFmtId="43" fontId="1" fillId="0" borderId="0" xfId="0" applyNumberFormat="1" applyFont="1"/>
    <xf numFmtId="43" fontId="1" fillId="0" borderId="1" xfId="1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4" fontId="1" fillId="0" borderId="0" xfId="0" applyNumberFormat="1" applyFont="1"/>
    <xf numFmtId="0" fontId="1" fillId="0" borderId="1" xfId="0" applyFont="1" applyBorder="1" applyAlignment="1">
      <alignment horizontal="right" vertical="center" wrapText="1"/>
    </xf>
    <xf numFmtId="0" fontId="9" fillId="0" borderId="1" xfId="0" applyFont="1" applyFill="1" applyBorder="1" applyAlignment="1">
      <alignment horizontal="justify" vertical="center"/>
    </xf>
    <xf numFmtId="1" fontId="9" fillId="0" borderId="1" xfId="0" applyNumberFormat="1" applyFont="1" applyFill="1" applyBorder="1" applyAlignment="1" applyProtection="1">
      <alignment horizontal="justify" vertical="center" wrapText="1"/>
      <protection locked="0"/>
    </xf>
    <xf numFmtId="49" fontId="11" fillId="0" borderId="1" xfId="3" applyNumberFormat="1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/>
    </xf>
    <xf numFmtId="43" fontId="12" fillId="0" borderId="1" xfId="1" applyFont="1" applyBorder="1" applyAlignment="1">
      <alignment horizontal="center" vertical="top" wrapText="1"/>
    </xf>
    <xf numFmtId="43" fontId="12" fillId="0" borderId="1" xfId="1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center" wrapText="1"/>
    </xf>
    <xf numFmtId="43" fontId="1" fillId="0" borderId="1" xfId="1" applyFont="1" applyBorder="1" applyAlignment="1">
      <alignment horizontal="center" wrapText="1"/>
    </xf>
    <xf numFmtId="43" fontId="1" fillId="0" borderId="1" xfId="1" applyNumberFormat="1" applyFont="1" applyBorder="1" applyAlignment="1">
      <alignment horizontal="center" wrapText="1"/>
    </xf>
    <xf numFmtId="0" fontId="11" fillId="0" borderId="1" xfId="4" applyFont="1" applyFill="1" applyBorder="1" applyAlignment="1">
      <alignment horizontal="left" vertical="center" wrapText="1"/>
    </xf>
    <xf numFmtId="0" fontId="12" fillId="0" borderId="0" xfId="0" applyFont="1"/>
    <xf numFmtId="49" fontId="1" fillId="0" borderId="1" xfId="0" applyNumberFormat="1" applyFont="1" applyBorder="1" applyAlignment="1"/>
    <xf numFmtId="4" fontId="1" fillId="0" borderId="1" xfId="0" applyNumberFormat="1" applyFont="1" applyBorder="1" applyAlignment="1"/>
    <xf numFmtId="43" fontId="1" fillId="0" borderId="1" xfId="0" applyNumberFormat="1" applyFont="1" applyBorder="1" applyAlignment="1"/>
    <xf numFmtId="43" fontId="1" fillId="0" borderId="0" xfId="0" applyNumberFormat="1" applyFont="1" applyAlignment="1"/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/>
    </xf>
    <xf numFmtId="0" fontId="14" fillId="0" borderId="0" xfId="0" applyFont="1" applyAlignment="1">
      <alignment vertical="center" wrapText="1"/>
    </xf>
    <xf numFmtId="0" fontId="1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12" xfId="4"/>
    <cellStyle name="Обычный 7" xfId="3"/>
    <cellStyle name="Финансовый" xfId="1" builtinId="3"/>
    <cellStyle name="Финансовый 1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5"/>
  <sheetViews>
    <sheetView tabSelected="1" view="pageBreakPreview" topLeftCell="A125" zoomScale="60" zoomScaleNormal="75" workbookViewId="0">
      <selection activeCell="D15" sqref="D15"/>
    </sheetView>
  </sheetViews>
  <sheetFormatPr defaultRowHeight="15.75" x14ac:dyDescent="0.25"/>
  <cols>
    <col min="1" max="1" width="56.5703125" style="13" customWidth="1"/>
    <col min="2" max="2" width="36.140625" style="14" customWidth="1"/>
    <col min="3" max="3" width="18.85546875" style="12" hidden="1" customWidth="1"/>
    <col min="4" max="4" width="18.85546875" style="12" customWidth="1"/>
    <col min="5" max="5" width="21.5703125" style="5" hidden="1" customWidth="1"/>
    <col min="6" max="6" width="21.5703125" style="5" customWidth="1"/>
    <col min="7" max="7" width="15.140625" style="5" customWidth="1"/>
    <col min="8" max="8" width="17.5703125" style="5" customWidth="1"/>
    <col min="9" max="16384" width="9.140625" style="5"/>
  </cols>
  <sheetData>
    <row r="1" spans="1:9" x14ac:dyDescent="0.25">
      <c r="A1" s="1"/>
      <c r="B1" s="2"/>
      <c r="C1" s="44" t="s">
        <v>0</v>
      </c>
      <c r="D1" s="44"/>
      <c r="E1" s="44"/>
      <c r="F1" s="44"/>
      <c r="G1" s="44"/>
      <c r="H1" s="3"/>
      <c r="I1" s="4"/>
    </row>
    <row r="2" spans="1:9" ht="15.75" customHeight="1" x14ac:dyDescent="0.25">
      <c r="A2" s="1"/>
      <c r="B2" s="2"/>
      <c r="C2" s="45" t="s">
        <v>332</v>
      </c>
      <c r="D2" s="45"/>
      <c r="E2" s="45"/>
      <c r="F2" s="45"/>
      <c r="G2" s="45"/>
      <c r="H2" s="6"/>
      <c r="I2" s="7"/>
    </row>
    <row r="3" spans="1:9" ht="15.75" customHeight="1" x14ac:dyDescent="0.25">
      <c r="A3" s="1"/>
      <c r="B3" s="2"/>
      <c r="C3" s="45"/>
      <c r="D3" s="45"/>
      <c r="E3" s="45"/>
      <c r="F3" s="45"/>
      <c r="G3" s="45"/>
      <c r="H3" s="6"/>
      <c r="I3" s="4"/>
    </row>
    <row r="4" spans="1:9" x14ac:dyDescent="0.25">
      <c r="A4" s="8"/>
      <c r="B4" s="2"/>
      <c r="C4" s="2"/>
      <c r="D4" s="2"/>
      <c r="E4" s="2"/>
      <c r="F4" s="2"/>
      <c r="G4" s="2"/>
      <c r="H4" s="9"/>
      <c r="I4" s="7"/>
    </row>
    <row r="5" spans="1:9" ht="15.75" customHeight="1" x14ac:dyDescent="0.25">
      <c r="A5" s="46" t="s">
        <v>331</v>
      </c>
      <c r="B5" s="46"/>
      <c r="C5" s="46"/>
      <c r="D5" s="46"/>
      <c r="E5" s="46"/>
      <c r="F5" s="46"/>
      <c r="G5" s="43"/>
      <c r="H5" s="10"/>
      <c r="I5" s="11"/>
    </row>
    <row r="6" spans="1:9" s="12" customFormat="1" ht="51.75" customHeight="1" x14ac:dyDescent="0.25">
      <c r="A6" s="46"/>
      <c r="B6" s="46"/>
      <c r="C6" s="46"/>
      <c r="D6" s="46"/>
      <c r="E6" s="46"/>
      <c r="F6" s="46"/>
      <c r="G6" s="43"/>
    </row>
    <row r="7" spans="1:9" s="12" customFormat="1" x14ac:dyDescent="0.25">
      <c r="A7" s="13"/>
      <c r="B7" s="14"/>
      <c r="C7" s="40"/>
      <c r="E7" s="40">
        <f>E9-308853360.24</f>
        <v>0</v>
      </c>
      <c r="G7" s="12" t="s">
        <v>1</v>
      </c>
    </row>
    <row r="8" spans="1:9" s="17" customFormat="1" ht="47.25" x14ac:dyDescent="0.2">
      <c r="A8" s="15" t="s">
        <v>2</v>
      </c>
      <c r="B8" s="16" t="s">
        <v>3</v>
      </c>
      <c r="C8" s="15" t="s">
        <v>4</v>
      </c>
      <c r="D8" s="15" t="s">
        <v>5</v>
      </c>
      <c r="E8" s="15" t="s">
        <v>6</v>
      </c>
      <c r="F8" s="15" t="s">
        <v>6</v>
      </c>
      <c r="G8" s="15" t="s">
        <v>7</v>
      </c>
    </row>
    <row r="9" spans="1:9" x14ac:dyDescent="0.25">
      <c r="A9" s="18" t="s">
        <v>8</v>
      </c>
      <c r="B9" s="19" t="s">
        <v>9</v>
      </c>
      <c r="C9" s="20">
        <f>C10+C97</f>
        <v>403991906.37</v>
      </c>
      <c r="D9" s="20">
        <f>C9/1000</f>
        <v>403991.90636999998</v>
      </c>
      <c r="E9" s="20">
        <f>E10+E97</f>
        <v>308853360.24000001</v>
      </c>
      <c r="F9" s="20">
        <f>E9/1000</f>
        <v>308853.36024000001</v>
      </c>
      <c r="G9" s="20">
        <f>E9/C9*100</f>
        <v>76.450383131471341</v>
      </c>
      <c r="H9" s="21"/>
    </row>
    <row r="10" spans="1:9" x14ac:dyDescent="0.25">
      <c r="A10" s="18" t="s">
        <v>10</v>
      </c>
      <c r="B10" s="19" t="s">
        <v>11</v>
      </c>
      <c r="C10" s="20">
        <f>C11+C51</f>
        <v>80077978.74000001</v>
      </c>
      <c r="D10" s="20">
        <f t="shared" ref="D10:D75" si="0">C10/1000</f>
        <v>80077.978740000006</v>
      </c>
      <c r="E10" s="20">
        <f>E11+E51</f>
        <v>53361681.030000001</v>
      </c>
      <c r="F10" s="20">
        <f t="shared" ref="F10:F17" si="1">E10/1000</f>
        <v>53361.68103</v>
      </c>
      <c r="G10" s="20">
        <f t="shared" ref="G10:G65" si="2">E10/C10*100</f>
        <v>66.637147777239207</v>
      </c>
      <c r="H10" s="21"/>
    </row>
    <row r="11" spans="1:9" x14ac:dyDescent="0.25">
      <c r="A11" s="18" t="s">
        <v>12</v>
      </c>
      <c r="B11" s="19"/>
      <c r="C11" s="20">
        <f>C12+C18+C30+C37+C40+C48</f>
        <v>76563341.74000001</v>
      </c>
      <c r="D11" s="20">
        <f t="shared" si="0"/>
        <v>76563.341740000003</v>
      </c>
      <c r="E11" s="20">
        <f>E12+E18+E30+E37+E40+E48</f>
        <v>49196304.859999999</v>
      </c>
      <c r="F11" s="20">
        <f t="shared" si="1"/>
        <v>49196.304859999997</v>
      </c>
      <c r="G11" s="20">
        <f t="shared" si="2"/>
        <v>64.255691747448523</v>
      </c>
      <c r="H11" s="21"/>
    </row>
    <row r="12" spans="1:9" x14ac:dyDescent="0.25">
      <c r="A12" s="18" t="s">
        <v>13</v>
      </c>
      <c r="B12" s="19" t="s">
        <v>14</v>
      </c>
      <c r="C12" s="20">
        <f>C13</f>
        <v>35472941.740000002</v>
      </c>
      <c r="D12" s="20">
        <f t="shared" si="0"/>
        <v>35472.941740000002</v>
      </c>
      <c r="E12" s="22">
        <f>E13</f>
        <v>21620980.849999998</v>
      </c>
      <c r="F12" s="20">
        <f t="shared" si="1"/>
        <v>21620.980849999996</v>
      </c>
      <c r="G12" s="20">
        <f t="shared" si="2"/>
        <v>60.950628252011427</v>
      </c>
      <c r="H12" s="21"/>
    </row>
    <row r="13" spans="1:9" x14ac:dyDescent="0.25">
      <c r="A13" s="18" t="s">
        <v>15</v>
      </c>
      <c r="B13" s="19" t="s">
        <v>16</v>
      </c>
      <c r="C13" s="20">
        <f>SUM(C14:C17)</f>
        <v>35472941.740000002</v>
      </c>
      <c r="D13" s="20">
        <f t="shared" si="0"/>
        <v>35472.941740000002</v>
      </c>
      <c r="E13" s="22">
        <f>SUM(E14:E17)</f>
        <v>21620980.849999998</v>
      </c>
      <c r="F13" s="20">
        <f t="shared" si="1"/>
        <v>21620.980849999996</v>
      </c>
      <c r="G13" s="20">
        <f t="shared" si="2"/>
        <v>60.950628252011427</v>
      </c>
    </row>
    <row r="14" spans="1:9" ht="108" customHeight="1" x14ac:dyDescent="0.25">
      <c r="A14" s="18" t="s">
        <v>17</v>
      </c>
      <c r="B14" s="19" t="s">
        <v>18</v>
      </c>
      <c r="C14" s="20">
        <f>35224940+1.74</f>
        <v>35224941.740000002</v>
      </c>
      <c r="D14" s="20">
        <f t="shared" si="0"/>
        <v>35224.941740000002</v>
      </c>
      <c r="E14" s="22">
        <v>21337884.43</v>
      </c>
      <c r="F14" s="20">
        <f t="shared" si="1"/>
        <v>21337.884429999998</v>
      </c>
      <c r="G14" s="20">
        <f t="shared" si="2"/>
        <v>60.576067343127981</v>
      </c>
    </row>
    <row r="15" spans="1:9" ht="152.25" customHeight="1" x14ac:dyDescent="0.25">
      <c r="A15" s="18" t="s">
        <v>19</v>
      </c>
      <c r="B15" s="19" t="s">
        <v>20</v>
      </c>
      <c r="C15" s="20">
        <v>120000</v>
      </c>
      <c r="D15" s="20">
        <f t="shared" si="0"/>
        <v>120</v>
      </c>
      <c r="E15" s="22">
        <v>49875.63</v>
      </c>
      <c r="F15" s="20">
        <f t="shared" si="1"/>
        <v>49.875629999999994</v>
      </c>
      <c r="G15" s="20">
        <f t="shared" si="2"/>
        <v>41.563024999999996</v>
      </c>
    </row>
    <row r="16" spans="1:9" ht="66" customHeight="1" x14ac:dyDescent="0.25">
      <c r="A16" s="18" t="s">
        <v>21</v>
      </c>
      <c r="B16" s="19" t="s">
        <v>22</v>
      </c>
      <c r="C16" s="20">
        <v>32000</v>
      </c>
      <c r="D16" s="20">
        <f t="shared" si="0"/>
        <v>32</v>
      </c>
      <c r="E16" s="22">
        <v>222320.09</v>
      </c>
      <c r="F16" s="20">
        <f t="shared" si="1"/>
        <v>222.32008999999999</v>
      </c>
      <c r="G16" s="20">
        <f t="shared" si="2"/>
        <v>694.75028124999994</v>
      </c>
    </row>
    <row r="17" spans="1:7" ht="113.25" x14ac:dyDescent="0.25">
      <c r="A17" s="18" t="s">
        <v>23</v>
      </c>
      <c r="B17" s="19" t="s">
        <v>24</v>
      </c>
      <c r="C17" s="20">
        <v>96000</v>
      </c>
      <c r="D17" s="20">
        <f t="shared" si="0"/>
        <v>96</v>
      </c>
      <c r="E17" s="22">
        <v>10900.7</v>
      </c>
      <c r="F17" s="20">
        <f t="shared" si="1"/>
        <v>10.900700000000001</v>
      </c>
      <c r="G17" s="20">
        <f t="shared" si="2"/>
        <v>11.354895833333334</v>
      </c>
    </row>
    <row r="18" spans="1:7" x14ac:dyDescent="0.25">
      <c r="A18" s="18" t="s">
        <v>25</v>
      </c>
      <c r="B18" s="19" t="s">
        <v>26</v>
      </c>
      <c r="C18" s="20">
        <f>C19+C27+C28+C29</f>
        <v>19049000</v>
      </c>
      <c r="D18" s="20">
        <f t="shared" si="0"/>
        <v>19049</v>
      </c>
      <c r="E18" s="20">
        <f>E19+E27+E28+E29</f>
        <v>11653076.140000001</v>
      </c>
      <c r="F18" s="20">
        <f t="shared" ref="F18:F57" si="3">E18/1000</f>
        <v>11653.076140000001</v>
      </c>
      <c r="G18" s="20">
        <f t="shared" si="2"/>
        <v>61.174214604441183</v>
      </c>
    </row>
    <row r="19" spans="1:7" ht="31.5" x14ac:dyDescent="0.25">
      <c r="A19" s="18" t="s">
        <v>27</v>
      </c>
      <c r="B19" s="19" t="s">
        <v>28</v>
      </c>
      <c r="C19" s="20">
        <f>SUM(C20:C26)</f>
        <v>9388000</v>
      </c>
      <c r="D19" s="20">
        <f t="shared" si="0"/>
        <v>9388</v>
      </c>
      <c r="E19" s="20">
        <f>SUM(E20:E26)</f>
        <v>6280874.2700000005</v>
      </c>
      <c r="F19" s="20">
        <f t="shared" si="3"/>
        <v>6280.8742700000003</v>
      </c>
      <c r="G19" s="20">
        <f t="shared" si="2"/>
        <v>66.903219748615257</v>
      </c>
    </row>
    <row r="20" spans="1:7" ht="31.5" x14ac:dyDescent="0.25">
      <c r="A20" s="18" t="s">
        <v>29</v>
      </c>
      <c r="B20" s="19" t="s">
        <v>30</v>
      </c>
      <c r="C20" s="20">
        <v>3001000</v>
      </c>
      <c r="D20" s="20">
        <f t="shared" si="0"/>
        <v>3001</v>
      </c>
      <c r="E20" s="22">
        <v>3118420.91</v>
      </c>
      <c r="F20" s="20">
        <f t="shared" si="3"/>
        <v>3118.4209100000003</v>
      </c>
      <c r="G20" s="20">
        <f t="shared" si="2"/>
        <v>103.91272609130291</v>
      </c>
    </row>
    <row r="21" spans="1:7" ht="47.25" x14ac:dyDescent="0.25">
      <c r="A21" s="18" t="s">
        <v>31</v>
      </c>
      <c r="B21" s="19" t="s">
        <v>32</v>
      </c>
      <c r="C21" s="20">
        <v>4100000</v>
      </c>
      <c r="D21" s="20">
        <f t="shared" si="0"/>
        <v>4100</v>
      </c>
      <c r="E21" s="22">
        <v>2039242.9</v>
      </c>
      <c r="F21" s="20">
        <f t="shared" si="3"/>
        <v>2039.2429</v>
      </c>
      <c r="G21" s="20">
        <f t="shared" si="2"/>
        <v>49.737631707317071</v>
      </c>
    </row>
    <row r="22" spans="1:7" ht="63" hidden="1" x14ac:dyDescent="0.25">
      <c r="A22" s="18" t="s">
        <v>33</v>
      </c>
      <c r="B22" s="19" t="s">
        <v>34</v>
      </c>
      <c r="C22" s="20">
        <v>0</v>
      </c>
      <c r="D22" s="20">
        <f t="shared" si="0"/>
        <v>0</v>
      </c>
      <c r="E22" s="22">
        <v>0</v>
      </c>
      <c r="F22" s="20">
        <f t="shared" si="3"/>
        <v>0</v>
      </c>
      <c r="G22" s="20" t="e">
        <f t="shared" si="2"/>
        <v>#DIV/0!</v>
      </c>
    </row>
    <row r="23" spans="1:7" ht="31.5" hidden="1" x14ac:dyDescent="0.25">
      <c r="A23" s="18" t="s">
        <v>35</v>
      </c>
      <c r="B23" s="19" t="s">
        <v>36</v>
      </c>
      <c r="C23" s="20">
        <v>0</v>
      </c>
      <c r="D23" s="20">
        <f t="shared" si="0"/>
        <v>0</v>
      </c>
      <c r="E23" s="22">
        <v>0</v>
      </c>
      <c r="F23" s="20">
        <f t="shared" si="3"/>
        <v>0</v>
      </c>
      <c r="G23" s="20" t="e">
        <f t="shared" si="2"/>
        <v>#DIV/0!</v>
      </c>
    </row>
    <row r="24" spans="1:7" ht="31.5" hidden="1" x14ac:dyDescent="0.25">
      <c r="A24" s="18" t="s">
        <v>35</v>
      </c>
      <c r="B24" s="19" t="s">
        <v>37</v>
      </c>
      <c r="C24" s="20">
        <v>0</v>
      </c>
      <c r="D24" s="20">
        <f t="shared" si="0"/>
        <v>0</v>
      </c>
      <c r="E24" s="22">
        <v>0</v>
      </c>
      <c r="F24" s="20">
        <f t="shared" si="3"/>
        <v>0</v>
      </c>
      <c r="G24" s="20" t="e">
        <f t="shared" si="2"/>
        <v>#DIV/0!</v>
      </c>
    </row>
    <row r="25" spans="1:7" ht="63" hidden="1" x14ac:dyDescent="0.25">
      <c r="A25" s="18" t="s">
        <v>38</v>
      </c>
      <c r="B25" s="19" t="s">
        <v>39</v>
      </c>
      <c r="C25" s="20">
        <v>0</v>
      </c>
      <c r="D25" s="20">
        <f t="shared" si="0"/>
        <v>0</v>
      </c>
      <c r="E25" s="22">
        <v>0</v>
      </c>
      <c r="F25" s="20">
        <f t="shared" si="3"/>
        <v>0</v>
      </c>
      <c r="G25" s="20" t="e">
        <f t="shared" si="2"/>
        <v>#DIV/0!</v>
      </c>
    </row>
    <row r="26" spans="1:7" ht="31.5" x14ac:dyDescent="0.25">
      <c r="A26" s="18" t="s">
        <v>40</v>
      </c>
      <c r="B26" s="19" t="s">
        <v>41</v>
      </c>
      <c r="C26" s="20">
        <v>2287000</v>
      </c>
      <c r="D26" s="20">
        <f t="shared" si="0"/>
        <v>2287</v>
      </c>
      <c r="E26" s="22">
        <v>1123210.46</v>
      </c>
      <c r="F26" s="20">
        <f t="shared" si="3"/>
        <v>1123.21046</v>
      </c>
      <c r="G26" s="20">
        <f t="shared" si="2"/>
        <v>49.112831657192828</v>
      </c>
    </row>
    <row r="27" spans="1:7" ht="31.5" x14ac:dyDescent="0.25">
      <c r="A27" s="18" t="s">
        <v>42</v>
      </c>
      <c r="B27" s="19" t="s">
        <v>43</v>
      </c>
      <c r="C27" s="20">
        <v>9214000</v>
      </c>
      <c r="D27" s="20">
        <f t="shared" si="0"/>
        <v>9214</v>
      </c>
      <c r="E27" s="22">
        <v>5101475.3099999996</v>
      </c>
      <c r="F27" s="20">
        <f t="shared" si="3"/>
        <v>5101.4753099999998</v>
      </c>
      <c r="G27" s="20">
        <f t="shared" si="2"/>
        <v>55.36656511829824</v>
      </c>
    </row>
    <row r="28" spans="1:7" x14ac:dyDescent="0.25">
      <c r="A28" s="18" t="s">
        <v>44</v>
      </c>
      <c r="B28" s="19" t="s">
        <v>45</v>
      </c>
      <c r="C28" s="20">
        <v>397000</v>
      </c>
      <c r="D28" s="20">
        <f t="shared" si="0"/>
        <v>397</v>
      </c>
      <c r="E28" s="22">
        <v>270726.56</v>
      </c>
      <c r="F28" s="20">
        <f t="shared" si="3"/>
        <v>270.72656000000001</v>
      </c>
      <c r="G28" s="20">
        <f>E28/C28*100</f>
        <v>68.193088161209076</v>
      </c>
    </row>
    <row r="29" spans="1:7" ht="31.5" x14ac:dyDescent="0.25">
      <c r="A29" s="18" t="s">
        <v>35</v>
      </c>
      <c r="B29" s="19" t="s">
        <v>46</v>
      </c>
      <c r="C29" s="20">
        <v>50000</v>
      </c>
      <c r="D29" s="20">
        <f t="shared" si="0"/>
        <v>50</v>
      </c>
      <c r="E29" s="22">
        <v>0</v>
      </c>
      <c r="F29" s="20">
        <f t="shared" si="3"/>
        <v>0</v>
      </c>
      <c r="G29" s="20">
        <f t="shared" si="2"/>
        <v>0</v>
      </c>
    </row>
    <row r="30" spans="1:7" x14ac:dyDescent="0.25">
      <c r="A30" s="18" t="s">
        <v>47</v>
      </c>
      <c r="B30" s="19" t="s">
        <v>48</v>
      </c>
      <c r="C30" s="20">
        <f>C31+C34</f>
        <v>20735400</v>
      </c>
      <c r="D30" s="20">
        <f t="shared" si="0"/>
        <v>20735.400000000001</v>
      </c>
      <c r="E30" s="20">
        <f>E31+E34</f>
        <v>14420889.869999999</v>
      </c>
      <c r="F30" s="20">
        <f t="shared" si="3"/>
        <v>14420.889869999999</v>
      </c>
      <c r="G30" s="20">
        <f t="shared" si="2"/>
        <v>69.547198848346298</v>
      </c>
    </row>
    <row r="31" spans="1:7" x14ac:dyDescent="0.25">
      <c r="A31" s="18" t="s">
        <v>49</v>
      </c>
      <c r="B31" s="19" t="s">
        <v>50</v>
      </c>
      <c r="C31" s="20">
        <f>C32+C33</f>
        <v>20735400</v>
      </c>
      <c r="D31" s="20">
        <f t="shared" si="0"/>
        <v>20735.400000000001</v>
      </c>
      <c r="E31" s="20">
        <f>E32+E33</f>
        <v>14420889.869999999</v>
      </c>
      <c r="F31" s="20">
        <f t="shared" si="3"/>
        <v>14420.889869999999</v>
      </c>
      <c r="G31" s="20">
        <f t="shared" si="2"/>
        <v>69.547198848346298</v>
      </c>
    </row>
    <row r="32" spans="1:7" ht="31.5" x14ac:dyDescent="0.25">
      <c r="A32" s="18" t="s">
        <v>51</v>
      </c>
      <c r="B32" s="19" t="s">
        <v>52</v>
      </c>
      <c r="C32" s="20">
        <v>20735000</v>
      </c>
      <c r="D32" s="20">
        <f t="shared" si="0"/>
        <v>20735</v>
      </c>
      <c r="E32" s="22">
        <v>14420836.27</v>
      </c>
      <c r="F32" s="20">
        <f t="shared" si="3"/>
        <v>14420.83627</v>
      </c>
      <c r="G32" s="20">
        <f t="shared" si="2"/>
        <v>69.548281986978537</v>
      </c>
    </row>
    <row r="33" spans="1:7" ht="31.5" x14ac:dyDescent="0.25">
      <c r="A33" s="18" t="s">
        <v>53</v>
      </c>
      <c r="B33" s="19" t="s">
        <v>54</v>
      </c>
      <c r="C33" s="20">
        <v>400</v>
      </c>
      <c r="D33" s="20">
        <f t="shared" si="0"/>
        <v>0.4</v>
      </c>
      <c r="E33" s="22">
        <v>53.6</v>
      </c>
      <c r="F33" s="20">
        <f t="shared" si="3"/>
        <v>5.3600000000000002E-2</v>
      </c>
      <c r="G33" s="20">
        <f t="shared" si="2"/>
        <v>13.4</v>
      </c>
    </row>
    <row r="34" spans="1:7" hidden="1" x14ac:dyDescent="0.25">
      <c r="A34" s="18" t="s">
        <v>55</v>
      </c>
      <c r="B34" s="19" t="s">
        <v>56</v>
      </c>
      <c r="C34" s="20">
        <f>C35+C36</f>
        <v>0</v>
      </c>
      <c r="D34" s="20">
        <f t="shared" si="0"/>
        <v>0</v>
      </c>
      <c r="E34" s="22">
        <f>E35+E36</f>
        <v>0</v>
      </c>
      <c r="F34" s="20">
        <f t="shared" si="3"/>
        <v>0</v>
      </c>
      <c r="G34" s="20" t="e">
        <f t="shared" si="2"/>
        <v>#DIV/0!</v>
      </c>
    </row>
    <row r="35" spans="1:7" hidden="1" x14ac:dyDescent="0.25">
      <c r="A35" s="18" t="s">
        <v>57</v>
      </c>
      <c r="B35" s="19" t="s">
        <v>58</v>
      </c>
      <c r="C35" s="20"/>
      <c r="D35" s="20">
        <f t="shared" si="0"/>
        <v>0</v>
      </c>
      <c r="E35" s="22"/>
      <c r="F35" s="20">
        <f t="shared" si="3"/>
        <v>0</v>
      </c>
      <c r="G35" s="20" t="e">
        <f t="shared" si="2"/>
        <v>#DIV/0!</v>
      </c>
    </row>
    <row r="36" spans="1:7" hidden="1" x14ac:dyDescent="0.25">
      <c r="A36" s="18" t="s">
        <v>59</v>
      </c>
      <c r="B36" s="19" t="s">
        <v>60</v>
      </c>
      <c r="C36" s="20"/>
      <c r="D36" s="20">
        <f t="shared" si="0"/>
        <v>0</v>
      </c>
      <c r="E36" s="22"/>
      <c r="F36" s="20">
        <f t="shared" si="3"/>
        <v>0</v>
      </c>
      <c r="G36" s="20" t="e">
        <f t="shared" si="2"/>
        <v>#DIV/0!</v>
      </c>
    </row>
    <row r="37" spans="1:7" ht="31.5" x14ac:dyDescent="0.25">
      <c r="A37" s="18" t="s">
        <v>61</v>
      </c>
      <c r="B37" s="19" t="s">
        <v>62</v>
      </c>
      <c r="C37" s="20">
        <f>C38</f>
        <v>100000</v>
      </c>
      <c r="D37" s="20">
        <f t="shared" si="0"/>
        <v>100</v>
      </c>
      <c r="E37" s="22">
        <f>E38</f>
        <v>1482.85</v>
      </c>
      <c r="F37" s="20">
        <f t="shared" si="3"/>
        <v>1.48285</v>
      </c>
      <c r="G37" s="20">
        <f t="shared" si="2"/>
        <v>1.48285</v>
      </c>
    </row>
    <row r="38" spans="1:7" x14ac:dyDescent="0.25">
      <c r="A38" s="18" t="s">
        <v>63</v>
      </c>
      <c r="B38" s="19" t="s">
        <v>64</v>
      </c>
      <c r="C38" s="20">
        <f>C39</f>
        <v>100000</v>
      </c>
      <c r="D38" s="20">
        <f t="shared" si="0"/>
        <v>100</v>
      </c>
      <c r="E38" s="22">
        <f>E39</f>
        <v>1482.85</v>
      </c>
      <c r="F38" s="20">
        <f t="shared" si="3"/>
        <v>1.48285</v>
      </c>
      <c r="G38" s="20">
        <f t="shared" si="2"/>
        <v>1.48285</v>
      </c>
    </row>
    <row r="39" spans="1:7" ht="31.5" x14ac:dyDescent="0.25">
      <c r="A39" s="18" t="s">
        <v>65</v>
      </c>
      <c r="B39" s="19" t="s">
        <v>66</v>
      </c>
      <c r="C39" s="20">
        <v>100000</v>
      </c>
      <c r="D39" s="20">
        <f t="shared" si="0"/>
        <v>100</v>
      </c>
      <c r="E39" s="22">
        <v>1482.85</v>
      </c>
      <c r="F39" s="20">
        <f t="shared" si="3"/>
        <v>1.48285</v>
      </c>
      <c r="G39" s="20">
        <f t="shared" si="2"/>
        <v>1.48285</v>
      </c>
    </row>
    <row r="40" spans="1:7" x14ac:dyDescent="0.25">
      <c r="A40" s="18" t="s">
        <v>67</v>
      </c>
      <c r="B40" s="19" t="s">
        <v>68</v>
      </c>
      <c r="C40" s="20">
        <f>C41+C43</f>
        <v>1206000</v>
      </c>
      <c r="D40" s="20">
        <f>C40/1000</f>
        <v>1206</v>
      </c>
      <c r="E40" s="22">
        <f>E41+E43</f>
        <v>1498242.01</v>
      </c>
      <c r="F40" s="20">
        <f t="shared" si="3"/>
        <v>1498.2420099999999</v>
      </c>
      <c r="G40" s="20">
        <f t="shared" si="2"/>
        <v>124.23233913764511</v>
      </c>
    </row>
    <row r="41" spans="1:7" ht="31.5" x14ac:dyDescent="0.25">
      <c r="A41" s="18" t="s">
        <v>69</v>
      </c>
      <c r="B41" s="19" t="s">
        <v>70</v>
      </c>
      <c r="C41" s="20">
        <f>C42</f>
        <v>500000</v>
      </c>
      <c r="D41" s="20">
        <f t="shared" si="0"/>
        <v>500</v>
      </c>
      <c r="E41" s="22">
        <f>E42</f>
        <v>831862.01</v>
      </c>
      <c r="F41" s="20">
        <f t="shared" si="3"/>
        <v>831.86201000000005</v>
      </c>
      <c r="G41" s="20">
        <f t="shared" si="2"/>
        <v>166.37240200000002</v>
      </c>
    </row>
    <row r="42" spans="1:7" ht="63" x14ac:dyDescent="0.25">
      <c r="A42" s="18" t="s">
        <v>71</v>
      </c>
      <c r="B42" s="19" t="s">
        <v>72</v>
      </c>
      <c r="C42" s="20">
        <v>500000</v>
      </c>
      <c r="D42" s="20">
        <f t="shared" si="0"/>
        <v>500</v>
      </c>
      <c r="E42" s="22">
        <v>831862.01</v>
      </c>
      <c r="F42" s="20">
        <f t="shared" si="3"/>
        <v>831.86201000000005</v>
      </c>
      <c r="G42" s="20">
        <f t="shared" si="2"/>
        <v>166.37240200000002</v>
      </c>
    </row>
    <row r="43" spans="1:7" ht="47.25" x14ac:dyDescent="0.25">
      <c r="A43" s="18" t="s">
        <v>73</v>
      </c>
      <c r="B43" s="19" t="s">
        <v>74</v>
      </c>
      <c r="C43" s="20">
        <f>C44+C46+C47</f>
        <v>706000</v>
      </c>
      <c r="D43" s="20">
        <f t="shared" si="0"/>
        <v>706</v>
      </c>
      <c r="E43" s="22">
        <f>E44+E46+E47</f>
        <v>666380</v>
      </c>
      <c r="F43" s="20">
        <f t="shared" si="3"/>
        <v>666.38</v>
      </c>
      <c r="G43" s="20">
        <f t="shared" si="2"/>
        <v>94.388101983002841</v>
      </c>
    </row>
    <row r="44" spans="1:7" ht="78.75" x14ac:dyDescent="0.25">
      <c r="A44" s="18" t="s">
        <v>75</v>
      </c>
      <c r="B44" s="19" t="s">
        <v>76</v>
      </c>
      <c r="C44" s="20">
        <f>C45</f>
        <v>600000</v>
      </c>
      <c r="D44" s="20">
        <f t="shared" si="0"/>
        <v>600</v>
      </c>
      <c r="E44" s="22">
        <f>E45</f>
        <v>581180</v>
      </c>
      <c r="F44" s="20">
        <f t="shared" si="3"/>
        <v>581.17999999999995</v>
      </c>
      <c r="G44" s="20">
        <f t="shared" si="2"/>
        <v>96.86333333333333</v>
      </c>
    </row>
    <row r="45" spans="1:7" ht="94.5" x14ac:dyDescent="0.25">
      <c r="A45" s="18" t="s">
        <v>77</v>
      </c>
      <c r="B45" s="19" t="s">
        <v>78</v>
      </c>
      <c r="C45" s="20">
        <v>600000</v>
      </c>
      <c r="D45" s="20">
        <f t="shared" si="0"/>
        <v>600</v>
      </c>
      <c r="E45" s="22">
        <v>581180</v>
      </c>
      <c r="F45" s="20">
        <f t="shared" si="3"/>
        <v>581.17999999999995</v>
      </c>
      <c r="G45" s="20">
        <f t="shared" si="2"/>
        <v>96.86333333333333</v>
      </c>
    </row>
    <row r="46" spans="1:7" ht="78.75" x14ac:dyDescent="0.25">
      <c r="A46" s="18" t="s">
        <v>79</v>
      </c>
      <c r="B46" s="19" t="s">
        <v>80</v>
      </c>
      <c r="C46" s="20">
        <v>100000</v>
      </c>
      <c r="D46" s="20">
        <f t="shared" si="0"/>
        <v>100</v>
      </c>
      <c r="E46" s="22">
        <v>79200</v>
      </c>
      <c r="F46" s="20">
        <f t="shared" si="3"/>
        <v>79.2</v>
      </c>
      <c r="G46" s="20">
        <f t="shared" si="2"/>
        <v>79.2</v>
      </c>
    </row>
    <row r="47" spans="1:7" ht="31.5" x14ac:dyDescent="0.25">
      <c r="A47" s="18" t="s">
        <v>81</v>
      </c>
      <c r="B47" s="19" t="s">
        <v>82</v>
      </c>
      <c r="C47" s="20">
        <v>6000</v>
      </c>
      <c r="D47" s="20">
        <f t="shared" si="0"/>
        <v>6</v>
      </c>
      <c r="E47" s="22">
        <v>6000</v>
      </c>
      <c r="F47" s="20">
        <f t="shared" si="3"/>
        <v>6</v>
      </c>
      <c r="G47" s="20">
        <f t="shared" si="2"/>
        <v>100</v>
      </c>
    </row>
    <row r="48" spans="1:7" ht="47.25" x14ac:dyDescent="0.25">
      <c r="A48" s="18" t="s">
        <v>83</v>
      </c>
      <c r="B48" s="19" t="s">
        <v>84</v>
      </c>
      <c r="C48" s="20">
        <f>SUM(C49)</f>
        <v>0</v>
      </c>
      <c r="D48" s="20">
        <f t="shared" si="0"/>
        <v>0</v>
      </c>
      <c r="E48" s="22">
        <f>SUM(E49)</f>
        <v>1633.14</v>
      </c>
      <c r="F48" s="20">
        <f t="shared" si="3"/>
        <v>1.63314</v>
      </c>
      <c r="G48" s="20"/>
    </row>
    <row r="49" spans="1:7" x14ac:dyDescent="0.25">
      <c r="A49" s="18" t="s">
        <v>85</v>
      </c>
      <c r="B49" s="19" t="s">
        <v>86</v>
      </c>
      <c r="C49" s="20">
        <f>C50</f>
        <v>0</v>
      </c>
      <c r="D49" s="20">
        <f t="shared" si="0"/>
        <v>0</v>
      </c>
      <c r="E49" s="22">
        <f>E50</f>
        <v>1633.14</v>
      </c>
      <c r="F49" s="20">
        <f t="shared" si="3"/>
        <v>1.63314</v>
      </c>
      <c r="G49" s="20"/>
    </row>
    <row r="50" spans="1:7" x14ac:dyDescent="0.25">
      <c r="A50" s="18" t="s">
        <v>87</v>
      </c>
      <c r="B50" s="19" t="s">
        <v>88</v>
      </c>
      <c r="C50" s="20"/>
      <c r="D50" s="20">
        <f t="shared" si="0"/>
        <v>0</v>
      </c>
      <c r="E50" s="22">
        <v>1633.14</v>
      </c>
      <c r="F50" s="20">
        <f t="shared" si="3"/>
        <v>1.63314</v>
      </c>
      <c r="G50" s="20"/>
    </row>
    <row r="51" spans="1:7" x14ac:dyDescent="0.25">
      <c r="A51" s="18" t="s">
        <v>89</v>
      </c>
      <c r="B51" s="19"/>
      <c r="C51" s="20">
        <f>C52+C60+C62+C65+C72+C75+C92</f>
        <v>3514637</v>
      </c>
      <c r="D51" s="20">
        <f t="shared" si="0"/>
        <v>3514.6370000000002</v>
      </c>
      <c r="E51" s="22">
        <f>E52+E60+E62+E65+E72+E75+E92</f>
        <v>4165376.17</v>
      </c>
      <c r="F51" s="20">
        <f t="shared" si="3"/>
        <v>4165.3761699999995</v>
      </c>
      <c r="G51" s="20">
        <f t="shared" si="2"/>
        <v>118.51511749293029</v>
      </c>
    </row>
    <row r="52" spans="1:7" ht="47.25" x14ac:dyDescent="0.25">
      <c r="A52" s="18" t="s">
        <v>90</v>
      </c>
      <c r="B52" s="19" t="s">
        <v>91</v>
      </c>
      <c r="C52" s="20">
        <f>C55</f>
        <v>1082200</v>
      </c>
      <c r="D52" s="20">
        <f t="shared" si="0"/>
        <v>1082.2</v>
      </c>
      <c r="E52" s="20">
        <f>E55+E53</f>
        <v>779478.94000000006</v>
      </c>
      <c r="F52" s="20">
        <f t="shared" si="3"/>
        <v>779.47894000000008</v>
      </c>
      <c r="G52" s="20">
        <f t="shared" si="2"/>
        <v>72.027253742376658</v>
      </c>
    </row>
    <row r="53" spans="1:7" ht="31.5" x14ac:dyDescent="0.25">
      <c r="A53" s="18" t="s">
        <v>311</v>
      </c>
      <c r="B53" s="19" t="s">
        <v>312</v>
      </c>
      <c r="C53" s="20"/>
      <c r="D53" s="20"/>
      <c r="E53" s="20">
        <f>E54</f>
        <v>85.13</v>
      </c>
      <c r="F53" s="20">
        <f t="shared" si="3"/>
        <v>8.5129999999999997E-2</v>
      </c>
      <c r="G53" s="20"/>
    </row>
    <row r="54" spans="1:7" ht="47.25" x14ac:dyDescent="0.25">
      <c r="A54" s="18" t="s">
        <v>310</v>
      </c>
      <c r="B54" s="19" t="s">
        <v>313</v>
      </c>
      <c r="C54" s="20"/>
      <c r="D54" s="20"/>
      <c r="E54" s="20">
        <v>85.13</v>
      </c>
      <c r="F54" s="20">
        <f t="shared" si="3"/>
        <v>8.5129999999999997E-2</v>
      </c>
      <c r="G54" s="20"/>
    </row>
    <row r="55" spans="1:7" ht="110.25" x14ac:dyDescent="0.25">
      <c r="A55" s="18" t="s">
        <v>92</v>
      </c>
      <c r="B55" s="19" t="s">
        <v>93</v>
      </c>
      <c r="C55" s="20">
        <f>C56+C58</f>
        <v>1082200</v>
      </c>
      <c r="D55" s="20">
        <f t="shared" si="0"/>
        <v>1082.2</v>
      </c>
      <c r="E55" s="22">
        <f>E56+E58</f>
        <v>779393.81</v>
      </c>
      <c r="F55" s="20">
        <f t="shared" si="3"/>
        <v>779.39381000000003</v>
      </c>
      <c r="G55" s="20">
        <f t="shared" si="2"/>
        <v>72.019387359083353</v>
      </c>
    </row>
    <row r="56" spans="1:7" ht="78.75" x14ac:dyDescent="0.25">
      <c r="A56" s="18" t="s">
        <v>94</v>
      </c>
      <c r="B56" s="19" t="s">
        <v>95</v>
      </c>
      <c r="C56" s="20">
        <f>C57</f>
        <v>790200</v>
      </c>
      <c r="D56" s="20">
        <f t="shared" si="0"/>
        <v>790.2</v>
      </c>
      <c r="E56" s="22">
        <f>E57</f>
        <v>654136.41</v>
      </c>
      <c r="F56" s="20">
        <f t="shared" si="3"/>
        <v>654.13641000000007</v>
      </c>
      <c r="G56" s="20">
        <f t="shared" si="2"/>
        <v>82.781119969627952</v>
      </c>
    </row>
    <row r="57" spans="1:7" ht="94.5" x14ac:dyDescent="0.25">
      <c r="A57" s="18" t="s">
        <v>96</v>
      </c>
      <c r="B57" s="19" t="s">
        <v>97</v>
      </c>
      <c r="C57" s="20">
        <v>790200</v>
      </c>
      <c r="D57" s="20">
        <f t="shared" si="0"/>
        <v>790.2</v>
      </c>
      <c r="E57" s="22">
        <v>654136.41</v>
      </c>
      <c r="F57" s="20">
        <f t="shared" si="3"/>
        <v>654.13641000000007</v>
      </c>
      <c r="G57" s="20">
        <f t="shared" si="2"/>
        <v>82.781119969627952</v>
      </c>
    </row>
    <row r="58" spans="1:7" ht="94.5" x14ac:dyDescent="0.25">
      <c r="A58" s="18" t="s">
        <v>98</v>
      </c>
      <c r="B58" s="19" t="s">
        <v>99</v>
      </c>
      <c r="C58" s="20">
        <f>C59</f>
        <v>292000</v>
      </c>
      <c r="D58" s="20">
        <f t="shared" si="0"/>
        <v>292</v>
      </c>
      <c r="E58" s="22">
        <f>E59</f>
        <v>125257.4</v>
      </c>
      <c r="F58" s="20">
        <f t="shared" ref="F58:F75" si="4">E58/1000</f>
        <v>125.25739999999999</v>
      </c>
      <c r="G58" s="20">
        <f t="shared" si="2"/>
        <v>42.896369863013696</v>
      </c>
    </row>
    <row r="59" spans="1:7" ht="94.5" x14ac:dyDescent="0.25">
      <c r="A59" s="18" t="s">
        <v>100</v>
      </c>
      <c r="B59" s="19" t="s">
        <v>101</v>
      </c>
      <c r="C59" s="20">
        <v>292000</v>
      </c>
      <c r="D59" s="20">
        <f t="shared" si="0"/>
        <v>292</v>
      </c>
      <c r="E59" s="22">
        <v>125257.4</v>
      </c>
      <c r="F59" s="20">
        <f t="shared" si="4"/>
        <v>125.25739999999999</v>
      </c>
      <c r="G59" s="20">
        <f t="shared" si="2"/>
        <v>42.896369863013696</v>
      </c>
    </row>
    <row r="60" spans="1:7" ht="31.5" x14ac:dyDescent="0.25">
      <c r="A60" s="18" t="s">
        <v>102</v>
      </c>
      <c r="B60" s="19" t="s">
        <v>103</v>
      </c>
      <c r="C60" s="20">
        <f>C61</f>
        <v>190000</v>
      </c>
      <c r="D60" s="20">
        <f t="shared" si="0"/>
        <v>190</v>
      </c>
      <c r="E60" s="22">
        <f>E61</f>
        <v>113443.89</v>
      </c>
      <c r="F60" s="20">
        <f t="shared" si="4"/>
        <v>113.44389</v>
      </c>
      <c r="G60" s="20">
        <f t="shared" si="2"/>
        <v>59.707310526315794</v>
      </c>
    </row>
    <row r="61" spans="1:7" ht="31.5" x14ac:dyDescent="0.25">
      <c r="A61" s="18" t="s">
        <v>104</v>
      </c>
      <c r="B61" s="19" t="s">
        <v>105</v>
      </c>
      <c r="C61" s="20">
        <v>190000</v>
      </c>
      <c r="D61" s="20">
        <f t="shared" si="0"/>
        <v>190</v>
      </c>
      <c r="E61" s="22">
        <v>113443.89</v>
      </c>
      <c r="F61" s="20">
        <f t="shared" si="4"/>
        <v>113.44389</v>
      </c>
      <c r="G61" s="20">
        <f t="shared" si="2"/>
        <v>59.707310526315794</v>
      </c>
    </row>
    <row r="62" spans="1:7" ht="31.5" x14ac:dyDescent="0.25">
      <c r="A62" s="18" t="s">
        <v>106</v>
      </c>
      <c r="B62" s="19" t="s">
        <v>107</v>
      </c>
      <c r="C62" s="20">
        <f>C63</f>
        <v>35000</v>
      </c>
      <c r="D62" s="20">
        <f t="shared" si="0"/>
        <v>35</v>
      </c>
      <c r="E62" s="22">
        <f>E63</f>
        <v>0</v>
      </c>
      <c r="F62" s="20">
        <f t="shared" si="4"/>
        <v>0</v>
      </c>
      <c r="G62" s="20">
        <f t="shared" si="2"/>
        <v>0</v>
      </c>
    </row>
    <row r="63" spans="1:7" ht="31.5" x14ac:dyDescent="0.25">
      <c r="A63" s="18" t="s">
        <v>108</v>
      </c>
      <c r="B63" s="19" t="s">
        <v>109</v>
      </c>
      <c r="C63" s="20">
        <f>C64</f>
        <v>35000</v>
      </c>
      <c r="D63" s="20">
        <f t="shared" si="0"/>
        <v>35</v>
      </c>
      <c r="E63" s="22">
        <f>E64</f>
        <v>0</v>
      </c>
      <c r="F63" s="20">
        <f t="shared" si="4"/>
        <v>0</v>
      </c>
      <c r="G63" s="20">
        <f t="shared" si="2"/>
        <v>0</v>
      </c>
    </row>
    <row r="64" spans="1:7" ht="63" x14ac:dyDescent="0.25">
      <c r="A64" s="18" t="s">
        <v>110</v>
      </c>
      <c r="B64" s="19" t="s">
        <v>111</v>
      </c>
      <c r="C64" s="20">
        <v>35000</v>
      </c>
      <c r="D64" s="20">
        <f t="shared" si="0"/>
        <v>35</v>
      </c>
      <c r="E64" s="22">
        <v>0</v>
      </c>
      <c r="F64" s="20">
        <f t="shared" si="4"/>
        <v>0</v>
      </c>
      <c r="G64" s="20">
        <f t="shared" si="2"/>
        <v>0</v>
      </c>
    </row>
    <row r="65" spans="1:7" ht="31.5" x14ac:dyDescent="0.25">
      <c r="A65" s="18" t="s">
        <v>112</v>
      </c>
      <c r="B65" s="19" t="s">
        <v>113</v>
      </c>
      <c r="C65" s="20">
        <f>C66+C69</f>
        <v>395000</v>
      </c>
      <c r="D65" s="20">
        <f t="shared" si="0"/>
        <v>395</v>
      </c>
      <c r="E65" s="22">
        <f>E66+E69</f>
        <v>1725370.67</v>
      </c>
      <c r="F65" s="20">
        <f t="shared" si="4"/>
        <v>1725.37067</v>
      </c>
      <c r="G65" s="20">
        <f t="shared" si="2"/>
        <v>436.8027012658228</v>
      </c>
    </row>
    <row r="66" spans="1:7" ht="94.5" x14ac:dyDescent="0.25">
      <c r="A66" s="18" t="s">
        <v>114</v>
      </c>
      <c r="B66" s="19" t="s">
        <v>115</v>
      </c>
      <c r="C66" s="20">
        <f>C67</f>
        <v>0</v>
      </c>
      <c r="D66" s="20">
        <f t="shared" si="0"/>
        <v>0</v>
      </c>
      <c r="E66" s="22">
        <f>E67</f>
        <v>1131270</v>
      </c>
      <c r="F66" s="20">
        <f t="shared" si="4"/>
        <v>1131.27</v>
      </c>
      <c r="G66" s="20"/>
    </row>
    <row r="67" spans="1:7" ht="110.25" x14ac:dyDescent="0.25">
      <c r="A67" s="18" t="s">
        <v>116</v>
      </c>
      <c r="B67" s="19" t="s">
        <v>117</v>
      </c>
      <c r="C67" s="20">
        <f>C68</f>
        <v>0</v>
      </c>
      <c r="D67" s="20">
        <f t="shared" si="0"/>
        <v>0</v>
      </c>
      <c r="E67" s="22">
        <f>E68</f>
        <v>1131270</v>
      </c>
      <c r="F67" s="20">
        <f t="shared" si="4"/>
        <v>1131.27</v>
      </c>
      <c r="G67" s="20"/>
    </row>
    <row r="68" spans="1:7" ht="110.25" x14ac:dyDescent="0.25">
      <c r="A68" s="18" t="s">
        <v>118</v>
      </c>
      <c r="B68" s="19" t="s">
        <v>119</v>
      </c>
      <c r="C68" s="20">
        <v>0</v>
      </c>
      <c r="D68" s="20">
        <f t="shared" si="0"/>
        <v>0</v>
      </c>
      <c r="E68" s="22">
        <v>1131270</v>
      </c>
      <c r="F68" s="20">
        <f t="shared" si="4"/>
        <v>1131.27</v>
      </c>
      <c r="G68" s="20"/>
    </row>
    <row r="69" spans="1:7" ht="63" x14ac:dyDescent="0.25">
      <c r="A69" s="18" t="s">
        <v>120</v>
      </c>
      <c r="B69" s="19" t="s">
        <v>121</v>
      </c>
      <c r="C69" s="20">
        <f>C70</f>
        <v>395000</v>
      </c>
      <c r="D69" s="20">
        <f t="shared" si="0"/>
        <v>395</v>
      </c>
      <c r="E69" s="22">
        <f>E70</f>
        <v>594100.67000000004</v>
      </c>
      <c r="F69" s="20">
        <f t="shared" si="4"/>
        <v>594.10067000000004</v>
      </c>
      <c r="G69" s="20">
        <f>E69/C69*100</f>
        <v>150.4052329113924</v>
      </c>
    </row>
    <row r="70" spans="1:7" ht="47.25" x14ac:dyDescent="0.25">
      <c r="A70" s="18" t="s">
        <v>122</v>
      </c>
      <c r="B70" s="19" t="s">
        <v>123</v>
      </c>
      <c r="C70" s="20">
        <f>C71</f>
        <v>395000</v>
      </c>
      <c r="D70" s="20">
        <f t="shared" si="0"/>
        <v>395</v>
      </c>
      <c r="E70" s="22">
        <f>E71</f>
        <v>594100.67000000004</v>
      </c>
      <c r="F70" s="20">
        <f t="shared" si="4"/>
        <v>594.10067000000004</v>
      </c>
      <c r="G70" s="20">
        <f>E70/C70*100</f>
        <v>150.4052329113924</v>
      </c>
    </row>
    <row r="71" spans="1:7" ht="63" x14ac:dyDescent="0.25">
      <c r="A71" s="18" t="s">
        <v>124</v>
      </c>
      <c r="B71" s="19" t="s">
        <v>125</v>
      </c>
      <c r="C71" s="20">
        <v>395000</v>
      </c>
      <c r="D71" s="20">
        <f t="shared" si="0"/>
        <v>395</v>
      </c>
      <c r="E71" s="22">
        <v>594100.67000000004</v>
      </c>
      <c r="F71" s="20">
        <f t="shared" si="4"/>
        <v>594.10067000000004</v>
      </c>
      <c r="G71" s="20">
        <f>E71/C71*100</f>
        <v>150.4052329113924</v>
      </c>
    </row>
    <row r="72" spans="1:7" x14ac:dyDescent="0.25">
      <c r="A72" s="18" t="s">
        <v>126</v>
      </c>
      <c r="B72" s="19" t="s">
        <v>127</v>
      </c>
      <c r="C72" s="20">
        <f>C73</f>
        <v>0</v>
      </c>
      <c r="D72" s="20">
        <f t="shared" si="0"/>
        <v>0</v>
      </c>
      <c r="E72" s="22">
        <f>E73</f>
        <v>250</v>
      </c>
      <c r="F72" s="20">
        <f t="shared" si="4"/>
        <v>0.25</v>
      </c>
      <c r="G72" s="20"/>
    </row>
    <row r="73" spans="1:7" ht="47.25" x14ac:dyDescent="0.25">
      <c r="A73" s="18" t="s">
        <v>128</v>
      </c>
      <c r="B73" s="19" t="s">
        <v>129</v>
      </c>
      <c r="C73" s="20">
        <f>C74</f>
        <v>0</v>
      </c>
      <c r="D73" s="20">
        <f t="shared" si="0"/>
        <v>0</v>
      </c>
      <c r="E73" s="22">
        <f>E74</f>
        <v>250</v>
      </c>
      <c r="F73" s="20">
        <f t="shared" si="4"/>
        <v>0.25</v>
      </c>
      <c r="G73" s="20"/>
    </row>
    <row r="74" spans="1:7" ht="31.5" x14ac:dyDescent="0.25">
      <c r="A74" s="18" t="s">
        <v>130</v>
      </c>
      <c r="B74" s="19" t="s">
        <v>131</v>
      </c>
      <c r="C74" s="20"/>
      <c r="D74" s="20">
        <f t="shared" si="0"/>
        <v>0</v>
      </c>
      <c r="E74" s="22">
        <v>250</v>
      </c>
      <c r="F74" s="20">
        <f t="shared" si="4"/>
        <v>0.25</v>
      </c>
      <c r="G74" s="20"/>
    </row>
    <row r="75" spans="1:7" x14ac:dyDescent="0.25">
      <c r="A75" s="18" t="s">
        <v>132</v>
      </c>
      <c r="B75" s="19" t="s">
        <v>133</v>
      </c>
      <c r="C75" s="20">
        <f>C76+C79+C80+C81+C85+C90+C87+C86</f>
        <v>1376400</v>
      </c>
      <c r="D75" s="20">
        <f t="shared" si="0"/>
        <v>1376.4</v>
      </c>
      <c r="E75" s="22">
        <f>E76+E79+E80+E81+E85+E90+E87+E86+E89</f>
        <v>963863.37</v>
      </c>
      <c r="F75" s="20">
        <f t="shared" si="4"/>
        <v>963.86337000000003</v>
      </c>
      <c r="G75" s="20">
        <f t="shared" ref="G75:G147" si="5">E75/C75*100</f>
        <v>70.027853095030508</v>
      </c>
    </row>
    <row r="76" spans="1:7" ht="31.5" x14ac:dyDescent="0.25">
      <c r="A76" s="18" t="s">
        <v>134</v>
      </c>
      <c r="B76" s="19" t="s">
        <v>135</v>
      </c>
      <c r="C76" s="20">
        <f>C77+C78</f>
        <v>59390</v>
      </c>
      <c r="D76" s="20">
        <f t="shared" ref="D76:D148" si="6">C76/1000</f>
        <v>59.39</v>
      </c>
      <c r="E76" s="22">
        <f>E77+E78</f>
        <v>4721.82</v>
      </c>
      <c r="F76" s="20">
        <f t="shared" ref="F76:F148" si="7">E76/1000</f>
        <v>4.7218200000000001</v>
      </c>
      <c r="G76" s="20">
        <f t="shared" si="5"/>
        <v>7.950530392321939</v>
      </c>
    </row>
    <row r="77" spans="1:7" ht="126" x14ac:dyDescent="0.25">
      <c r="A77" s="18" t="s">
        <v>136</v>
      </c>
      <c r="B77" s="19" t="s">
        <v>137</v>
      </c>
      <c r="C77" s="20">
        <v>16000</v>
      </c>
      <c r="D77" s="20">
        <f t="shared" si="6"/>
        <v>16</v>
      </c>
      <c r="E77" s="22">
        <v>7587.36</v>
      </c>
      <c r="F77" s="20">
        <f t="shared" si="7"/>
        <v>7.5873599999999994</v>
      </c>
      <c r="G77" s="20">
        <f t="shared" si="5"/>
        <v>47.420999999999999</v>
      </c>
    </row>
    <row r="78" spans="1:7" ht="63" x14ac:dyDescent="0.25">
      <c r="A78" s="18" t="s">
        <v>138</v>
      </c>
      <c r="B78" s="19" t="s">
        <v>139</v>
      </c>
      <c r="C78" s="20">
        <v>43390</v>
      </c>
      <c r="D78" s="20">
        <f t="shared" si="6"/>
        <v>43.39</v>
      </c>
      <c r="E78" s="22">
        <v>-2865.54</v>
      </c>
      <c r="F78" s="20">
        <f t="shared" si="7"/>
        <v>-2.8655399999999998</v>
      </c>
      <c r="G78" s="20">
        <f t="shared" si="5"/>
        <v>-6.6041484212952293</v>
      </c>
    </row>
    <row r="79" spans="1:7" ht="78.75" x14ac:dyDescent="0.25">
      <c r="A79" s="18" t="s">
        <v>140</v>
      </c>
      <c r="B79" s="19" t="s">
        <v>141</v>
      </c>
      <c r="C79" s="20">
        <v>77000</v>
      </c>
      <c r="D79" s="20">
        <f t="shared" si="6"/>
        <v>77</v>
      </c>
      <c r="E79" s="22">
        <v>34728.83</v>
      </c>
      <c r="F79" s="20">
        <f t="shared" si="7"/>
        <v>34.728830000000002</v>
      </c>
      <c r="G79" s="20">
        <f t="shared" si="5"/>
        <v>45.102376623376628</v>
      </c>
    </row>
    <row r="80" spans="1:7" ht="78.75" x14ac:dyDescent="0.25">
      <c r="A80" s="18" t="s">
        <v>142</v>
      </c>
      <c r="B80" s="19" t="s">
        <v>143</v>
      </c>
      <c r="C80" s="20">
        <v>0</v>
      </c>
      <c r="D80" s="20">
        <f t="shared" si="6"/>
        <v>0</v>
      </c>
      <c r="E80" s="22">
        <v>3000</v>
      </c>
      <c r="F80" s="20">
        <f t="shared" si="7"/>
        <v>3</v>
      </c>
      <c r="G80" s="20"/>
    </row>
    <row r="81" spans="1:7" ht="110.25" x14ac:dyDescent="0.25">
      <c r="A81" s="18" t="s">
        <v>144</v>
      </c>
      <c r="B81" s="19" t="s">
        <v>145</v>
      </c>
      <c r="C81" s="20">
        <f>C82+C83+C84</f>
        <v>36200</v>
      </c>
      <c r="D81" s="20">
        <f t="shared" si="6"/>
        <v>36.200000000000003</v>
      </c>
      <c r="E81" s="22">
        <f>E82+E83+E84</f>
        <v>43800</v>
      </c>
      <c r="F81" s="20">
        <f t="shared" si="7"/>
        <v>43.8</v>
      </c>
      <c r="G81" s="20">
        <f t="shared" si="5"/>
        <v>120.99447513812154</v>
      </c>
    </row>
    <row r="82" spans="1:7" ht="31.5" x14ac:dyDescent="0.25">
      <c r="A82" s="18" t="s">
        <v>146</v>
      </c>
      <c r="B82" s="19" t="s">
        <v>147</v>
      </c>
      <c r="C82" s="20">
        <v>15000</v>
      </c>
      <c r="D82" s="20">
        <f t="shared" si="6"/>
        <v>15</v>
      </c>
      <c r="E82" s="22">
        <v>0</v>
      </c>
      <c r="F82" s="20">
        <f t="shared" si="7"/>
        <v>0</v>
      </c>
      <c r="G82" s="20">
        <f t="shared" si="5"/>
        <v>0</v>
      </c>
    </row>
    <row r="83" spans="1:7" ht="47.25" x14ac:dyDescent="0.25">
      <c r="A83" s="18" t="s">
        <v>148</v>
      </c>
      <c r="B83" s="19" t="s">
        <v>149</v>
      </c>
      <c r="C83" s="20">
        <v>3250</v>
      </c>
      <c r="D83" s="20">
        <f t="shared" si="6"/>
        <v>3.25</v>
      </c>
      <c r="E83" s="22">
        <v>40000</v>
      </c>
      <c r="F83" s="20">
        <f t="shared" si="7"/>
        <v>40</v>
      </c>
      <c r="G83" s="20">
        <f t="shared" si="5"/>
        <v>1230.7692307692309</v>
      </c>
    </row>
    <row r="84" spans="1:7" ht="31.5" x14ac:dyDescent="0.25">
      <c r="A84" s="18" t="s">
        <v>150</v>
      </c>
      <c r="B84" s="19" t="s">
        <v>151</v>
      </c>
      <c r="C84" s="20">
        <v>17950</v>
      </c>
      <c r="D84" s="20">
        <f t="shared" si="6"/>
        <v>17.95</v>
      </c>
      <c r="E84" s="22">
        <v>3800</v>
      </c>
      <c r="F84" s="20">
        <f t="shared" si="7"/>
        <v>3.8</v>
      </c>
      <c r="G84" s="20">
        <f t="shared" si="5"/>
        <v>21.16991643454039</v>
      </c>
    </row>
    <row r="85" spans="1:7" ht="63" x14ac:dyDescent="0.25">
      <c r="A85" s="18" t="s">
        <v>152</v>
      </c>
      <c r="B85" s="19" t="s">
        <v>153</v>
      </c>
      <c r="C85" s="20">
        <v>373810</v>
      </c>
      <c r="D85" s="20">
        <f t="shared" si="6"/>
        <v>373.81</v>
      </c>
      <c r="E85" s="22">
        <v>186303.11</v>
      </c>
      <c r="F85" s="20">
        <f t="shared" si="7"/>
        <v>186.30310999999998</v>
      </c>
      <c r="G85" s="20">
        <f t="shared" si="5"/>
        <v>49.838985045878921</v>
      </c>
    </row>
    <row r="86" spans="1:7" ht="47.25" hidden="1" x14ac:dyDescent="0.25">
      <c r="A86" s="23" t="s">
        <v>154</v>
      </c>
      <c r="B86" s="19" t="s">
        <v>155</v>
      </c>
      <c r="C86" s="20"/>
      <c r="D86" s="20">
        <f t="shared" si="6"/>
        <v>0</v>
      </c>
      <c r="E86" s="22"/>
      <c r="F86" s="20">
        <f t="shared" si="7"/>
        <v>0</v>
      </c>
      <c r="G86" s="20" t="e">
        <f t="shared" si="5"/>
        <v>#DIV/0!</v>
      </c>
    </row>
    <row r="87" spans="1:7" ht="63" x14ac:dyDescent="0.25">
      <c r="A87" s="18" t="s">
        <v>156</v>
      </c>
      <c r="B87" s="19" t="s">
        <v>157</v>
      </c>
      <c r="C87" s="20">
        <f>C88</f>
        <v>30000</v>
      </c>
      <c r="D87" s="20">
        <f t="shared" si="6"/>
        <v>30</v>
      </c>
      <c r="E87" s="22">
        <f>E88</f>
        <v>0</v>
      </c>
      <c r="F87" s="20">
        <f t="shared" si="7"/>
        <v>0</v>
      </c>
      <c r="G87" s="20">
        <f t="shared" si="5"/>
        <v>0</v>
      </c>
    </row>
    <row r="88" spans="1:7" ht="78.75" x14ac:dyDescent="0.25">
      <c r="A88" s="18" t="s">
        <v>158</v>
      </c>
      <c r="B88" s="19" t="s">
        <v>159</v>
      </c>
      <c r="C88" s="20">
        <v>30000</v>
      </c>
      <c r="D88" s="20">
        <f t="shared" si="6"/>
        <v>30</v>
      </c>
      <c r="E88" s="22">
        <v>0</v>
      </c>
      <c r="F88" s="20">
        <f t="shared" si="7"/>
        <v>0</v>
      </c>
      <c r="G88" s="20">
        <f t="shared" si="5"/>
        <v>0</v>
      </c>
    </row>
    <row r="89" spans="1:7" ht="78.75" x14ac:dyDescent="0.25">
      <c r="A89" s="18" t="s">
        <v>160</v>
      </c>
      <c r="B89" s="19" t="s">
        <v>161</v>
      </c>
      <c r="C89" s="20"/>
      <c r="D89" s="20">
        <f t="shared" si="6"/>
        <v>0</v>
      </c>
      <c r="E89" s="22">
        <v>66600</v>
      </c>
      <c r="F89" s="20">
        <f t="shared" si="7"/>
        <v>66.599999999999994</v>
      </c>
      <c r="G89" s="20"/>
    </row>
    <row r="90" spans="1:7" ht="31.5" x14ac:dyDescent="0.25">
      <c r="A90" s="18" t="s">
        <v>162</v>
      </c>
      <c r="B90" s="19" t="s">
        <v>163</v>
      </c>
      <c r="C90" s="20">
        <f>C91</f>
        <v>800000</v>
      </c>
      <c r="D90" s="20">
        <f t="shared" si="6"/>
        <v>800</v>
      </c>
      <c r="E90" s="22">
        <f>E91</f>
        <v>624709.61</v>
      </c>
      <c r="F90" s="20">
        <f t="shared" si="7"/>
        <v>624.70961</v>
      </c>
      <c r="G90" s="20">
        <f t="shared" si="5"/>
        <v>78.08870125</v>
      </c>
    </row>
    <row r="91" spans="1:7" ht="47.25" x14ac:dyDescent="0.25">
      <c r="A91" s="18" t="s">
        <v>164</v>
      </c>
      <c r="B91" s="19" t="s">
        <v>165</v>
      </c>
      <c r="C91" s="20">
        <v>800000</v>
      </c>
      <c r="D91" s="20">
        <f t="shared" si="6"/>
        <v>800</v>
      </c>
      <c r="E91" s="22">
        <v>624709.61</v>
      </c>
      <c r="F91" s="20">
        <f t="shared" si="7"/>
        <v>624.70961</v>
      </c>
      <c r="G91" s="20">
        <f t="shared" si="5"/>
        <v>78.08870125</v>
      </c>
    </row>
    <row r="92" spans="1:7" x14ac:dyDescent="0.25">
      <c r="A92" s="18" t="s">
        <v>166</v>
      </c>
      <c r="B92" s="19" t="s">
        <v>167</v>
      </c>
      <c r="C92" s="20">
        <f>C95+C93</f>
        <v>436037</v>
      </c>
      <c r="D92" s="20">
        <f t="shared" si="6"/>
        <v>436.03699999999998</v>
      </c>
      <c r="E92" s="22">
        <f>E95+E93</f>
        <v>582969.29999999993</v>
      </c>
      <c r="F92" s="20">
        <f t="shared" si="7"/>
        <v>582.96929999999998</v>
      </c>
      <c r="G92" s="20"/>
    </row>
    <row r="93" spans="1:7" x14ac:dyDescent="0.25">
      <c r="A93" s="18" t="s">
        <v>168</v>
      </c>
      <c r="B93" s="19" t="s">
        <v>169</v>
      </c>
      <c r="C93" s="20">
        <f>SUM(C94)</f>
        <v>0</v>
      </c>
      <c r="D93" s="20">
        <f t="shared" si="6"/>
        <v>0</v>
      </c>
      <c r="E93" s="22">
        <f>SUM(E94)</f>
        <v>-23076.400000000001</v>
      </c>
      <c r="F93" s="20">
        <f t="shared" si="7"/>
        <v>-23.076400000000003</v>
      </c>
      <c r="G93" s="20"/>
    </row>
    <row r="94" spans="1:7" ht="31.5" x14ac:dyDescent="0.25">
      <c r="A94" s="18" t="s">
        <v>170</v>
      </c>
      <c r="B94" s="19" t="s">
        <v>171</v>
      </c>
      <c r="C94" s="20"/>
      <c r="D94" s="20">
        <f t="shared" si="6"/>
        <v>0</v>
      </c>
      <c r="E94" s="22">
        <v>-23076.400000000001</v>
      </c>
      <c r="F94" s="20">
        <f t="shared" si="7"/>
        <v>-23.076400000000003</v>
      </c>
      <c r="G94" s="20"/>
    </row>
    <row r="95" spans="1:7" x14ac:dyDescent="0.25">
      <c r="A95" s="18" t="s">
        <v>172</v>
      </c>
      <c r="B95" s="19" t="s">
        <v>173</v>
      </c>
      <c r="C95" s="20">
        <f>C96</f>
        <v>436037</v>
      </c>
      <c r="D95" s="20">
        <f t="shared" si="6"/>
        <v>436.03699999999998</v>
      </c>
      <c r="E95" s="22">
        <f>E96</f>
        <v>606045.69999999995</v>
      </c>
      <c r="F95" s="20">
        <f t="shared" si="7"/>
        <v>606.0456999999999</v>
      </c>
      <c r="G95" s="20"/>
    </row>
    <row r="96" spans="1:7" ht="31.5" x14ac:dyDescent="0.25">
      <c r="A96" s="18" t="s">
        <v>174</v>
      </c>
      <c r="B96" s="19" t="s">
        <v>175</v>
      </c>
      <c r="C96" s="20">
        <v>436037</v>
      </c>
      <c r="D96" s="20">
        <f t="shared" si="6"/>
        <v>436.03699999999998</v>
      </c>
      <c r="E96" s="22">
        <v>606045.69999999995</v>
      </c>
      <c r="F96" s="20">
        <f t="shared" si="7"/>
        <v>606.0456999999999</v>
      </c>
      <c r="G96" s="20"/>
    </row>
    <row r="97" spans="1:8" x14ac:dyDescent="0.25">
      <c r="A97" s="18" t="s">
        <v>176</v>
      </c>
      <c r="B97" s="19" t="s">
        <v>177</v>
      </c>
      <c r="C97" s="20">
        <f>C98+C179+C182</f>
        <v>323913927.63</v>
      </c>
      <c r="D97" s="20">
        <f t="shared" si="6"/>
        <v>323913.92762999999</v>
      </c>
      <c r="E97" s="20">
        <f>E98+E179+E182</f>
        <v>255491679.21000001</v>
      </c>
      <c r="F97" s="20">
        <f t="shared" si="7"/>
        <v>255491.67921</v>
      </c>
      <c r="G97" s="20">
        <f t="shared" si="5"/>
        <v>78.876410495643384</v>
      </c>
      <c r="H97" s="24"/>
    </row>
    <row r="98" spans="1:8" ht="47.25" x14ac:dyDescent="0.25">
      <c r="A98" s="18" t="s">
        <v>178</v>
      </c>
      <c r="B98" s="19" t="s">
        <v>179</v>
      </c>
      <c r="C98" s="20">
        <f>C99+C106+C142+C174</f>
        <v>324668224.14999998</v>
      </c>
      <c r="D98" s="20">
        <f t="shared" si="6"/>
        <v>324668.22414999997</v>
      </c>
      <c r="E98" s="20">
        <f>E99+E106+E142+E174</f>
        <v>256245975.73000002</v>
      </c>
      <c r="F98" s="20">
        <f t="shared" si="7"/>
        <v>256245.97573000001</v>
      </c>
      <c r="G98" s="20">
        <f t="shared" si="5"/>
        <v>78.925486595082305</v>
      </c>
      <c r="H98" s="24"/>
    </row>
    <row r="99" spans="1:8" ht="31.5" x14ac:dyDescent="0.25">
      <c r="A99" s="18" t="s">
        <v>180</v>
      </c>
      <c r="B99" s="19" t="s">
        <v>181</v>
      </c>
      <c r="C99" s="20">
        <f>C100+C104</f>
        <v>77411300</v>
      </c>
      <c r="D99" s="20">
        <f t="shared" si="6"/>
        <v>77411.3</v>
      </c>
      <c r="E99" s="22">
        <f>E100+E104</f>
        <v>67538534.930000007</v>
      </c>
      <c r="F99" s="20">
        <f t="shared" si="7"/>
        <v>67538.534930000009</v>
      </c>
      <c r="G99" s="20">
        <f t="shared" si="5"/>
        <v>87.246351540408199</v>
      </c>
      <c r="H99" s="24"/>
    </row>
    <row r="100" spans="1:8" ht="31.5" x14ac:dyDescent="0.25">
      <c r="A100" s="18" t="s">
        <v>182</v>
      </c>
      <c r="B100" s="19" t="s">
        <v>183</v>
      </c>
      <c r="C100" s="20">
        <f>C101</f>
        <v>71266000</v>
      </c>
      <c r="D100" s="20">
        <f t="shared" si="6"/>
        <v>71266</v>
      </c>
      <c r="E100" s="22">
        <f>E101</f>
        <v>61393234.93</v>
      </c>
      <c r="F100" s="20">
        <f t="shared" si="7"/>
        <v>61393.234929999999</v>
      </c>
      <c r="G100" s="20">
        <f t="shared" si="5"/>
        <v>86.146598560323298</v>
      </c>
    </row>
    <row r="101" spans="1:8" ht="31.5" x14ac:dyDescent="0.25">
      <c r="A101" s="18" t="s">
        <v>184</v>
      </c>
      <c r="B101" s="19" t="s">
        <v>185</v>
      </c>
      <c r="C101" s="20">
        <f>SUM(C102:C103)</f>
        <v>71266000</v>
      </c>
      <c r="D101" s="20">
        <f t="shared" si="6"/>
        <v>71266</v>
      </c>
      <c r="E101" s="22">
        <f>SUM(E102:E103)</f>
        <v>61393234.93</v>
      </c>
      <c r="F101" s="20">
        <f t="shared" si="7"/>
        <v>61393.234929999999</v>
      </c>
      <c r="G101" s="20">
        <f t="shared" si="5"/>
        <v>86.146598560323298</v>
      </c>
    </row>
    <row r="102" spans="1:8" x14ac:dyDescent="0.25">
      <c r="A102" s="25" t="s">
        <v>186</v>
      </c>
      <c r="B102" s="19"/>
      <c r="C102" s="20">
        <f>63199700-900000-500000</f>
        <v>61799700</v>
      </c>
      <c r="D102" s="20">
        <f t="shared" si="6"/>
        <v>61799.7</v>
      </c>
      <c r="E102" s="22">
        <v>54292234.93</v>
      </c>
      <c r="F102" s="20">
        <f t="shared" si="7"/>
        <v>54292.234929999999</v>
      </c>
      <c r="G102" s="20">
        <f t="shared" si="5"/>
        <v>87.851939297439955</v>
      </c>
    </row>
    <row r="103" spans="1:8" x14ac:dyDescent="0.25">
      <c r="A103" s="25" t="s">
        <v>187</v>
      </c>
      <c r="B103" s="19"/>
      <c r="C103" s="20">
        <v>9466300</v>
      </c>
      <c r="D103" s="20">
        <f t="shared" si="6"/>
        <v>9466.2999999999993</v>
      </c>
      <c r="E103" s="22">
        <v>7101000</v>
      </c>
      <c r="F103" s="20">
        <f t="shared" si="7"/>
        <v>7101</v>
      </c>
      <c r="G103" s="20">
        <f t="shared" si="5"/>
        <v>75.013468831539257</v>
      </c>
    </row>
    <row r="104" spans="1:8" ht="31.5" x14ac:dyDescent="0.25">
      <c r="A104" s="18" t="s">
        <v>188</v>
      </c>
      <c r="B104" s="19" t="s">
        <v>189</v>
      </c>
      <c r="C104" s="20">
        <f>C105</f>
        <v>6145300</v>
      </c>
      <c r="D104" s="20">
        <f t="shared" si="6"/>
        <v>6145.3</v>
      </c>
      <c r="E104" s="22">
        <f>E105</f>
        <v>6145300</v>
      </c>
      <c r="F104" s="20">
        <f t="shared" si="7"/>
        <v>6145.3</v>
      </c>
      <c r="G104" s="20">
        <f t="shared" si="5"/>
        <v>100</v>
      </c>
    </row>
    <row r="105" spans="1:8" ht="47.25" x14ac:dyDescent="0.25">
      <c r="A105" s="18" t="s">
        <v>190</v>
      </c>
      <c r="B105" s="19" t="s">
        <v>191</v>
      </c>
      <c r="C105" s="20">
        <v>6145300</v>
      </c>
      <c r="D105" s="20">
        <f t="shared" si="6"/>
        <v>6145.3</v>
      </c>
      <c r="E105" s="22">
        <v>6145300</v>
      </c>
      <c r="F105" s="20">
        <f t="shared" si="7"/>
        <v>6145.3</v>
      </c>
      <c r="G105" s="20">
        <f t="shared" si="5"/>
        <v>100</v>
      </c>
    </row>
    <row r="106" spans="1:8" ht="47.25" x14ac:dyDescent="0.25">
      <c r="A106" s="18" t="s">
        <v>192</v>
      </c>
      <c r="B106" s="19" t="s">
        <v>193</v>
      </c>
      <c r="C106" s="20">
        <f>C111+C116+C119+C124+C130+C107+C126+C109+C128+C122</f>
        <v>57186363</v>
      </c>
      <c r="D106" s="20">
        <f t="shared" si="6"/>
        <v>57186.362999999998</v>
      </c>
      <c r="E106" s="20">
        <f>E111+E116+E119+E124+E130+E107+E126+E109+E128+E122</f>
        <v>44359570</v>
      </c>
      <c r="F106" s="20">
        <f t="shared" si="7"/>
        <v>44359.57</v>
      </c>
      <c r="G106" s="20">
        <f t="shared" si="5"/>
        <v>77.570189242494763</v>
      </c>
      <c r="H106" s="21"/>
    </row>
    <row r="107" spans="1:8" ht="47.25" x14ac:dyDescent="0.25">
      <c r="A107" s="18" t="s">
        <v>194</v>
      </c>
      <c r="B107" s="19" t="s">
        <v>195</v>
      </c>
      <c r="C107" s="20">
        <f>C108</f>
        <v>2400000</v>
      </c>
      <c r="D107" s="20">
        <f t="shared" si="6"/>
        <v>2400</v>
      </c>
      <c r="E107" s="22">
        <f>E108</f>
        <v>2400000</v>
      </c>
      <c r="F107" s="20">
        <f t="shared" si="7"/>
        <v>2400</v>
      </c>
      <c r="G107" s="20">
        <f t="shared" si="5"/>
        <v>100</v>
      </c>
    </row>
    <row r="108" spans="1:8" ht="63" x14ac:dyDescent="0.25">
      <c r="A108" s="18" t="s">
        <v>196</v>
      </c>
      <c r="B108" s="19" t="s">
        <v>197</v>
      </c>
      <c r="C108" s="20">
        <v>2400000</v>
      </c>
      <c r="D108" s="20">
        <f t="shared" si="6"/>
        <v>2400</v>
      </c>
      <c r="E108" s="22">
        <v>2400000</v>
      </c>
      <c r="F108" s="20">
        <f t="shared" si="7"/>
        <v>2400</v>
      </c>
      <c r="G108" s="20">
        <f t="shared" si="5"/>
        <v>100</v>
      </c>
    </row>
    <row r="109" spans="1:8" ht="31.5" x14ac:dyDescent="0.25">
      <c r="A109" s="18" t="s">
        <v>309</v>
      </c>
      <c r="B109" s="19" t="s">
        <v>298</v>
      </c>
      <c r="C109" s="20">
        <f>C110</f>
        <v>544964</v>
      </c>
      <c r="D109" s="20">
        <f t="shared" si="6"/>
        <v>544.96400000000006</v>
      </c>
      <c r="E109" s="22">
        <f>E110</f>
        <v>350820</v>
      </c>
      <c r="F109" s="20">
        <f t="shared" si="7"/>
        <v>350.82</v>
      </c>
      <c r="G109" s="20">
        <f t="shared" si="5"/>
        <v>64.374894488443275</v>
      </c>
    </row>
    <row r="110" spans="1:8" ht="31.5" x14ac:dyDescent="0.25">
      <c r="A110" s="18" t="s">
        <v>308</v>
      </c>
      <c r="B110" s="19" t="s">
        <v>299</v>
      </c>
      <c r="C110" s="20">
        <v>544964</v>
      </c>
      <c r="D110" s="20">
        <f t="shared" si="6"/>
        <v>544.96400000000006</v>
      </c>
      <c r="E110" s="22">
        <v>350820</v>
      </c>
      <c r="F110" s="20">
        <f t="shared" si="7"/>
        <v>350.82</v>
      </c>
      <c r="G110" s="20">
        <f t="shared" si="5"/>
        <v>64.374894488443275</v>
      </c>
    </row>
    <row r="111" spans="1:8" ht="78.75" x14ac:dyDescent="0.25">
      <c r="A111" s="18" t="s">
        <v>198</v>
      </c>
      <c r="B111" s="19" t="s">
        <v>199</v>
      </c>
      <c r="C111" s="20">
        <f>SUM(C112)</f>
        <v>13900000</v>
      </c>
      <c r="D111" s="20">
        <f t="shared" si="6"/>
        <v>13900</v>
      </c>
      <c r="E111" s="22">
        <f>SUM(E112)</f>
        <v>5644766</v>
      </c>
      <c r="F111" s="20">
        <f t="shared" si="7"/>
        <v>5644.7659999999996</v>
      </c>
      <c r="G111" s="20">
        <f t="shared" si="5"/>
        <v>40.609827338129492</v>
      </c>
    </row>
    <row r="112" spans="1:8" ht="63" x14ac:dyDescent="0.25">
      <c r="A112" s="18" t="s">
        <v>200</v>
      </c>
      <c r="B112" s="19" t="s">
        <v>201</v>
      </c>
      <c r="C112" s="20">
        <f>SUM(C113:C115)</f>
        <v>13900000</v>
      </c>
      <c r="D112" s="20">
        <f t="shared" si="6"/>
        <v>13900</v>
      </c>
      <c r="E112" s="20">
        <f>SUM(E113:E115)</f>
        <v>5644766</v>
      </c>
      <c r="F112" s="20">
        <f t="shared" si="7"/>
        <v>5644.7659999999996</v>
      </c>
      <c r="G112" s="20">
        <f t="shared" si="5"/>
        <v>40.609827338129492</v>
      </c>
    </row>
    <row r="113" spans="1:7" ht="75" x14ac:dyDescent="0.25">
      <c r="A113" s="26" t="s">
        <v>202</v>
      </c>
      <c r="B113" s="19"/>
      <c r="C113" s="20">
        <v>5000000</v>
      </c>
      <c r="D113" s="20">
        <f t="shared" si="6"/>
        <v>5000</v>
      </c>
      <c r="E113" s="22">
        <v>4744766</v>
      </c>
      <c r="F113" s="20">
        <f t="shared" si="7"/>
        <v>4744.7659999999996</v>
      </c>
      <c r="G113" s="20">
        <f t="shared" si="5"/>
        <v>94.895319999999998</v>
      </c>
    </row>
    <row r="114" spans="1:7" ht="90" x14ac:dyDescent="0.25">
      <c r="A114" s="27" t="s">
        <v>203</v>
      </c>
      <c r="B114" s="19"/>
      <c r="C114" s="20">
        <v>8000000</v>
      </c>
      <c r="D114" s="20">
        <f t="shared" si="6"/>
        <v>8000</v>
      </c>
      <c r="E114" s="22"/>
      <c r="F114" s="20">
        <f t="shared" si="7"/>
        <v>0</v>
      </c>
      <c r="G114" s="20">
        <f t="shared" si="5"/>
        <v>0</v>
      </c>
    </row>
    <row r="115" spans="1:7" ht="75" x14ac:dyDescent="0.25">
      <c r="A115" s="27" t="s">
        <v>325</v>
      </c>
      <c r="B115" s="19"/>
      <c r="C115" s="20">
        <v>900000</v>
      </c>
      <c r="D115" s="20">
        <f t="shared" si="6"/>
        <v>900</v>
      </c>
      <c r="E115" s="22">
        <v>900000</v>
      </c>
      <c r="F115" s="20">
        <f t="shared" si="7"/>
        <v>900</v>
      </c>
      <c r="G115" s="20">
        <f t="shared" si="5"/>
        <v>100</v>
      </c>
    </row>
    <row r="116" spans="1:7" ht="110.25" hidden="1" x14ac:dyDescent="0.25">
      <c r="A116" s="18" t="s">
        <v>204</v>
      </c>
      <c r="B116" s="19" t="s">
        <v>205</v>
      </c>
      <c r="C116" s="20"/>
      <c r="D116" s="20">
        <f t="shared" si="6"/>
        <v>0</v>
      </c>
      <c r="E116" s="22"/>
      <c r="F116" s="20">
        <f t="shared" si="7"/>
        <v>0</v>
      </c>
      <c r="G116" s="20" t="e">
        <f t="shared" si="5"/>
        <v>#DIV/0!</v>
      </c>
    </row>
    <row r="117" spans="1:7" ht="110.25" hidden="1" x14ac:dyDescent="0.25">
      <c r="A117" s="18" t="s">
        <v>206</v>
      </c>
      <c r="B117" s="19" t="s">
        <v>207</v>
      </c>
      <c r="C117" s="20"/>
      <c r="D117" s="20">
        <f t="shared" si="6"/>
        <v>0</v>
      </c>
      <c r="E117" s="22"/>
      <c r="F117" s="20">
        <f t="shared" si="7"/>
        <v>0</v>
      </c>
      <c r="G117" s="20" t="e">
        <f t="shared" si="5"/>
        <v>#DIV/0!</v>
      </c>
    </row>
    <row r="118" spans="1:7" ht="78.75" hidden="1" x14ac:dyDescent="0.25">
      <c r="A118" s="18" t="s">
        <v>208</v>
      </c>
      <c r="B118" s="19" t="s">
        <v>209</v>
      </c>
      <c r="C118" s="20"/>
      <c r="D118" s="20">
        <f t="shared" si="6"/>
        <v>0</v>
      </c>
      <c r="E118" s="22"/>
      <c r="F118" s="20">
        <f t="shared" si="7"/>
        <v>0</v>
      </c>
      <c r="G118" s="20" t="e">
        <f t="shared" si="5"/>
        <v>#DIV/0!</v>
      </c>
    </row>
    <row r="119" spans="1:7" ht="78.75" hidden="1" x14ac:dyDescent="0.25">
      <c r="A119" s="18" t="s">
        <v>210</v>
      </c>
      <c r="B119" s="19" t="s">
        <v>211</v>
      </c>
      <c r="C119" s="20"/>
      <c r="D119" s="20">
        <f t="shared" si="6"/>
        <v>0</v>
      </c>
      <c r="E119" s="22"/>
      <c r="F119" s="20">
        <f t="shared" si="7"/>
        <v>0</v>
      </c>
      <c r="G119" s="20" t="e">
        <f t="shared" si="5"/>
        <v>#DIV/0!</v>
      </c>
    </row>
    <row r="120" spans="1:7" ht="78.75" hidden="1" x14ac:dyDescent="0.25">
      <c r="A120" s="18" t="s">
        <v>212</v>
      </c>
      <c r="B120" s="19" t="s">
        <v>213</v>
      </c>
      <c r="C120" s="20"/>
      <c r="D120" s="20">
        <f t="shared" si="6"/>
        <v>0</v>
      </c>
      <c r="E120" s="22"/>
      <c r="F120" s="20">
        <f t="shared" si="7"/>
        <v>0</v>
      </c>
      <c r="G120" s="20" t="e">
        <f t="shared" si="5"/>
        <v>#DIV/0!</v>
      </c>
    </row>
    <row r="121" spans="1:7" ht="47.25" hidden="1" x14ac:dyDescent="0.25">
      <c r="A121" s="18" t="s">
        <v>214</v>
      </c>
      <c r="B121" s="19" t="s">
        <v>215</v>
      </c>
      <c r="C121" s="20"/>
      <c r="D121" s="20">
        <f t="shared" si="6"/>
        <v>0</v>
      </c>
      <c r="E121" s="22"/>
      <c r="F121" s="20">
        <f t="shared" si="7"/>
        <v>0</v>
      </c>
      <c r="G121" s="20" t="e">
        <f t="shared" si="5"/>
        <v>#DIV/0!</v>
      </c>
    </row>
    <row r="122" spans="1:7" ht="47.25" x14ac:dyDescent="0.25">
      <c r="A122" s="41" t="s">
        <v>327</v>
      </c>
      <c r="B122" s="42" t="s">
        <v>328</v>
      </c>
      <c r="C122" s="20">
        <f>C123</f>
        <v>1589300</v>
      </c>
      <c r="D122" s="20">
        <f t="shared" si="6"/>
        <v>1589.3</v>
      </c>
      <c r="E122" s="22"/>
      <c r="F122" s="20">
        <f>F123</f>
        <v>0</v>
      </c>
      <c r="G122" s="20">
        <f t="shared" si="5"/>
        <v>0</v>
      </c>
    </row>
    <row r="123" spans="1:7" ht="47.25" x14ac:dyDescent="0.25">
      <c r="A123" s="41" t="s">
        <v>329</v>
      </c>
      <c r="B123" s="42" t="s">
        <v>330</v>
      </c>
      <c r="C123" s="20">
        <v>1589300</v>
      </c>
      <c r="D123" s="20">
        <f t="shared" si="6"/>
        <v>1589.3</v>
      </c>
      <c r="E123" s="22"/>
      <c r="F123" s="20"/>
      <c r="G123" s="20">
        <f t="shared" si="5"/>
        <v>0</v>
      </c>
    </row>
    <row r="124" spans="1:7" ht="31.5" x14ac:dyDescent="0.25">
      <c r="A124" s="18" t="s">
        <v>216</v>
      </c>
      <c r="B124" s="19" t="s">
        <v>217</v>
      </c>
      <c r="C124" s="20">
        <f t="shared" ref="C124:E126" si="8">C125</f>
        <v>7592000</v>
      </c>
      <c r="D124" s="20">
        <f t="shared" si="6"/>
        <v>7592</v>
      </c>
      <c r="E124" s="22">
        <f t="shared" si="8"/>
        <v>7592000</v>
      </c>
      <c r="F124" s="20">
        <f t="shared" si="7"/>
        <v>7592</v>
      </c>
      <c r="G124" s="20">
        <f t="shared" si="5"/>
        <v>100</v>
      </c>
    </row>
    <row r="125" spans="1:7" ht="47.25" x14ac:dyDescent="0.25">
      <c r="A125" s="18" t="s">
        <v>218</v>
      </c>
      <c r="B125" s="19" t="s">
        <v>219</v>
      </c>
      <c r="C125" s="20">
        <v>7592000</v>
      </c>
      <c r="D125" s="20">
        <f t="shared" si="6"/>
        <v>7592</v>
      </c>
      <c r="E125" s="22">
        <v>7592000</v>
      </c>
      <c r="F125" s="20">
        <f t="shared" si="7"/>
        <v>7592</v>
      </c>
      <c r="G125" s="20">
        <f t="shared" si="5"/>
        <v>100</v>
      </c>
    </row>
    <row r="126" spans="1:7" ht="47.25" x14ac:dyDescent="0.25">
      <c r="A126" s="18" t="s">
        <v>220</v>
      </c>
      <c r="B126" s="19" t="s">
        <v>221</v>
      </c>
      <c r="C126" s="20">
        <f t="shared" si="8"/>
        <v>7156900</v>
      </c>
      <c r="D126" s="20">
        <f t="shared" si="6"/>
        <v>7156.9</v>
      </c>
      <c r="E126" s="22">
        <f t="shared" si="8"/>
        <v>7156900</v>
      </c>
      <c r="F126" s="20">
        <f t="shared" si="7"/>
        <v>7156.9</v>
      </c>
      <c r="G126" s="20">
        <f t="shared" si="5"/>
        <v>100</v>
      </c>
    </row>
    <row r="127" spans="1:7" ht="63" x14ac:dyDescent="0.25">
      <c r="A127" s="18" t="s">
        <v>222</v>
      </c>
      <c r="B127" s="19" t="s">
        <v>223</v>
      </c>
      <c r="C127" s="20">
        <v>7156900</v>
      </c>
      <c r="D127" s="20">
        <f t="shared" si="6"/>
        <v>7156.9</v>
      </c>
      <c r="E127" s="22">
        <v>7156900</v>
      </c>
      <c r="F127" s="20">
        <f t="shared" si="7"/>
        <v>7156.9</v>
      </c>
      <c r="G127" s="20">
        <f t="shared" si="5"/>
        <v>100</v>
      </c>
    </row>
    <row r="128" spans="1:7" ht="31.5" x14ac:dyDescent="0.25">
      <c r="A128" s="41" t="s">
        <v>314</v>
      </c>
      <c r="B128" s="42" t="s">
        <v>315</v>
      </c>
      <c r="C128" s="20">
        <f>C129</f>
        <v>13907500</v>
      </c>
      <c r="D128" s="20">
        <f t="shared" si="6"/>
        <v>13907.5</v>
      </c>
      <c r="E128" s="22">
        <f>E129</f>
        <v>13907500</v>
      </c>
      <c r="F128" s="20">
        <f t="shared" si="7"/>
        <v>13907.5</v>
      </c>
      <c r="G128" s="20">
        <f t="shared" si="5"/>
        <v>100</v>
      </c>
    </row>
    <row r="129" spans="1:7" ht="47.25" x14ac:dyDescent="0.25">
      <c r="A129" s="41" t="s">
        <v>316</v>
      </c>
      <c r="B129" s="42" t="s">
        <v>317</v>
      </c>
      <c r="C129" s="20">
        <v>13907500</v>
      </c>
      <c r="D129" s="20">
        <f t="shared" si="6"/>
        <v>13907.5</v>
      </c>
      <c r="E129" s="22">
        <v>13907500</v>
      </c>
      <c r="F129" s="20">
        <f t="shared" si="7"/>
        <v>13907.5</v>
      </c>
      <c r="G129" s="20">
        <f t="shared" si="5"/>
        <v>100</v>
      </c>
    </row>
    <row r="130" spans="1:7" x14ac:dyDescent="0.25">
      <c r="A130" s="18" t="s">
        <v>224</v>
      </c>
      <c r="B130" s="19" t="s">
        <v>225</v>
      </c>
      <c r="C130" s="20">
        <f>C131</f>
        <v>10095699</v>
      </c>
      <c r="D130" s="20">
        <f t="shared" si="6"/>
        <v>10095.699000000001</v>
      </c>
      <c r="E130" s="22">
        <f>E131</f>
        <v>7307584</v>
      </c>
      <c r="F130" s="20">
        <f t="shared" si="7"/>
        <v>7307.5839999999998</v>
      </c>
      <c r="G130" s="20">
        <f t="shared" si="5"/>
        <v>72.383140582935368</v>
      </c>
    </row>
    <row r="131" spans="1:7" x14ac:dyDescent="0.25">
      <c r="A131" s="18" t="s">
        <v>226</v>
      </c>
      <c r="B131" s="19" t="s">
        <v>227</v>
      </c>
      <c r="C131" s="20">
        <f>SUM(C132:C141)</f>
        <v>10095699</v>
      </c>
      <c r="D131" s="20">
        <f t="shared" si="6"/>
        <v>10095.699000000001</v>
      </c>
      <c r="E131" s="22">
        <f>SUM(E132:E141)</f>
        <v>7307584</v>
      </c>
      <c r="F131" s="20">
        <f t="shared" si="7"/>
        <v>7307.5839999999998</v>
      </c>
      <c r="G131" s="20">
        <f t="shared" si="5"/>
        <v>72.383140582935368</v>
      </c>
    </row>
    <row r="132" spans="1:7" ht="78.75" hidden="1" x14ac:dyDescent="0.25">
      <c r="A132" s="28" t="s">
        <v>228</v>
      </c>
      <c r="B132" s="29"/>
      <c r="C132" s="30"/>
      <c r="D132" s="20">
        <f t="shared" si="6"/>
        <v>0</v>
      </c>
      <c r="E132" s="31"/>
      <c r="F132" s="20">
        <f t="shared" si="7"/>
        <v>0</v>
      </c>
      <c r="G132" s="20" t="e">
        <f t="shared" si="5"/>
        <v>#DIV/0!</v>
      </c>
    </row>
    <row r="133" spans="1:7" ht="63" hidden="1" x14ac:dyDescent="0.25">
      <c r="A133" s="28" t="s">
        <v>229</v>
      </c>
      <c r="B133" s="29"/>
      <c r="C133" s="30"/>
      <c r="D133" s="20">
        <f t="shared" si="6"/>
        <v>0</v>
      </c>
      <c r="E133" s="31"/>
      <c r="F133" s="20">
        <f t="shared" si="7"/>
        <v>0</v>
      </c>
      <c r="G133" s="20" t="e">
        <f t="shared" si="5"/>
        <v>#DIV/0!</v>
      </c>
    </row>
    <row r="134" spans="1:7" ht="63" x14ac:dyDescent="0.25">
      <c r="A134" s="28" t="s">
        <v>319</v>
      </c>
      <c r="B134" s="29"/>
      <c r="C134" s="33">
        <v>3236215</v>
      </c>
      <c r="D134" s="20">
        <f t="shared" si="6"/>
        <v>3236.2150000000001</v>
      </c>
      <c r="E134" s="20">
        <v>1719495</v>
      </c>
      <c r="F134" s="20">
        <f t="shared" si="7"/>
        <v>1719.4949999999999</v>
      </c>
      <c r="G134" s="20">
        <f t="shared" si="5"/>
        <v>53.132903716224043</v>
      </c>
    </row>
    <row r="135" spans="1:7" ht="110.25" x14ac:dyDescent="0.25">
      <c r="A135" s="28" t="s">
        <v>322</v>
      </c>
      <c r="B135" s="29"/>
      <c r="C135" s="33">
        <v>1579384</v>
      </c>
      <c r="D135" s="20">
        <f t="shared" si="6"/>
        <v>1579.384</v>
      </c>
      <c r="E135" s="20">
        <v>1579384</v>
      </c>
      <c r="F135" s="20">
        <f t="shared" si="7"/>
        <v>1579.384</v>
      </c>
      <c r="G135" s="20">
        <f t="shared" si="5"/>
        <v>100</v>
      </c>
    </row>
    <row r="136" spans="1:7" ht="141.75" x14ac:dyDescent="0.25">
      <c r="A136" s="28" t="s">
        <v>320</v>
      </c>
      <c r="B136" s="29"/>
      <c r="C136" s="33">
        <v>12600</v>
      </c>
      <c r="D136" s="20">
        <f t="shared" si="6"/>
        <v>12.6</v>
      </c>
      <c r="E136" s="20">
        <v>0</v>
      </c>
      <c r="F136" s="20"/>
      <c r="G136" s="20">
        <f t="shared" si="5"/>
        <v>0</v>
      </c>
    </row>
    <row r="137" spans="1:7" ht="94.5" x14ac:dyDescent="0.25">
      <c r="A137" s="32" t="s">
        <v>324</v>
      </c>
      <c r="B137" s="29"/>
      <c r="C137" s="33">
        <v>619000</v>
      </c>
      <c r="D137" s="20">
        <f t="shared" si="6"/>
        <v>619</v>
      </c>
      <c r="E137" s="20">
        <v>439750</v>
      </c>
      <c r="F137" s="20">
        <f t="shared" si="7"/>
        <v>439.75</v>
      </c>
      <c r="G137" s="20">
        <f t="shared" si="5"/>
        <v>71.042003231017773</v>
      </c>
    </row>
    <row r="138" spans="1:7" ht="63" x14ac:dyDescent="0.25">
      <c r="A138" s="32" t="s">
        <v>321</v>
      </c>
      <c r="B138" s="29"/>
      <c r="C138" s="33">
        <v>2056000</v>
      </c>
      <c r="D138" s="20">
        <f t="shared" si="6"/>
        <v>2056</v>
      </c>
      <c r="E138" s="20">
        <v>1652280</v>
      </c>
      <c r="F138" s="20">
        <f t="shared" si="7"/>
        <v>1652.28</v>
      </c>
      <c r="G138" s="20">
        <f t="shared" si="5"/>
        <v>80.363813229571988</v>
      </c>
    </row>
    <row r="139" spans="1:7" ht="78.75" x14ac:dyDescent="0.25">
      <c r="A139" s="32" t="s">
        <v>326</v>
      </c>
      <c r="B139" s="29"/>
      <c r="C139" s="33">
        <v>782100</v>
      </c>
      <c r="D139" s="20">
        <f t="shared" si="6"/>
        <v>782.1</v>
      </c>
      <c r="E139" s="20">
        <v>586575</v>
      </c>
      <c r="F139" s="20">
        <f t="shared" si="7"/>
        <v>586.57500000000005</v>
      </c>
      <c r="G139" s="20">
        <f t="shared" si="5"/>
        <v>75</v>
      </c>
    </row>
    <row r="140" spans="1:7" ht="61.5" customHeight="1" x14ac:dyDescent="0.25">
      <c r="A140" s="32" t="s">
        <v>323</v>
      </c>
      <c r="B140" s="29"/>
      <c r="C140" s="33">
        <v>1773500</v>
      </c>
      <c r="D140" s="20">
        <f t="shared" si="6"/>
        <v>1773.5</v>
      </c>
      <c r="E140" s="20">
        <v>1330100</v>
      </c>
      <c r="F140" s="20">
        <f t="shared" si="7"/>
        <v>1330.1</v>
      </c>
      <c r="G140" s="20">
        <f t="shared" si="5"/>
        <v>74.998590358049057</v>
      </c>
    </row>
    <row r="141" spans="1:7" ht="47.25" x14ac:dyDescent="0.25">
      <c r="A141" s="32" t="s">
        <v>318</v>
      </c>
      <c r="B141" s="29"/>
      <c r="C141" s="33">
        <v>36900</v>
      </c>
      <c r="D141" s="20">
        <f t="shared" si="6"/>
        <v>36.9</v>
      </c>
      <c r="E141" s="20"/>
      <c r="F141" s="20">
        <f t="shared" si="7"/>
        <v>0</v>
      </c>
      <c r="G141" s="20">
        <f t="shared" si="5"/>
        <v>0</v>
      </c>
    </row>
    <row r="142" spans="1:7" ht="31.5" x14ac:dyDescent="0.25">
      <c r="A142" s="18" t="s">
        <v>230</v>
      </c>
      <c r="B142" s="19" t="s">
        <v>231</v>
      </c>
      <c r="C142" s="20">
        <f>C143+C145+C147+C149+C160+C162+C164+C166+C168+C170+C172</f>
        <v>184034102</v>
      </c>
      <c r="D142" s="20">
        <f t="shared" ref="D142:F142" si="9">D143+D145+D147+D149+D160+D162+D164+D166+D168+D170+D172</f>
        <v>184034.10199999998</v>
      </c>
      <c r="E142" s="20">
        <f t="shared" si="9"/>
        <v>141128615.28</v>
      </c>
      <c r="F142" s="20">
        <f t="shared" si="9"/>
        <v>141128.61528</v>
      </c>
      <c r="G142" s="20">
        <f t="shared" si="5"/>
        <v>76.686121618916047</v>
      </c>
    </row>
    <row r="143" spans="1:7" ht="63" hidden="1" x14ac:dyDescent="0.25">
      <c r="A143" s="18" t="s">
        <v>232</v>
      </c>
      <c r="B143" s="19" t="s">
        <v>233</v>
      </c>
      <c r="C143" s="33">
        <f>SUM(C144)</f>
        <v>0</v>
      </c>
      <c r="D143" s="20">
        <f t="shared" si="6"/>
        <v>0</v>
      </c>
      <c r="E143" s="34">
        <f>SUM(E144)</f>
        <v>0</v>
      </c>
      <c r="F143" s="20">
        <f t="shared" si="7"/>
        <v>0</v>
      </c>
      <c r="G143" s="20" t="e">
        <f t="shared" si="5"/>
        <v>#DIV/0!</v>
      </c>
    </row>
    <row r="144" spans="1:7" ht="63" hidden="1" x14ac:dyDescent="0.25">
      <c r="A144" s="18" t="s">
        <v>234</v>
      </c>
      <c r="B144" s="19" t="s">
        <v>235</v>
      </c>
      <c r="C144" s="33"/>
      <c r="D144" s="20">
        <f t="shared" si="6"/>
        <v>0</v>
      </c>
      <c r="E144" s="34">
        <v>0</v>
      </c>
      <c r="F144" s="20">
        <f t="shared" si="7"/>
        <v>0</v>
      </c>
      <c r="G144" s="20" t="e">
        <f t="shared" si="5"/>
        <v>#DIV/0!</v>
      </c>
    </row>
    <row r="145" spans="1:7" ht="47.25" x14ac:dyDescent="0.25">
      <c r="A145" s="18" t="s">
        <v>236</v>
      </c>
      <c r="B145" s="19" t="s">
        <v>237</v>
      </c>
      <c r="C145" s="20">
        <f>C146</f>
        <v>531900</v>
      </c>
      <c r="D145" s="20">
        <f t="shared" si="6"/>
        <v>531.9</v>
      </c>
      <c r="E145" s="22">
        <f>E146</f>
        <v>531900</v>
      </c>
      <c r="F145" s="20">
        <f t="shared" si="7"/>
        <v>531.9</v>
      </c>
      <c r="G145" s="20">
        <f t="shared" si="5"/>
        <v>100</v>
      </c>
    </row>
    <row r="146" spans="1:7" ht="47.25" x14ac:dyDescent="0.25">
      <c r="A146" s="18" t="s">
        <v>238</v>
      </c>
      <c r="B146" s="19" t="s">
        <v>239</v>
      </c>
      <c r="C146" s="20">
        <v>531900</v>
      </c>
      <c r="D146" s="20">
        <f t="shared" si="6"/>
        <v>531.9</v>
      </c>
      <c r="E146" s="22">
        <v>531900</v>
      </c>
      <c r="F146" s="20">
        <f t="shared" si="7"/>
        <v>531.9</v>
      </c>
      <c r="G146" s="20">
        <f t="shared" si="5"/>
        <v>100</v>
      </c>
    </row>
    <row r="147" spans="1:7" ht="47.25" x14ac:dyDescent="0.25">
      <c r="A147" s="18" t="s">
        <v>240</v>
      </c>
      <c r="B147" s="19" t="s">
        <v>241</v>
      </c>
      <c r="C147" s="20">
        <f>C148</f>
        <v>2800000</v>
      </c>
      <c r="D147" s="20">
        <f t="shared" si="6"/>
        <v>2800</v>
      </c>
      <c r="E147" s="22">
        <f>E148</f>
        <v>2250000</v>
      </c>
      <c r="F147" s="20">
        <f t="shared" si="7"/>
        <v>2250</v>
      </c>
      <c r="G147" s="20">
        <f t="shared" si="5"/>
        <v>80.357142857142861</v>
      </c>
    </row>
    <row r="148" spans="1:7" ht="47.25" x14ac:dyDescent="0.25">
      <c r="A148" s="18" t="s">
        <v>242</v>
      </c>
      <c r="B148" s="19" t="s">
        <v>243</v>
      </c>
      <c r="C148" s="20">
        <v>2800000</v>
      </c>
      <c r="D148" s="20">
        <f t="shared" si="6"/>
        <v>2800</v>
      </c>
      <c r="E148" s="22">
        <v>2250000</v>
      </c>
      <c r="F148" s="20">
        <f t="shared" si="7"/>
        <v>2250</v>
      </c>
      <c r="G148" s="20">
        <f t="shared" ref="G148:G183" si="10">E148/C148*100</f>
        <v>80.357142857142861</v>
      </c>
    </row>
    <row r="149" spans="1:7" ht="47.25" x14ac:dyDescent="0.25">
      <c r="A149" s="18" t="s">
        <v>244</v>
      </c>
      <c r="B149" s="19" t="s">
        <v>245</v>
      </c>
      <c r="C149" s="20">
        <f>C150</f>
        <v>165922170</v>
      </c>
      <c r="D149" s="20">
        <f t="shared" ref="D149:D183" si="11">C149/1000</f>
        <v>165922.17000000001</v>
      </c>
      <c r="E149" s="22">
        <f>E150</f>
        <v>124097769.03</v>
      </c>
      <c r="F149" s="20">
        <f t="shared" ref="F149:F183" si="12">E149/1000</f>
        <v>124097.76903</v>
      </c>
      <c r="G149" s="20">
        <f t="shared" si="10"/>
        <v>74.792759177390224</v>
      </c>
    </row>
    <row r="150" spans="1:7" ht="47.25" x14ac:dyDescent="0.25">
      <c r="A150" s="18" t="s">
        <v>246</v>
      </c>
      <c r="B150" s="19" t="s">
        <v>247</v>
      </c>
      <c r="C150" s="20">
        <f>SUM(C151:C159)</f>
        <v>165922170</v>
      </c>
      <c r="D150" s="20">
        <f t="shared" si="11"/>
        <v>165922.17000000001</v>
      </c>
      <c r="E150" s="22">
        <f>SUM(E151:E159)</f>
        <v>124097769.03</v>
      </c>
      <c r="F150" s="20">
        <f t="shared" si="12"/>
        <v>124097.76903</v>
      </c>
      <c r="G150" s="20">
        <f t="shared" si="10"/>
        <v>74.792759177390224</v>
      </c>
    </row>
    <row r="151" spans="1:7" s="36" customFormat="1" ht="63" x14ac:dyDescent="0.25">
      <c r="A151" s="35" t="s">
        <v>248</v>
      </c>
      <c r="B151" s="29"/>
      <c r="C151" s="20">
        <v>605000</v>
      </c>
      <c r="D151" s="20">
        <f t="shared" si="11"/>
        <v>605</v>
      </c>
      <c r="E151" s="22">
        <v>503750</v>
      </c>
      <c r="F151" s="20">
        <f t="shared" si="12"/>
        <v>503.75</v>
      </c>
      <c r="G151" s="20">
        <f t="shared" si="10"/>
        <v>83.264462809917347</v>
      </c>
    </row>
    <row r="152" spans="1:7" s="36" customFormat="1" ht="94.5" x14ac:dyDescent="0.25">
      <c r="A152" s="35" t="s">
        <v>249</v>
      </c>
      <c r="B152" s="29"/>
      <c r="C152" s="20">
        <v>764000</v>
      </c>
      <c r="D152" s="20">
        <f t="shared" si="11"/>
        <v>764</v>
      </c>
      <c r="E152" s="22">
        <v>666500</v>
      </c>
      <c r="F152" s="20">
        <f t="shared" si="12"/>
        <v>666.5</v>
      </c>
      <c r="G152" s="20">
        <f t="shared" si="10"/>
        <v>87.238219895287955</v>
      </c>
    </row>
    <row r="153" spans="1:7" s="36" customFormat="1" ht="110.25" hidden="1" x14ac:dyDescent="0.25">
      <c r="A153" s="35" t="s">
        <v>250</v>
      </c>
      <c r="B153" s="29"/>
      <c r="C153" s="20">
        <v>0</v>
      </c>
      <c r="D153" s="20">
        <f t="shared" si="11"/>
        <v>0</v>
      </c>
      <c r="E153" s="22"/>
      <c r="F153" s="20">
        <f t="shared" si="12"/>
        <v>0</v>
      </c>
      <c r="G153" s="20" t="e">
        <f t="shared" si="10"/>
        <v>#DIV/0!</v>
      </c>
    </row>
    <row r="154" spans="1:7" s="36" customFormat="1" ht="157.5" x14ac:dyDescent="0.25">
      <c r="A154" s="35" t="s">
        <v>251</v>
      </c>
      <c r="B154" s="29"/>
      <c r="C154" s="20">
        <v>700</v>
      </c>
      <c r="D154" s="20">
        <f t="shared" si="11"/>
        <v>0.7</v>
      </c>
      <c r="E154" s="22">
        <v>700</v>
      </c>
      <c r="F154" s="20">
        <f t="shared" si="12"/>
        <v>0.7</v>
      </c>
      <c r="G154" s="20">
        <f t="shared" si="10"/>
        <v>100</v>
      </c>
    </row>
    <row r="155" spans="1:7" s="36" customFormat="1" ht="94.5" x14ac:dyDescent="0.25">
      <c r="A155" s="35" t="s">
        <v>252</v>
      </c>
      <c r="B155" s="29"/>
      <c r="C155" s="20">
        <v>163796000</v>
      </c>
      <c r="D155" s="20">
        <f t="shared" si="11"/>
        <v>163796</v>
      </c>
      <c r="E155" s="22">
        <v>122225475</v>
      </c>
      <c r="F155" s="20">
        <f t="shared" si="12"/>
        <v>122225.47500000001</v>
      </c>
      <c r="G155" s="20">
        <f t="shared" si="10"/>
        <v>74.620549341864276</v>
      </c>
    </row>
    <row r="156" spans="1:7" s="36" customFormat="1" ht="94.5" x14ac:dyDescent="0.25">
      <c r="A156" s="35" t="s">
        <v>253</v>
      </c>
      <c r="B156" s="29"/>
      <c r="C156" s="20">
        <v>495470</v>
      </c>
      <c r="D156" s="20">
        <f t="shared" si="11"/>
        <v>495.47</v>
      </c>
      <c r="E156" s="22">
        <v>475844.03</v>
      </c>
      <c r="F156" s="20">
        <f t="shared" si="12"/>
        <v>475.84403000000003</v>
      </c>
      <c r="G156" s="20">
        <f t="shared" si="10"/>
        <v>96.038918602539013</v>
      </c>
    </row>
    <row r="157" spans="1:7" s="36" customFormat="1" ht="47.25" x14ac:dyDescent="0.25">
      <c r="A157" s="35" t="s">
        <v>254</v>
      </c>
      <c r="B157" s="29"/>
      <c r="C157" s="20">
        <v>49000</v>
      </c>
      <c r="D157" s="20">
        <f t="shared" si="11"/>
        <v>49</v>
      </c>
      <c r="E157" s="22">
        <v>49000</v>
      </c>
      <c r="F157" s="20">
        <f t="shared" si="12"/>
        <v>49</v>
      </c>
      <c r="G157" s="20">
        <f t="shared" si="10"/>
        <v>100</v>
      </c>
    </row>
    <row r="158" spans="1:7" s="36" customFormat="1" ht="126" hidden="1" x14ac:dyDescent="0.25">
      <c r="A158" s="35" t="s">
        <v>255</v>
      </c>
      <c r="B158" s="29"/>
      <c r="C158" s="20">
        <v>0</v>
      </c>
      <c r="D158" s="20">
        <f t="shared" si="11"/>
        <v>0</v>
      </c>
      <c r="E158" s="22"/>
      <c r="F158" s="20">
        <f t="shared" si="12"/>
        <v>0</v>
      </c>
      <c r="G158" s="20" t="e">
        <f t="shared" si="10"/>
        <v>#DIV/0!</v>
      </c>
    </row>
    <row r="159" spans="1:7" s="36" customFormat="1" ht="126" x14ac:dyDescent="0.25">
      <c r="A159" s="35" t="s">
        <v>256</v>
      </c>
      <c r="B159" s="29"/>
      <c r="C159" s="20">
        <v>212000</v>
      </c>
      <c r="D159" s="20">
        <f t="shared" si="11"/>
        <v>212</v>
      </c>
      <c r="E159" s="22">
        <v>176500</v>
      </c>
      <c r="F159" s="20">
        <f t="shared" si="12"/>
        <v>176.5</v>
      </c>
      <c r="G159" s="20">
        <f t="shared" si="10"/>
        <v>83.254716981132077</v>
      </c>
    </row>
    <row r="160" spans="1:7" ht="78.75" x14ac:dyDescent="0.25">
      <c r="A160" s="18" t="s">
        <v>257</v>
      </c>
      <c r="B160" s="19" t="s">
        <v>258</v>
      </c>
      <c r="C160" s="20">
        <f>C161</f>
        <v>858066</v>
      </c>
      <c r="D160" s="20">
        <f t="shared" si="11"/>
        <v>858.06600000000003</v>
      </c>
      <c r="E160" s="22">
        <f>E161</f>
        <v>858066</v>
      </c>
      <c r="F160" s="20">
        <f t="shared" si="12"/>
        <v>858.06600000000003</v>
      </c>
      <c r="G160" s="20">
        <f t="shared" si="10"/>
        <v>100</v>
      </c>
    </row>
    <row r="161" spans="1:7" ht="78.75" x14ac:dyDescent="0.25">
      <c r="A161" s="18" t="s">
        <v>259</v>
      </c>
      <c r="B161" s="19" t="s">
        <v>260</v>
      </c>
      <c r="C161" s="20">
        <v>858066</v>
      </c>
      <c r="D161" s="20">
        <f t="shared" si="11"/>
        <v>858.06600000000003</v>
      </c>
      <c r="E161" s="22">
        <v>858066</v>
      </c>
      <c r="F161" s="20">
        <f t="shared" si="12"/>
        <v>858.06600000000003</v>
      </c>
      <c r="G161" s="20">
        <f t="shared" si="10"/>
        <v>100</v>
      </c>
    </row>
    <row r="162" spans="1:7" ht="63" x14ac:dyDescent="0.25">
      <c r="A162" s="18" t="s">
        <v>261</v>
      </c>
      <c r="B162" s="19" t="s">
        <v>262</v>
      </c>
      <c r="C162" s="20">
        <f>C163</f>
        <v>7720286</v>
      </c>
      <c r="D162" s="20">
        <f t="shared" si="11"/>
        <v>7720.2860000000001</v>
      </c>
      <c r="E162" s="22">
        <f>E163</f>
        <v>7581700.25</v>
      </c>
      <c r="F162" s="20">
        <f t="shared" si="12"/>
        <v>7581.7002499999999</v>
      </c>
      <c r="G162" s="20">
        <f t="shared" si="10"/>
        <v>98.204914299807029</v>
      </c>
    </row>
    <row r="163" spans="1:7" ht="63" x14ac:dyDescent="0.25">
      <c r="A163" s="18" t="s">
        <v>263</v>
      </c>
      <c r="B163" s="19" t="s">
        <v>264</v>
      </c>
      <c r="C163" s="20">
        <v>7720286</v>
      </c>
      <c r="D163" s="20">
        <f t="shared" si="11"/>
        <v>7720.2860000000001</v>
      </c>
      <c r="E163" s="22">
        <v>7581700.25</v>
      </c>
      <c r="F163" s="20">
        <f t="shared" si="12"/>
        <v>7581.7002499999999</v>
      </c>
      <c r="G163" s="20">
        <f t="shared" si="10"/>
        <v>98.204914299807029</v>
      </c>
    </row>
    <row r="164" spans="1:7" ht="94.5" x14ac:dyDescent="0.25">
      <c r="A164" s="18" t="s">
        <v>265</v>
      </c>
      <c r="B164" s="19" t="s">
        <v>266</v>
      </c>
      <c r="C164" s="20">
        <f>C165</f>
        <v>1390000</v>
      </c>
      <c r="D164" s="20">
        <f t="shared" si="11"/>
        <v>1390</v>
      </c>
      <c r="E164" s="22">
        <f>E165</f>
        <v>997500</v>
      </c>
      <c r="F164" s="20">
        <f t="shared" si="12"/>
        <v>997.5</v>
      </c>
      <c r="G164" s="20">
        <f t="shared" si="10"/>
        <v>71.762589928057551</v>
      </c>
    </row>
    <row r="165" spans="1:7" ht="94.5" x14ac:dyDescent="0.25">
      <c r="A165" s="18" t="s">
        <v>267</v>
      </c>
      <c r="B165" s="19" t="s">
        <v>268</v>
      </c>
      <c r="C165" s="20">
        <v>1390000</v>
      </c>
      <c r="D165" s="20">
        <f t="shared" si="11"/>
        <v>1390</v>
      </c>
      <c r="E165" s="22">
        <v>997500</v>
      </c>
      <c r="F165" s="20">
        <f t="shared" si="12"/>
        <v>997.5</v>
      </c>
      <c r="G165" s="20">
        <f t="shared" si="10"/>
        <v>71.762589928057551</v>
      </c>
    </row>
    <row r="166" spans="1:7" ht="31.5" x14ac:dyDescent="0.25">
      <c r="A166" s="18" t="s">
        <v>269</v>
      </c>
      <c r="B166" s="37" t="s">
        <v>270</v>
      </c>
      <c r="C166" s="38">
        <f>C167</f>
        <v>1868680</v>
      </c>
      <c r="D166" s="20">
        <f t="shared" si="11"/>
        <v>1868.68</v>
      </c>
      <c r="E166" s="39">
        <f>E167</f>
        <v>1868680</v>
      </c>
      <c r="F166" s="20">
        <f t="shared" si="12"/>
        <v>1868.68</v>
      </c>
      <c r="G166" s="20">
        <f t="shared" si="10"/>
        <v>100</v>
      </c>
    </row>
    <row r="167" spans="1:7" ht="31.5" x14ac:dyDescent="0.25">
      <c r="A167" s="18" t="s">
        <v>271</v>
      </c>
      <c r="B167" s="37" t="s">
        <v>272</v>
      </c>
      <c r="C167" s="38">
        <v>1868680</v>
      </c>
      <c r="D167" s="20">
        <f t="shared" si="11"/>
        <v>1868.68</v>
      </c>
      <c r="E167" s="39">
        <v>1868680</v>
      </c>
      <c r="F167" s="20">
        <f t="shared" si="12"/>
        <v>1868.68</v>
      </c>
      <c r="G167" s="20">
        <f t="shared" si="10"/>
        <v>100</v>
      </c>
    </row>
    <row r="168" spans="1:7" ht="110.25" x14ac:dyDescent="0.25">
      <c r="A168" s="18" t="s">
        <v>273</v>
      </c>
      <c r="B168" s="37" t="s">
        <v>274</v>
      </c>
      <c r="C168" s="38">
        <f>C169</f>
        <v>1177200</v>
      </c>
      <c r="D168" s="20">
        <f t="shared" si="11"/>
        <v>1177.2</v>
      </c>
      <c r="E168" s="39">
        <f>E169</f>
        <v>1177200</v>
      </c>
      <c r="F168" s="20">
        <f t="shared" si="12"/>
        <v>1177.2</v>
      </c>
      <c r="G168" s="20">
        <f t="shared" si="10"/>
        <v>100</v>
      </c>
    </row>
    <row r="169" spans="1:7" ht="110.25" x14ac:dyDescent="0.25">
      <c r="A169" s="18" t="s">
        <v>275</v>
      </c>
      <c r="B169" s="37" t="s">
        <v>276</v>
      </c>
      <c r="C169" s="38">
        <v>1177200</v>
      </c>
      <c r="D169" s="20">
        <f t="shared" si="11"/>
        <v>1177.2</v>
      </c>
      <c r="E169" s="39">
        <v>1177200</v>
      </c>
      <c r="F169" s="20">
        <f t="shared" si="12"/>
        <v>1177.2</v>
      </c>
      <c r="G169" s="20">
        <f t="shared" si="10"/>
        <v>100</v>
      </c>
    </row>
    <row r="170" spans="1:7" ht="94.5" x14ac:dyDescent="0.25">
      <c r="A170" s="18" t="s">
        <v>277</v>
      </c>
      <c r="B170" s="37" t="s">
        <v>278</v>
      </c>
      <c r="C170" s="38">
        <f>C171</f>
        <v>1765800</v>
      </c>
      <c r="D170" s="20">
        <f t="shared" si="11"/>
        <v>1765.8</v>
      </c>
      <c r="E170" s="39">
        <f>E171</f>
        <v>1765800</v>
      </c>
      <c r="F170" s="20">
        <f t="shared" si="12"/>
        <v>1765.8</v>
      </c>
      <c r="G170" s="20">
        <f t="shared" si="10"/>
        <v>100</v>
      </c>
    </row>
    <row r="171" spans="1:7" ht="94.5" x14ac:dyDescent="0.25">
      <c r="A171" s="18" t="s">
        <v>279</v>
      </c>
      <c r="B171" s="37" t="s">
        <v>280</v>
      </c>
      <c r="C171" s="38">
        <v>1765800</v>
      </c>
      <c r="D171" s="20">
        <f t="shared" si="11"/>
        <v>1765.8</v>
      </c>
      <c r="E171" s="39">
        <v>1765800</v>
      </c>
      <c r="F171" s="20">
        <f t="shared" si="12"/>
        <v>1765.8</v>
      </c>
      <c r="G171" s="20">
        <f t="shared" si="10"/>
        <v>100</v>
      </c>
    </row>
    <row r="172" spans="1:7" ht="78.75" hidden="1" x14ac:dyDescent="0.25">
      <c r="A172" s="18" t="s">
        <v>305</v>
      </c>
      <c r="B172" s="37" t="s">
        <v>300</v>
      </c>
      <c r="C172" s="38">
        <f>C173</f>
        <v>0</v>
      </c>
      <c r="D172" s="20">
        <f t="shared" si="11"/>
        <v>0</v>
      </c>
      <c r="E172" s="39">
        <f>E173</f>
        <v>0</v>
      </c>
      <c r="F172" s="20">
        <f t="shared" si="12"/>
        <v>0</v>
      </c>
      <c r="G172" s="20" t="e">
        <f t="shared" si="10"/>
        <v>#DIV/0!</v>
      </c>
    </row>
    <row r="173" spans="1:7" ht="78.75" hidden="1" x14ac:dyDescent="0.25">
      <c r="A173" s="18" t="s">
        <v>304</v>
      </c>
      <c r="B173" s="37" t="s">
        <v>301</v>
      </c>
      <c r="C173" s="38">
        <v>0</v>
      </c>
      <c r="D173" s="20">
        <f t="shared" si="11"/>
        <v>0</v>
      </c>
      <c r="E173" s="39"/>
      <c r="F173" s="20">
        <f t="shared" si="12"/>
        <v>0</v>
      </c>
      <c r="G173" s="20" t="e">
        <f t="shared" si="10"/>
        <v>#DIV/0!</v>
      </c>
    </row>
    <row r="174" spans="1:7" x14ac:dyDescent="0.25">
      <c r="A174" s="18" t="s">
        <v>281</v>
      </c>
      <c r="B174" s="37" t="s">
        <v>282</v>
      </c>
      <c r="C174" s="38">
        <f>C177+C175</f>
        <v>6036459.1500000004</v>
      </c>
      <c r="D174" s="38">
        <f t="shared" ref="D174:E174" si="13">D177+D175</f>
        <v>6036.4591499999997</v>
      </c>
      <c r="E174" s="38">
        <f t="shared" si="13"/>
        <v>3219255.52</v>
      </c>
      <c r="F174" s="20">
        <f t="shared" si="12"/>
        <v>3219.2555200000002</v>
      </c>
      <c r="G174" s="20">
        <f t="shared" si="10"/>
        <v>53.330196395017424</v>
      </c>
    </row>
    <row r="175" spans="1:7" ht="63" x14ac:dyDescent="0.25">
      <c r="A175" s="18" t="s">
        <v>307</v>
      </c>
      <c r="B175" s="37" t="s">
        <v>302</v>
      </c>
      <c r="C175" s="38">
        <f>C176</f>
        <v>5448059.1500000004</v>
      </c>
      <c r="D175" s="20">
        <f t="shared" si="11"/>
        <v>5448.05915</v>
      </c>
      <c r="E175" s="38">
        <f>E176</f>
        <v>2899434.72</v>
      </c>
      <c r="F175" s="20">
        <f t="shared" si="12"/>
        <v>2899.4347200000002</v>
      </c>
      <c r="G175" s="20">
        <f t="shared" si="10"/>
        <v>53.219589585403092</v>
      </c>
    </row>
    <row r="176" spans="1:7" ht="78.75" x14ac:dyDescent="0.25">
      <c r="A176" s="18" t="s">
        <v>306</v>
      </c>
      <c r="B176" s="37" t="s">
        <v>303</v>
      </c>
      <c r="C176" s="38">
        <v>5448059.1500000004</v>
      </c>
      <c r="D176" s="20">
        <f t="shared" si="11"/>
        <v>5448.05915</v>
      </c>
      <c r="E176" s="38">
        <v>2899434.72</v>
      </c>
      <c r="F176" s="20">
        <f t="shared" si="12"/>
        <v>2899.4347200000002</v>
      </c>
      <c r="G176" s="20">
        <f t="shared" si="10"/>
        <v>53.219589585403092</v>
      </c>
    </row>
    <row r="177" spans="1:7" ht="63" x14ac:dyDescent="0.25">
      <c r="A177" s="18" t="s">
        <v>283</v>
      </c>
      <c r="B177" s="37" t="s">
        <v>284</v>
      </c>
      <c r="C177" s="38">
        <f>C178</f>
        <v>588400</v>
      </c>
      <c r="D177" s="20">
        <f t="shared" si="11"/>
        <v>588.4</v>
      </c>
      <c r="E177" s="38">
        <f>E178</f>
        <v>319820.79999999999</v>
      </c>
      <c r="F177" s="20">
        <f t="shared" si="12"/>
        <v>319.82079999999996</v>
      </c>
      <c r="G177" s="20">
        <f t="shared" si="10"/>
        <v>54.35431679129843</v>
      </c>
    </row>
    <row r="178" spans="1:7" ht="63" x14ac:dyDescent="0.25">
      <c r="A178" s="18" t="s">
        <v>285</v>
      </c>
      <c r="B178" s="37" t="s">
        <v>286</v>
      </c>
      <c r="C178" s="38">
        <v>588400</v>
      </c>
      <c r="D178" s="20">
        <f t="shared" si="11"/>
        <v>588.4</v>
      </c>
      <c r="E178" s="39">
        <v>319820.79999999999</v>
      </c>
      <c r="F178" s="20">
        <f t="shared" si="12"/>
        <v>319.82079999999996</v>
      </c>
      <c r="G178" s="20">
        <f t="shared" si="10"/>
        <v>54.35431679129843</v>
      </c>
    </row>
    <row r="179" spans="1:7" ht="78.75" x14ac:dyDescent="0.25">
      <c r="A179" s="18" t="s">
        <v>287</v>
      </c>
      <c r="B179" s="37" t="s">
        <v>288</v>
      </c>
      <c r="C179" s="38">
        <f>SUM(C180)</f>
        <v>1520</v>
      </c>
      <c r="D179" s="20">
        <f t="shared" si="11"/>
        <v>1.52</v>
      </c>
      <c r="E179" s="39">
        <f>SUM(E180)</f>
        <v>1520</v>
      </c>
      <c r="F179" s="20">
        <f t="shared" si="12"/>
        <v>1.52</v>
      </c>
      <c r="G179" s="20">
        <f t="shared" si="10"/>
        <v>100</v>
      </c>
    </row>
    <row r="180" spans="1:7" ht="63" x14ac:dyDescent="0.25">
      <c r="A180" s="18" t="s">
        <v>289</v>
      </c>
      <c r="B180" s="37" t="s">
        <v>290</v>
      </c>
      <c r="C180" s="38">
        <f>C181</f>
        <v>1520</v>
      </c>
      <c r="D180" s="20">
        <f t="shared" si="11"/>
        <v>1.52</v>
      </c>
      <c r="E180" s="39">
        <f>E181</f>
        <v>1520</v>
      </c>
      <c r="F180" s="20">
        <f t="shared" si="12"/>
        <v>1.52</v>
      </c>
      <c r="G180" s="20">
        <f t="shared" si="10"/>
        <v>100</v>
      </c>
    </row>
    <row r="181" spans="1:7" ht="70.5" customHeight="1" x14ac:dyDescent="0.25">
      <c r="A181" s="18" t="s">
        <v>291</v>
      </c>
      <c r="B181" s="37" t="s">
        <v>292</v>
      </c>
      <c r="C181" s="38">
        <v>1520</v>
      </c>
      <c r="D181" s="20">
        <f t="shared" si="11"/>
        <v>1.52</v>
      </c>
      <c r="E181" s="39">
        <v>1520</v>
      </c>
      <c r="F181" s="20">
        <f t="shared" si="12"/>
        <v>1.52</v>
      </c>
      <c r="G181" s="20">
        <f t="shared" si="10"/>
        <v>100</v>
      </c>
    </row>
    <row r="182" spans="1:7" ht="63" x14ac:dyDescent="0.25">
      <c r="A182" s="18" t="s">
        <v>293</v>
      </c>
      <c r="B182" s="37" t="s">
        <v>294</v>
      </c>
      <c r="C182" s="38">
        <f>C183</f>
        <v>-755816.52</v>
      </c>
      <c r="D182" s="20">
        <f t="shared" si="11"/>
        <v>-755.81651999999997</v>
      </c>
      <c r="E182" s="39">
        <f>E183</f>
        <v>-755816.52</v>
      </c>
      <c r="F182" s="20">
        <f t="shared" si="12"/>
        <v>-755.81651999999997</v>
      </c>
      <c r="G182" s="20">
        <f t="shared" si="10"/>
        <v>100</v>
      </c>
    </row>
    <row r="183" spans="1:7" ht="63" x14ac:dyDescent="0.25">
      <c r="A183" s="18" t="s">
        <v>295</v>
      </c>
      <c r="B183" s="37" t="s">
        <v>296</v>
      </c>
      <c r="C183" s="38">
        <v>-755816.52</v>
      </c>
      <c r="D183" s="20">
        <f t="shared" si="11"/>
        <v>-755.81651999999997</v>
      </c>
      <c r="E183" s="38">
        <v>-755816.52</v>
      </c>
      <c r="F183" s="20">
        <f t="shared" si="12"/>
        <v>-755.81651999999997</v>
      </c>
      <c r="G183" s="20">
        <f t="shared" si="10"/>
        <v>100</v>
      </c>
    </row>
    <row r="185" spans="1:7" x14ac:dyDescent="0.25">
      <c r="B185" s="14" t="s">
        <v>297</v>
      </c>
    </row>
  </sheetData>
  <mergeCells count="3">
    <mergeCell ref="C1:G1"/>
    <mergeCell ref="C2:G3"/>
    <mergeCell ref="A5:F6"/>
  </mergeCells>
  <pageMargins left="0.7" right="0.7" top="0.75" bottom="0.75" header="0.3" footer="0.3"/>
  <pageSetup paperSize="9" scale="6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Alasa Petrovna</dc:creator>
  <cp:lastModifiedBy>Admin</cp:lastModifiedBy>
  <cp:lastPrinted>2013-10-30T05:14:53Z</cp:lastPrinted>
  <dcterms:created xsi:type="dcterms:W3CDTF">2013-04-29T07:30:17Z</dcterms:created>
  <dcterms:modified xsi:type="dcterms:W3CDTF">2013-10-30T05:14:59Z</dcterms:modified>
</cp:coreProperties>
</file>