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480" windowHeight="11505"/>
  </bookViews>
  <sheets>
    <sheet name="Лист4" sheetId="1" r:id="rId1"/>
  </sheets>
  <calcPr calcId="145621"/>
</workbook>
</file>

<file path=xl/calcChain.xml><?xml version="1.0" encoding="utf-8"?>
<calcChain xmlns="http://schemas.openxmlformats.org/spreadsheetml/2006/main">
  <c r="G168" i="1" l="1"/>
  <c r="F168" i="1"/>
  <c r="D168" i="1"/>
  <c r="E167" i="1"/>
  <c r="C167" i="1"/>
  <c r="D167" i="1" s="1"/>
  <c r="G166" i="1"/>
  <c r="F166" i="1"/>
  <c r="D166" i="1"/>
  <c r="F165" i="1"/>
  <c r="E165" i="1"/>
  <c r="D165" i="1"/>
  <c r="C165" i="1"/>
  <c r="E164" i="1"/>
  <c r="F164" i="1" s="1"/>
  <c r="C164" i="1"/>
  <c r="D164" i="1" s="1"/>
  <c r="G163" i="1"/>
  <c r="F163" i="1"/>
  <c r="D163" i="1"/>
  <c r="E162" i="1"/>
  <c r="C162" i="1"/>
  <c r="D162" i="1" s="1"/>
  <c r="G160" i="1"/>
  <c r="F160" i="1"/>
  <c r="D160" i="1"/>
  <c r="F159" i="1"/>
  <c r="E159" i="1"/>
  <c r="D159" i="1"/>
  <c r="C159" i="1"/>
  <c r="G158" i="1"/>
  <c r="F158" i="1"/>
  <c r="D158" i="1"/>
  <c r="E157" i="1"/>
  <c r="C157" i="1"/>
  <c r="D157" i="1" s="1"/>
  <c r="G156" i="1"/>
  <c r="F156" i="1"/>
  <c r="D156" i="1"/>
  <c r="F155" i="1"/>
  <c r="E155" i="1"/>
  <c r="D155" i="1"/>
  <c r="C155" i="1"/>
  <c r="G154" i="1"/>
  <c r="F154" i="1"/>
  <c r="D154" i="1"/>
  <c r="E153" i="1"/>
  <c r="C153" i="1"/>
  <c r="D153" i="1" s="1"/>
  <c r="G152" i="1"/>
  <c r="F152" i="1"/>
  <c r="D152" i="1"/>
  <c r="F151" i="1"/>
  <c r="E151" i="1"/>
  <c r="D151" i="1"/>
  <c r="C151" i="1"/>
  <c r="G150" i="1"/>
  <c r="F150" i="1"/>
  <c r="D150" i="1"/>
  <c r="E149" i="1"/>
  <c r="C149" i="1"/>
  <c r="D149" i="1" s="1"/>
  <c r="G148" i="1"/>
  <c r="F148" i="1"/>
  <c r="D148" i="1"/>
  <c r="G147" i="1"/>
  <c r="F147" i="1"/>
  <c r="D147" i="1"/>
  <c r="G146" i="1"/>
  <c r="F146" i="1"/>
  <c r="D146" i="1"/>
  <c r="G145" i="1"/>
  <c r="F145" i="1"/>
  <c r="D145" i="1"/>
  <c r="G144" i="1"/>
  <c r="F144" i="1"/>
  <c r="D144" i="1"/>
  <c r="G143" i="1"/>
  <c r="F143" i="1"/>
  <c r="D143" i="1"/>
  <c r="G142" i="1"/>
  <c r="F142" i="1"/>
  <c r="D142" i="1"/>
  <c r="G141" i="1"/>
  <c r="F141" i="1"/>
  <c r="D141" i="1"/>
  <c r="G140" i="1"/>
  <c r="F140" i="1"/>
  <c r="D140" i="1"/>
  <c r="F139" i="1"/>
  <c r="E139" i="1"/>
  <c r="D139" i="1"/>
  <c r="C139" i="1"/>
  <c r="E138" i="1"/>
  <c r="G138" i="1" s="1"/>
  <c r="C138" i="1"/>
  <c r="D138" i="1" s="1"/>
  <c r="G137" i="1"/>
  <c r="F137" i="1"/>
  <c r="D137" i="1"/>
  <c r="E136" i="1"/>
  <c r="C136" i="1"/>
  <c r="D136" i="1" s="1"/>
  <c r="G135" i="1"/>
  <c r="F135" i="1"/>
  <c r="D135" i="1"/>
  <c r="E134" i="1"/>
  <c r="G134" i="1" s="1"/>
  <c r="C134" i="1"/>
  <c r="D134" i="1" s="1"/>
  <c r="G133" i="1"/>
  <c r="F133" i="1"/>
  <c r="D133" i="1"/>
  <c r="E132" i="1"/>
  <c r="C132" i="1"/>
  <c r="D132" i="1" s="1"/>
  <c r="C131" i="1"/>
  <c r="D131" i="1" s="1"/>
  <c r="G130" i="1"/>
  <c r="F130" i="1"/>
  <c r="D130" i="1"/>
  <c r="G129" i="1"/>
  <c r="F129" i="1"/>
  <c r="D129" i="1"/>
  <c r="G128" i="1"/>
  <c r="F128" i="1"/>
  <c r="D128" i="1"/>
  <c r="G127" i="1"/>
  <c r="F127" i="1"/>
  <c r="D127" i="1"/>
  <c r="G126" i="1"/>
  <c r="F126" i="1"/>
  <c r="D126" i="1"/>
  <c r="G125" i="1"/>
  <c r="F125" i="1"/>
  <c r="D125" i="1"/>
  <c r="G124" i="1"/>
  <c r="F124" i="1"/>
  <c r="D124" i="1"/>
  <c r="E123" i="1"/>
  <c r="F123" i="1" s="1"/>
  <c r="C123" i="1"/>
  <c r="D123" i="1" s="1"/>
  <c r="G121" i="1"/>
  <c r="F121" i="1"/>
  <c r="D121" i="1"/>
  <c r="E120" i="1"/>
  <c r="C120" i="1"/>
  <c r="D120" i="1" s="1"/>
  <c r="G119" i="1"/>
  <c r="F119" i="1"/>
  <c r="D119" i="1"/>
  <c r="F118" i="1"/>
  <c r="E118" i="1"/>
  <c r="D118" i="1"/>
  <c r="C118" i="1"/>
  <c r="G117" i="1"/>
  <c r="F117" i="1"/>
  <c r="D117" i="1"/>
  <c r="G116" i="1"/>
  <c r="F116" i="1"/>
  <c r="D116" i="1"/>
  <c r="G115" i="1"/>
  <c r="F115" i="1"/>
  <c r="D115" i="1"/>
  <c r="G114" i="1"/>
  <c r="F114" i="1"/>
  <c r="D114" i="1"/>
  <c r="G113" i="1"/>
  <c r="F113" i="1"/>
  <c r="D113" i="1"/>
  <c r="G112" i="1"/>
  <c r="F112" i="1"/>
  <c r="D112" i="1"/>
  <c r="F111" i="1"/>
  <c r="D111" i="1"/>
  <c r="G110" i="1"/>
  <c r="F110" i="1"/>
  <c r="D110" i="1"/>
  <c r="F109" i="1"/>
  <c r="D109" i="1"/>
  <c r="F108" i="1"/>
  <c r="C108" i="1"/>
  <c r="G108" i="1" s="1"/>
  <c r="E107" i="1"/>
  <c r="F107" i="1" s="1"/>
  <c r="G106" i="1"/>
  <c r="F106" i="1"/>
  <c r="D106" i="1"/>
  <c r="F105" i="1"/>
  <c r="E105" i="1"/>
  <c r="D105" i="1"/>
  <c r="C105" i="1"/>
  <c r="G103" i="1"/>
  <c r="F103" i="1"/>
  <c r="D103" i="1"/>
  <c r="E102" i="1"/>
  <c r="F102" i="1" s="1"/>
  <c r="C102" i="1"/>
  <c r="D102" i="1" s="1"/>
  <c r="G101" i="1"/>
  <c r="F101" i="1"/>
  <c r="D101" i="1"/>
  <c r="G100" i="1"/>
  <c r="F100" i="1"/>
  <c r="D100" i="1"/>
  <c r="E99" i="1"/>
  <c r="C99" i="1"/>
  <c r="D99" i="1" s="1"/>
  <c r="C98" i="1"/>
  <c r="D98" i="1" s="1"/>
  <c r="F94" i="1"/>
  <c r="D94" i="1"/>
  <c r="E93" i="1"/>
  <c r="F93" i="1" s="1"/>
  <c r="C93" i="1"/>
  <c r="D93" i="1" s="1"/>
  <c r="F92" i="1"/>
  <c r="D92" i="1"/>
  <c r="E91" i="1"/>
  <c r="F91" i="1" s="1"/>
  <c r="C91" i="1"/>
  <c r="D91" i="1" s="1"/>
  <c r="E90" i="1"/>
  <c r="F90" i="1" s="1"/>
  <c r="C90" i="1"/>
  <c r="D90" i="1" s="1"/>
  <c r="G89" i="1"/>
  <c r="F89" i="1"/>
  <c r="D89" i="1"/>
  <c r="F88" i="1"/>
  <c r="E88" i="1"/>
  <c r="D88" i="1"/>
  <c r="C88" i="1"/>
  <c r="F87" i="1"/>
  <c r="D87" i="1"/>
  <c r="G86" i="1"/>
  <c r="F86" i="1"/>
  <c r="D86" i="1"/>
  <c r="E85" i="1"/>
  <c r="C85" i="1"/>
  <c r="D85" i="1" s="1"/>
  <c r="G84" i="1"/>
  <c r="F84" i="1"/>
  <c r="D84" i="1"/>
  <c r="G83" i="1"/>
  <c r="F83" i="1"/>
  <c r="D83" i="1"/>
  <c r="G82" i="1"/>
  <c r="F82" i="1"/>
  <c r="D82" i="1"/>
  <c r="G81" i="1"/>
  <c r="F81" i="1"/>
  <c r="D81" i="1"/>
  <c r="G80" i="1"/>
  <c r="F80" i="1"/>
  <c r="D80" i="1"/>
  <c r="F79" i="1"/>
  <c r="E79" i="1"/>
  <c r="D79" i="1"/>
  <c r="C79" i="1"/>
  <c r="G78" i="1"/>
  <c r="F78" i="1"/>
  <c r="D78" i="1"/>
  <c r="G77" i="1"/>
  <c r="F77" i="1"/>
  <c r="D77" i="1"/>
  <c r="G76" i="1"/>
  <c r="F76" i="1"/>
  <c r="D76" i="1"/>
  <c r="G75" i="1"/>
  <c r="F75" i="1"/>
  <c r="D75" i="1"/>
  <c r="E74" i="1"/>
  <c r="F74" i="1" s="1"/>
  <c r="C74" i="1"/>
  <c r="D74" i="1" s="1"/>
  <c r="F72" i="1"/>
  <c r="D72" i="1"/>
  <c r="F71" i="1"/>
  <c r="E71" i="1"/>
  <c r="D71" i="1"/>
  <c r="C71" i="1"/>
  <c r="F70" i="1"/>
  <c r="E70" i="1"/>
  <c r="D70" i="1"/>
  <c r="C70" i="1"/>
  <c r="G69" i="1"/>
  <c r="F69" i="1"/>
  <c r="D69" i="1"/>
  <c r="E68" i="1"/>
  <c r="C68" i="1"/>
  <c r="D68" i="1" s="1"/>
  <c r="C67" i="1"/>
  <c r="D67" i="1" s="1"/>
  <c r="F66" i="1"/>
  <c r="D66" i="1"/>
  <c r="E65" i="1"/>
  <c r="F65" i="1" s="1"/>
  <c r="C65" i="1"/>
  <c r="D65" i="1" s="1"/>
  <c r="E64" i="1"/>
  <c r="F64" i="1" s="1"/>
  <c r="C64" i="1"/>
  <c r="D64" i="1" s="1"/>
  <c r="G62" i="1"/>
  <c r="F62" i="1"/>
  <c r="D62" i="1"/>
  <c r="F61" i="1"/>
  <c r="E61" i="1"/>
  <c r="D61" i="1"/>
  <c r="C61" i="1"/>
  <c r="E60" i="1"/>
  <c r="F60" i="1" s="1"/>
  <c r="C60" i="1"/>
  <c r="D60" i="1" s="1"/>
  <c r="G59" i="1"/>
  <c r="F59" i="1"/>
  <c r="D59" i="1"/>
  <c r="E58" i="1"/>
  <c r="F58" i="1" s="1"/>
  <c r="C58" i="1"/>
  <c r="D58" i="1" s="1"/>
  <c r="G57" i="1"/>
  <c r="F57" i="1"/>
  <c r="D57" i="1"/>
  <c r="E56" i="1"/>
  <c r="F56" i="1" s="1"/>
  <c r="C56" i="1"/>
  <c r="D56" i="1" s="1"/>
  <c r="G55" i="1"/>
  <c r="F55" i="1"/>
  <c r="D55" i="1"/>
  <c r="E54" i="1"/>
  <c r="F54" i="1" s="1"/>
  <c r="C54" i="1"/>
  <c r="D54" i="1" s="1"/>
  <c r="F50" i="1"/>
  <c r="D50" i="1"/>
  <c r="E49" i="1"/>
  <c r="F49" i="1" s="1"/>
  <c r="C49" i="1"/>
  <c r="D49" i="1" s="1"/>
  <c r="E48" i="1"/>
  <c r="F48" i="1" s="1"/>
  <c r="C48" i="1"/>
  <c r="D48" i="1" s="1"/>
  <c r="G47" i="1"/>
  <c r="F47" i="1"/>
  <c r="D47" i="1"/>
  <c r="G46" i="1"/>
  <c r="F46" i="1"/>
  <c r="D46" i="1"/>
  <c r="G45" i="1"/>
  <c r="F45" i="1"/>
  <c r="D45" i="1"/>
  <c r="F44" i="1"/>
  <c r="E44" i="1"/>
  <c r="D44" i="1"/>
  <c r="C44" i="1"/>
  <c r="E43" i="1"/>
  <c r="F43" i="1" s="1"/>
  <c r="C43" i="1"/>
  <c r="D43" i="1" s="1"/>
  <c r="G42" i="1"/>
  <c r="F42" i="1"/>
  <c r="D42" i="1"/>
  <c r="E41" i="1"/>
  <c r="C41" i="1"/>
  <c r="G39" i="1"/>
  <c r="F39" i="1"/>
  <c r="D39" i="1"/>
  <c r="F38" i="1"/>
  <c r="E38" i="1"/>
  <c r="D38" i="1"/>
  <c r="C38" i="1"/>
  <c r="E37" i="1"/>
  <c r="F37" i="1" s="1"/>
  <c r="C37" i="1"/>
  <c r="D37" i="1" s="1"/>
  <c r="G36" i="1"/>
  <c r="F36" i="1"/>
  <c r="D36" i="1"/>
  <c r="G35" i="1"/>
  <c r="F35" i="1"/>
  <c r="D35" i="1"/>
  <c r="F34" i="1"/>
  <c r="E34" i="1"/>
  <c r="D34" i="1"/>
  <c r="C34" i="1"/>
  <c r="G33" i="1"/>
  <c r="F33" i="1"/>
  <c r="D33" i="1"/>
  <c r="G32" i="1"/>
  <c r="F32" i="1"/>
  <c r="D32" i="1"/>
  <c r="G31" i="1"/>
  <c r="E31" i="1"/>
  <c r="F31" i="1" s="1"/>
  <c r="D31" i="1"/>
  <c r="C31" i="1"/>
  <c r="E30" i="1"/>
  <c r="G30" i="1" s="1"/>
  <c r="C30" i="1"/>
  <c r="D30" i="1" s="1"/>
  <c r="G29" i="1"/>
  <c r="F29" i="1"/>
  <c r="D29" i="1"/>
  <c r="G28" i="1"/>
  <c r="F28" i="1"/>
  <c r="D28" i="1"/>
  <c r="G27" i="1"/>
  <c r="F27" i="1"/>
  <c r="D27" i="1"/>
  <c r="G26" i="1"/>
  <c r="F26" i="1"/>
  <c r="D26" i="1"/>
  <c r="G25" i="1"/>
  <c r="F25" i="1"/>
  <c r="D25" i="1"/>
  <c r="G24" i="1"/>
  <c r="F24" i="1"/>
  <c r="D24" i="1"/>
  <c r="G23" i="1"/>
  <c r="F23" i="1"/>
  <c r="D23" i="1"/>
  <c r="G22" i="1"/>
  <c r="F22" i="1"/>
  <c r="D22" i="1"/>
  <c r="G21" i="1"/>
  <c r="F21" i="1"/>
  <c r="D21" i="1"/>
  <c r="G20" i="1"/>
  <c r="F20" i="1"/>
  <c r="D20" i="1"/>
  <c r="F19" i="1"/>
  <c r="E19" i="1"/>
  <c r="C19" i="1"/>
  <c r="D19" i="1" s="1"/>
  <c r="E18" i="1"/>
  <c r="C18" i="1"/>
  <c r="D18" i="1" s="1"/>
  <c r="G17" i="1"/>
  <c r="F17" i="1"/>
  <c r="D17" i="1"/>
  <c r="G16" i="1"/>
  <c r="F16" i="1"/>
  <c r="D16" i="1"/>
  <c r="G15" i="1"/>
  <c r="F15" i="1"/>
  <c r="D15" i="1"/>
  <c r="G14" i="1"/>
  <c r="F14" i="1"/>
  <c r="D14" i="1"/>
  <c r="E13" i="1"/>
  <c r="C13" i="1"/>
  <c r="D13" i="1" s="1"/>
  <c r="C12" i="1"/>
  <c r="D12" i="1" s="1"/>
  <c r="G13" i="1" l="1"/>
  <c r="G68" i="1"/>
  <c r="G85" i="1"/>
  <c r="G99" i="1"/>
  <c r="G120" i="1"/>
  <c r="G149" i="1"/>
  <c r="G153" i="1"/>
  <c r="G157" i="1"/>
  <c r="G167" i="1"/>
  <c r="E12" i="1"/>
  <c r="G12" i="1" s="1"/>
  <c r="F13" i="1"/>
  <c r="G18" i="1"/>
  <c r="G19" i="1"/>
  <c r="G34" i="1"/>
  <c r="G38" i="1"/>
  <c r="G41" i="1"/>
  <c r="G44" i="1"/>
  <c r="G61" i="1"/>
  <c r="E67" i="1"/>
  <c r="F67" i="1" s="1"/>
  <c r="F68" i="1"/>
  <c r="G79" i="1"/>
  <c r="F85" i="1"/>
  <c r="G88" i="1"/>
  <c r="E98" i="1"/>
  <c r="F98" i="1" s="1"/>
  <c r="F99" i="1"/>
  <c r="G105" i="1"/>
  <c r="G118" i="1"/>
  <c r="F120" i="1"/>
  <c r="E131" i="1"/>
  <c r="F131" i="1" s="1"/>
  <c r="G132" i="1"/>
  <c r="G136" i="1"/>
  <c r="G139" i="1"/>
  <c r="F149" i="1"/>
  <c r="G151" i="1"/>
  <c r="F153" i="1"/>
  <c r="G155" i="1"/>
  <c r="F157" i="1"/>
  <c r="G159" i="1"/>
  <c r="G162" i="1"/>
  <c r="G165" i="1"/>
  <c r="G164" i="1" s="1"/>
  <c r="F167" i="1"/>
  <c r="F12" i="1"/>
  <c r="F18" i="1"/>
  <c r="F30" i="1"/>
  <c r="G37" i="1"/>
  <c r="D41" i="1"/>
  <c r="C40" i="1"/>
  <c r="F41" i="1"/>
  <c r="E40" i="1"/>
  <c r="G43" i="1"/>
  <c r="G54" i="1"/>
  <c r="G56" i="1"/>
  <c r="G58" i="1"/>
  <c r="G60" i="1"/>
  <c r="G67" i="1"/>
  <c r="G74" i="1"/>
  <c r="G98" i="1"/>
  <c r="G102" i="1"/>
  <c r="G123" i="1"/>
  <c r="G131" i="1"/>
  <c r="F132" i="1"/>
  <c r="F134" i="1"/>
  <c r="F136" i="1"/>
  <c r="F138" i="1"/>
  <c r="C161" i="1"/>
  <c r="D161" i="1" s="1"/>
  <c r="E161" i="1"/>
  <c r="F162" i="1"/>
  <c r="C53" i="1"/>
  <c r="E53" i="1"/>
  <c r="C63" i="1"/>
  <c r="D63" i="1" s="1"/>
  <c r="E63" i="1"/>
  <c r="C73" i="1"/>
  <c r="D73" i="1" s="1"/>
  <c r="E73" i="1"/>
  <c r="C97" i="1"/>
  <c r="E97" i="1"/>
  <c r="C107" i="1"/>
  <c r="D108" i="1"/>
  <c r="C122" i="1"/>
  <c r="D122" i="1" s="1"/>
  <c r="E122" i="1"/>
  <c r="D107" i="1" l="1"/>
  <c r="C104" i="1"/>
  <c r="D104" i="1" s="1"/>
  <c r="D97" i="1"/>
  <c r="C96" i="1"/>
  <c r="D53" i="1"/>
  <c r="C52" i="1"/>
  <c r="F161" i="1"/>
  <c r="G161" i="1"/>
  <c r="G40" i="1"/>
  <c r="F40" i="1"/>
  <c r="E11" i="1"/>
  <c r="D40" i="1"/>
  <c r="C11" i="1"/>
  <c r="G122" i="1"/>
  <c r="F122" i="1"/>
  <c r="E104" i="1"/>
  <c r="G97" i="1"/>
  <c r="F97" i="1"/>
  <c r="G73" i="1"/>
  <c r="F73" i="1"/>
  <c r="G63" i="1"/>
  <c r="F63" i="1"/>
  <c r="G53" i="1"/>
  <c r="F53" i="1"/>
  <c r="E52" i="1"/>
  <c r="G107" i="1"/>
  <c r="F104" i="1" l="1"/>
  <c r="G104" i="1"/>
  <c r="D52" i="1"/>
  <c r="C51" i="1"/>
  <c r="D51" i="1" s="1"/>
  <c r="D96" i="1"/>
  <c r="C95" i="1"/>
  <c r="D95" i="1" s="1"/>
  <c r="F52" i="1"/>
  <c r="E51" i="1"/>
  <c r="G52" i="1"/>
  <c r="E96" i="1"/>
  <c r="D11" i="1"/>
  <c r="C10" i="1"/>
  <c r="F11" i="1"/>
  <c r="E10" i="1"/>
  <c r="G11" i="1"/>
  <c r="G10" i="1" l="1"/>
  <c r="F10" i="1"/>
  <c r="F96" i="1"/>
  <c r="E95" i="1"/>
  <c r="G96" i="1"/>
  <c r="G51" i="1"/>
  <c r="F51" i="1"/>
  <c r="D10" i="1"/>
  <c r="C9" i="1"/>
  <c r="D9" i="1" s="1"/>
  <c r="G95" i="1" l="1"/>
  <c r="F95" i="1"/>
  <c r="E9" i="1"/>
  <c r="F9" i="1" l="1"/>
  <c r="G9" i="1"/>
</calcChain>
</file>

<file path=xl/sharedStrings.xml><?xml version="1.0" encoding="utf-8"?>
<sst xmlns="http://schemas.openxmlformats.org/spreadsheetml/2006/main" count="309" uniqueCount="306">
  <si>
    <t>Приложение 1</t>
  </si>
  <si>
    <t>тыс. руб.</t>
  </si>
  <si>
    <t>Наименование показателя</t>
  </si>
  <si>
    <t>Код дохода по КД</t>
  </si>
  <si>
    <t>Уточненный план на 01.04.2013г</t>
  </si>
  <si>
    <t xml:space="preserve">Уточненный план </t>
  </si>
  <si>
    <t>Кассовое исполнение</t>
  </si>
  <si>
    <t>% исполнения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</si>
  <si>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</si>
  <si>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</si>
  <si>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</si>
  <si>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</si>
  <si>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НАЛОГОВЫЕ  ДОХОДЫ</t>
  </si>
  <si>
    <t>НАЛОГИ НА ПРИБЫЛЬ, ДОХОДЫ</t>
  </si>
  <si>
    <t xml:space="preserve"> </t>
  </si>
  <si>
    <t>Налог на доходы физических лиц</t>
  </si>
  <si>
    <t>000  1  01  02000  01  0000  110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</si>
  <si>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</si>
  <si>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</si>
  <si>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</si>
  <si>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</si>
  <si>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</si>
  <si>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182  1  01  02030  01  0000  110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</si>
  <si>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Налогового кодекса Российской Федерации</t>
    </r>
  </si>
  <si>
    <t>182  1  01  02040  01  0000  110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</si>
  <si>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</si>
  <si>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</si>
  <si>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</si>
  <si>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182  1  05  01000  00  0000  110</t>
  </si>
  <si>
    <t>Налог, взимаемый с налогоплательщиков, выбравших в качестве объекта налогообложения  доходы</t>
  </si>
  <si>
    <t>000  1  05  01010  00  0000  110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</si>
  <si>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</si>
  <si>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000  1  05  01020  00  0000  110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</si>
  <si>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</si>
  <si>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182  1  05  01030  01  0000  110</t>
  </si>
  <si>
    <t>Налог, взимаемый в виде стоимости патента в связи с применением упрощенной системы налогообложения</t>
  </si>
  <si>
    <t>182  1  05  01040  01  0000  110</t>
  </si>
  <si>
    <t>182  1  05  01041  01  0000  110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</si>
  <si>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</si>
  <si>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182  1  05  01042  01  0000  110</t>
  </si>
  <si>
    <t>Минимальный налог, зачисляемый в бюджеты субъектов Российской Федерации</t>
  </si>
  <si>
    <t>182  1  05  01050  01  0000  110</t>
  </si>
  <si>
    <t>Единый налог на вмененный доход для отдельных видов деятельности</t>
  </si>
  <si>
    <t>000  1  05  02000  00  0000  110</t>
  </si>
  <si>
    <t>Единый сельскохозяйственный налог</t>
  </si>
  <si>
    <t>000  1  05  03000  00  0000  110</t>
  </si>
  <si>
    <t>182  1  05  04000  02  0000  110</t>
  </si>
  <si>
    <t>НАЛОГИ НА ИМУЩЕСТВО</t>
  </si>
  <si>
    <t>000  1  06  00000  00  0000  000</t>
  </si>
  <si>
    <t>Налог на имущество организаций</t>
  </si>
  <si>
    <t>000  1  06  02000  02  0000  110</t>
  </si>
  <si>
    <t>Налог на имущество организаций по имуществу, не входящему в Единую систему газоснабжения</t>
  </si>
  <si>
    <t>182  1  06  02010  02  0000  110</t>
  </si>
  <si>
    <t>Налог на имущество организаций по имуществу, входящему в Единую систему газоснабжения</t>
  </si>
  <si>
    <t>182  1  06  02020  02  0000  110</t>
  </si>
  <si>
    <t>Транспортный налог</t>
  </si>
  <si>
    <t>000  1  06  04000  02  0000  110</t>
  </si>
  <si>
    <t>Транспортный налог с организаций</t>
  </si>
  <si>
    <t>000  1  06  04011  02  0000  110</t>
  </si>
  <si>
    <t>Транспортный налог с физических лиц</t>
  </si>
  <si>
    <t>000  1  06  04012  02  0000  110</t>
  </si>
  <si>
    <t>НАЛОГИ, СБОРЫ И РЕГУЛЯРНЫЕ ПЛАТЕЖИ ЗА ПОЛЬЗОВАНИЕ ПРИРОДНЫМИ РЕСУРСАМИ</t>
  </si>
  <si>
    <t>000  1  07  00000  00  0000  000</t>
  </si>
  <si>
    <t>Налог на добычу полезных ископаемых</t>
  </si>
  <si>
    <t>000  1  07  01000  01  0000  110</t>
  </si>
  <si>
    <t>Налог на добычу общераспространенных полезных ископаемых</t>
  </si>
  <si>
    <t>182  1  07  01020  01  0000  110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</si>
  <si>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</si>
  <si>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</si>
  <si>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</si>
  <si>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</si>
  <si>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</si>
  <si>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</si>
  <si>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</si>
  <si>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</si>
  <si>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</si>
  <si>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000  1  08  07080  01  1000  110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</si>
  <si>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</si>
  <si>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092  1  08  07084  01  0000  110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</si>
  <si>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</si>
  <si>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809  1  08  07140  01  0000  110</t>
  </si>
  <si>
    <t>Государственная пошлина за выдачу разрешения на установку рекламной конструкции</t>
  </si>
  <si>
    <t>092  1  08  07150  01  1000  110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</si>
  <si>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</si>
  <si>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</si>
  <si>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 xml:space="preserve">Налог на имущество </t>
  </si>
  <si>
    <t>000  1  09 04000  00  0000  110</t>
  </si>
  <si>
    <t>Налог на имущество предприятий</t>
  </si>
  <si>
    <t>182  1  09 04010  02  0000  110</t>
  </si>
  <si>
    <t xml:space="preserve"> НЕНАЛОГОВЫЕ ДОХОДЫ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</si>
  <si>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</si>
  <si>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</si>
  <si>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</si>
  <si>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</si>
  <si>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</si>
  <si>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</si>
  <si>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</si>
  <si>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092  1  11  05013  10  0000  120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</si>
  <si>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</si>
  <si>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</si>
  <si>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</si>
  <si>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092  1  11  05035  05  0000  120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</si>
  <si>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</si>
  <si>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</si>
  <si>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</si>
  <si>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498  1  12  01000  01  0000  120</t>
  </si>
  <si>
    <t>ДОХОДЫ ОТ ОКАЗАНИЯ ПЛАТНЫХ УСЛУГ И КОМПЕНСАЦИИ ЗАТРАТ ГОСУДАРСТВА</t>
  </si>
  <si>
    <t>000  1  13  00000  00  0000  000</t>
  </si>
  <si>
    <t>Прочие доходы от оказания платных услуг и компенсации затрат государства</t>
  </si>
  <si>
    <t>000  1  13  01990  00  0000  130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</si>
  <si>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</si>
  <si>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092  1  13  01995  05  0000  130</t>
  </si>
  <si>
    <t>ДОХОДЫ ОТ ПРОДАЖИ МАТЕРИАЛЬНЫХ И НЕМАТЕРИАЛЬНЫХ АКТИВОВ</t>
  </si>
  <si>
    <t>000  1  14  00000  00  0000  000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</si>
  <si>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</si>
  <si>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</si>
  <si>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</si>
  <si>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</si>
  <si>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</si>
  <si>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000  1  14  02052  05  0000  410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</si>
  <si>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</si>
  <si>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</si>
  <si>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</si>
  <si>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</si>
  <si>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</si>
  <si>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000  1  14  06013  10  0000  430</t>
  </si>
  <si>
    <t>АДМИНИСТРАТИВНЫЕ ПЛАТЕЖИ И СБОРЫ</t>
  </si>
  <si>
    <t>000  1  15  00000  00  0000  000</t>
  </si>
  <si>
    <t>Платежи, взимаемые государственными и муниципальными организациями за выполнение определенных функций</t>
  </si>
  <si>
    <t>000  1  15  02000  00  0000  140</t>
  </si>
  <si>
    <t>Платежи, взимаемые организациями муниципальных районов за выполнение определенных функций</t>
  </si>
  <si>
    <t>000  1  15  02050  05  0000  140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</si>
  <si>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</si>
  <si>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</si>
  <si>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</si>
  <si>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</si>
  <si>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</si>
  <si>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182  1  16  03010  01  0000  140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</si>
  <si>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</si>
  <si>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</si>
  <si>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</si>
  <si>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</si>
  <si>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</si>
  <si>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</si>
  <si>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</si>
  <si>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000  1  16  25000  01  0000  140</t>
  </si>
  <si>
    <t>Денежные взыскания (штрафы) за нарушение законодательства о недрах</t>
  </si>
  <si>
    <t>000  1  16  25010  01  0000  140</t>
  </si>
  <si>
    <t>Денежные взыскания (штрафы) за нарушение законодательства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</si>
  <si>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</si>
  <si>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</si>
  <si>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</si>
  <si>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</si>
  <si>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141  1  16  28000  01  0000  140</t>
  </si>
  <si>
    <t xml:space="preserve"> Денежные взыскания (штрафы) за нарушения законодательства РФ  о безопасности  дорожного движения</t>
  </si>
  <si>
    <t>188  1  16  30020  01  0000  140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</si>
  <si>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</si>
  <si>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</si>
  <si>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</si>
  <si>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161  1  16  33050  05  0000  140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</si>
  <si>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</si>
  <si>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</si>
  <si>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</si>
  <si>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</si>
  <si>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</si>
  <si>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</si>
  <si>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</si>
  <si>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</si>
  <si>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</si>
  <si>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</si>
  <si>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</si>
  <si>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092  1  17  01050  05  0000  180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</si>
  <si>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</si>
  <si>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</si>
  <si>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</si>
  <si>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092  1  17  05050  05  0000  180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</si>
  <si>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</si>
  <si>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</si>
  <si>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</si>
  <si>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</si>
  <si>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</si>
  <si>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</si>
  <si>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</si>
  <si>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</si>
  <si>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муниципальных районов на выравнивание бюджетной обеспеченности</t>
  </si>
  <si>
    <t>092  2  02  01001  05  0000  151</t>
  </si>
  <si>
    <t xml:space="preserve"> муниципальному району</t>
  </si>
  <si>
    <t>сельским поселениям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</si>
  <si>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</si>
  <si>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</si>
  <si>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муниципальных районов на поддержку мер по обеспечению сбалансированности бюджетов</t>
  </si>
  <si>
    <t>092  2  02  01003  05  0000  151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</si>
  <si>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</si>
  <si>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</si>
  <si>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</si>
  <si>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</si>
  <si>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</si>
  <si>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000  2  02  02009  05  0000  151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</si>
  <si>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</si>
  <si>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000  2  02  02077  00  0000  151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</si>
  <si>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</si>
  <si>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000  2  02  02077  05  0000  151</t>
  </si>
  <si>
    <t>Субсидии на реализацию республиканской целевой программы  "Демографическое развитие Республики  Алтай на 2010-2015 годы" (через Министерство регионального развития Республики Алтай), реконструкция средней школы с.Онгудай</t>
  </si>
  <si>
    <t>Субсидии на реализацию республиканской целевой программы "Развитие агропромышленного комплекса Республики Алтай на 2011-2017 годы" (через Министерство регионального развития Республики Алтай), сторительство школы с интернатом на 80 мест в с.Иня</t>
  </si>
  <si>
    <t xml:space="preserve">Субсидии на реализацию республиканской целевой программы "Развитие агропромышленного комплекса Республики Алтай на 2011-2017 годы" (через Министерство сельского хозяйства Республики Алтай), сторительство водопровода </t>
  </si>
  <si>
    <r>
      <t xml:space="preserve"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</t>
    </r>
    <r>
      <rPr>
        <b/>
        <i/>
        <sz val="12"/>
        <color indexed="8"/>
        <rFont val="Times New Roman"/>
        <family val="1"/>
        <charset val="204"/>
      </rPr>
      <t xml:space="preserve">- </t>
    </r>
    <r>
      <rPr>
        <sz val="12"/>
        <color indexed="8"/>
        <rFont val="Times New Roman"/>
        <family val="1"/>
        <charset val="204"/>
      </rPr>
      <t>Фонда содействия реформированию жилищно-коммунального хозяйства</t>
    </r>
  </si>
  <si>
    <t>000  2  02  02088  00  0000  151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</si>
  <si>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</si>
  <si>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092  2  02  02088  05  0000  151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</si>
  <si>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</si>
  <si>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092  2  02  02088  05  0001  151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</si>
  <si>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</si>
  <si>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000  2  02  02089  00  0000  151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</si>
  <si>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</si>
  <si>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092  2  02  02089  05  0000  151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</si>
  <si>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</si>
  <si>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092  2  02  02089  05  0001  151</t>
  </si>
  <si>
    <t>Субсидии бюджетам на модернизацию региональных систем общего образования</t>
  </si>
  <si>
    <t>000  2  02  02145  00  0000  151</t>
  </si>
  <si>
    <t>Субсидии бюджетам муниципальных районов на модернизацию региональных систем общего образования</t>
  </si>
  <si>
    <t>000  2  02  02145  05  0000  151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</si>
  <si>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</si>
  <si>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000  2  02  02150  00  0000  151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</si>
  <si>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</si>
  <si>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092  2  02  02150  05  0000  151</t>
  </si>
  <si>
    <t>Прочие субсидии</t>
  </si>
  <si>
    <t>000  2  02  02999  00  0000  151</t>
  </si>
  <si>
    <t>Прочие субсидии бюджетам муниципальных районов</t>
  </si>
  <si>
    <t>092  2  02  02999  05  0000  151</t>
  </si>
  <si>
    <t xml:space="preserve">Субсидии на софинансирование расходов на решение вопросов местного значения поселений, связанных с реализацией Федерального закона "Об общих принципах организации местного самоуправления в Российской Федерации" </t>
  </si>
  <si>
    <t>Субсидии на реализацию республиканской целевой программы  "Демографическое развитие Республики  Алтай на 2010-2015 годы" (через Министерство регионального развития Республики Алтай)</t>
  </si>
  <si>
    <t>Субсидии на реализацию республиканской целевой программы "Развитие агропромышленного комплекса Республики Алтай на 2011-2017 годы" (через Министерство регионального развития Республики Алтай)</t>
  </si>
  <si>
    <t>Субсидии на предоставление ежемесячной надбавки к заработной плате молодым специалистам в муниципальных образовательных учреждениях</t>
  </si>
  <si>
    <t>Субсидии на реализацию республиканской целевой программы "Развитие образования в Республике Алтай на 2010-2012 годы", надбавка (через Министерство образования, науки и молодежной политики Республики Алтай)</t>
  </si>
  <si>
    <t>Субсидии на реализацию республиканской целевой программы "Развитие образования в Республике Алтай на 2010-2012 годы" питание (через Министерство образования, науки и молодежной политики Республики Алтай)</t>
  </si>
  <si>
    <t>Субсидии на реализацию республиканской целевой программы "Культура  Республики Алтай на 2011-2016 годы" (через Министерство культуры Республики Алтай)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</si>
  <si>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</si>
  <si>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</si>
  <si>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</si>
  <si>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</si>
  <si>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</si>
  <si>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092  2  02  03007  05  0000  151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</si>
  <si>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</si>
  <si>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</si>
  <si>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</si>
  <si>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092  2  02  03015  05  0000  151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</si>
  <si>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</si>
  <si>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</si>
  <si>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</si>
  <si>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</si>
  <si>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</si>
  <si>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</si>
  <si>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</si>
  <si>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092  2  02  03024  05  0000  151</t>
  </si>
  <si>
    <t>Субвенции на реализацию Закона Республики Алтай "О наделении органов местного самоуправления государственными полномочиями в области архивного дела"</t>
  </si>
  <si>
    <t>Субвенции на реализацию Закона Республики Алтай "О наделении органов местного самоуправления государственными полномочиями Республики Алтай по образованию и организации деятельности муниципальных комиссий по делам несовершеннолетних и защите их прав"</t>
  </si>
  <si>
    <t>Субвенции на реализацию пунктов 11-14 статьи 1 Закона Республики Алтай "О наделении органов местного самоуправления в Республике Алтай отдельными государственными полномочиями в области социальной поддержки, социального обслуживания отдельных категорий граждан и управления охраной труда"</t>
  </si>
  <si>
    <t>Субвенции на реализацию Закона Республики Алтай "О наделении органов местного самоуправления в Республике Алтай отдельными государственными полномочиями Республики Алтай по постановке на учет и учету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" (через Министерство регионального развития Республики Алтай)</t>
  </si>
  <si>
    <t>Субвенции на 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 же дополнительного образования в общеобразовательных учреждениях</t>
  </si>
  <si>
    <t>Субвенции на организацию и осуществление деятельности органов местного самоуправления по осуществлению полномочий по опеке и попечительству , социальной поддержке детей-сирот,  детей, осташихся без попечения родителей, и лиц из их числа</t>
  </si>
  <si>
    <t>Субвенции на осуществление  государственных полномочий по вопросам административного законодательства</t>
  </si>
  <si>
    <t>Субвенции на предоставление дополнительной гарантии по проведеию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 (через Министерство образования, науки и молодежной политики Республики Алтай)</t>
  </si>
  <si>
    <t>Субвенции на реализацию Закона Республики Алтай "О наделении органов местного самоуправления муниципальных районов в Республике Алтай отдельными государственными полномочиями Республики Алтай по сбору информации от поселений, входящих в муниципальный район, необходимый для ведения регистра муниципальных нормативных правовых актов в Республике Алтай"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</si>
  <si>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</si>
  <si>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000  2  02  03026  00  0000  151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</si>
  <si>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</si>
  <si>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092  2  02  03026  05  0000  151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</si>
  <si>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</si>
  <si>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</si>
  <si>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</si>
  <si>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092  2  02  03027  05  0000  151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</si>
  <si>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</si>
  <si>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</si>
  <si>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</si>
  <si>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092  2  02  03029  05  0000  151</t>
  </si>
  <si>
    <t>Субвенции бюджетам муниципальных образований на оздоровление детей</t>
  </si>
  <si>
    <t>000  2  02  03033  00  0000  151</t>
  </si>
  <si>
    <t>Субвенции бюджетам муниципальных районов на оздоровление детей</t>
  </si>
  <si>
    <t>000  2  02  03033  05  0000  151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</si>
  <si>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</si>
  <si>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000  2  02  03069  00  0000  151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</si>
  <si>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</si>
  <si>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000  2  02  03069  05  0000  151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</si>
  <si>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</si>
  <si>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000  2  02  03070  00  0000  151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</si>
  <si>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</si>
  <si>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000  2  02  03070  05  0000  151</t>
  </si>
  <si>
    <t>ИНЫЕ МЕЖБЮДЖЕТНЫЕ ТРАНСФЕРТЫ</t>
  </si>
  <si>
    <t>000  2  02  04000  00  0000  151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</si>
  <si>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</si>
  <si>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000  2  02  04029  00  0000  151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</si>
  <si>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</si>
  <si>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092  2  02  04029  05  0000  151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</si>
  <si>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</si>
  <si>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000  2  18  00000  00  0000  000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</si>
  <si>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</si>
  <si>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000  2  18  05000  05  0000  000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</si>
  <si>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</si>
  <si>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</si>
  <si>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</si>
  <si>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</si>
  <si>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</si>
  <si>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</si>
  <si>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__________________________________________________</t>
  </si>
  <si>
    <t>к Постановлению Главы района (аймака) от 26.04. 2013 год №525/1</t>
  </si>
  <si>
    <t xml:space="preserve">  ИСПОЛНЕНИЕ ДОХОДОВ БЮДЖЕТА   МУНИЦИПАЛЬНОГО ОБРАЗОВАНИЯ "ОНГУДАЙСКИЙ РАЙОН"  ПО КЛАССИФИКАЦИИ ДОХОДОВ БЮДЖЕТА РОССИЙСКОЙ ФЕДЕРАЦИИ  ЗА 1 КВАРТАЛ 2013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</si>
</sst>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4" x14ac:knownFonts="1">
    <font>
      <sz val="10"/>
      <color indexed="64"/>
      <name val="Arial"/>
      <charset val="1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64"/>
      <name val="Arial"/>
      <family val="2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/>
    <xf numFmtId="43" fontId="1" fillId="0" borderId="0" xfId="2" applyFont="1" applyAlignment="1">
      <alignment horizontal="center" vertical="center"/>
    </xf>
    <xf numFmtId="0" fontId="2" fillId="0" borderId="0" xfId="0" applyFont="1" applyFill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/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/>
    </xf>
    <xf numFmtId="43" fontId="1" fillId="0" borderId="1" xfId="1" applyFont="1" applyBorder="1" applyAlignment="1">
      <alignment horizontal="center"/>
    </xf>
    <xf numFmtId="43" fontId="1" fillId="0" borderId="0" xfId="0" applyNumberFormat="1" applyFont="1"/>
    <xf numFmtId="43" fontId="1" fillId="0" borderId="1" xfId="1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4" fontId="1" fillId="0" borderId="0" xfId="0" applyNumberFormat="1" applyFont="1"/>
    <xf numFmtId="0" fontId="1" fillId="0" borderId="1" xfId="0" applyFont="1" applyBorder="1" applyAlignment="1">
      <alignment horizontal="right" vertical="center" wrapText="1"/>
    </xf>
    <xf numFmtId="0" fontId="10" fillId="0" borderId="1" xfId="0" applyFont="1" applyFill="1" applyBorder="1" applyAlignment="1">
      <alignment horizontal="justify" vertical="center"/>
    </xf>
    <xf numFmtId="1" fontId="10" fillId="0" borderId="1" xfId="0" applyNumberFormat="1" applyFont="1" applyFill="1" applyBorder="1" applyAlignment="1" applyProtection="1">
      <alignment horizontal="justify" vertical="center" wrapText="1"/>
      <protection locked="0"/>
    </xf>
    <xf numFmtId="49" fontId="12" fillId="0" borderId="1" xfId="3" applyNumberFormat="1" applyFont="1" applyFill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/>
    </xf>
    <xf numFmtId="43" fontId="13" fillId="0" borderId="1" xfId="1" applyFont="1" applyBorder="1" applyAlignment="1">
      <alignment horizontal="center" vertical="top" wrapText="1"/>
    </xf>
    <xf numFmtId="43" fontId="13" fillId="0" borderId="1" xfId="1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center" wrapText="1"/>
    </xf>
    <xf numFmtId="43" fontId="1" fillId="0" borderId="1" xfId="1" applyFont="1" applyBorder="1" applyAlignment="1">
      <alignment horizontal="center" wrapText="1"/>
    </xf>
    <xf numFmtId="43" fontId="1" fillId="0" borderId="1" xfId="1" applyNumberFormat="1" applyFont="1" applyBorder="1" applyAlignment="1">
      <alignment horizontal="center" wrapText="1"/>
    </xf>
    <xf numFmtId="0" fontId="12" fillId="0" borderId="1" xfId="4" applyFont="1" applyFill="1" applyBorder="1" applyAlignment="1">
      <alignment horizontal="left" vertical="center" wrapText="1"/>
    </xf>
    <xf numFmtId="0" fontId="13" fillId="0" borderId="0" xfId="0" applyFont="1"/>
    <xf numFmtId="49" fontId="1" fillId="0" borderId="1" xfId="0" applyNumberFormat="1" applyFont="1" applyBorder="1" applyAlignment="1"/>
    <xf numFmtId="4" fontId="1" fillId="0" borderId="1" xfId="0" applyNumberFormat="1" applyFont="1" applyBorder="1" applyAlignment="1"/>
    <xf numFmtId="43" fontId="1" fillId="0" borderId="1" xfId="0" applyNumberFormat="1" applyFont="1" applyBorder="1" applyAlignment="1"/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5">
    <cellStyle name="Обычный" xfId="0" builtinId="0"/>
    <cellStyle name="Обычный 12" xfId="4"/>
    <cellStyle name="Обычный 7" xfId="3"/>
    <cellStyle name="Финансовый" xfId="1" builtinId="3"/>
    <cellStyle name="Финансовый 1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"/>
  <sheetViews>
    <sheetView tabSelected="1" view="pageBreakPreview" topLeftCell="A149" zoomScale="60" zoomScaleNormal="100" workbookViewId="0">
      <selection activeCell="A168" sqref="A168"/>
    </sheetView>
  </sheetViews>
  <sheetFormatPr defaultRowHeight="15.75" x14ac:dyDescent="0.25"/>
  <cols>
    <col min="1" max="1" width="56.5703125" style="14" customWidth="1"/>
    <col min="2" max="2" width="36.140625" style="15" customWidth="1"/>
    <col min="3" max="3" width="18.85546875" style="13" hidden="1" customWidth="1"/>
    <col min="4" max="4" width="18.85546875" style="13" customWidth="1"/>
    <col min="5" max="5" width="21.5703125" style="5" hidden="1" customWidth="1"/>
    <col min="6" max="6" width="21.5703125" style="5" customWidth="1"/>
    <col min="7" max="7" width="15.140625" style="5" customWidth="1"/>
    <col min="8" max="8" width="17.5703125" style="5" customWidth="1"/>
    <col min="9" max="16384" width="9.140625" style="5"/>
  </cols>
  <sheetData>
    <row r="1" spans="1:9" x14ac:dyDescent="0.25">
      <c r="A1" s="1"/>
      <c r="B1" s="2"/>
      <c r="C1" s="41" t="s">
        <v>0</v>
      </c>
      <c r="D1" s="41"/>
      <c r="E1" s="41"/>
      <c r="F1" s="41"/>
      <c r="G1" s="41"/>
      <c r="H1" s="3"/>
      <c r="I1" s="4"/>
    </row>
    <row r="2" spans="1:9" ht="15.75" customHeight="1" x14ac:dyDescent="0.25">
      <c r="A2" s="1"/>
      <c r="B2" s="2"/>
      <c r="C2" s="42" t="s">
        <v>304</v>
      </c>
      <c r="D2" s="42"/>
      <c r="E2" s="42"/>
      <c r="F2" s="42"/>
      <c r="G2" s="42"/>
      <c r="H2" s="6"/>
      <c r="I2" s="7"/>
    </row>
    <row r="3" spans="1:9" ht="15.75" customHeight="1" x14ac:dyDescent="0.25">
      <c r="A3" s="1"/>
      <c r="B3" s="2"/>
      <c r="C3" s="42"/>
      <c r="D3" s="42"/>
      <c r="E3" s="42"/>
      <c r="F3" s="42"/>
      <c r="G3" s="42"/>
      <c r="H3" s="6"/>
      <c r="I3" s="4"/>
    </row>
    <row r="4" spans="1:9" x14ac:dyDescent="0.25">
      <c r="A4" s="8"/>
      <c r="B4" s="2"/>
      <c r="C4" s="2"/>
      <c r="D4" s="2"/>
      <c r="E4" s="2"/>
      <c r="F4" s="2"/>
      <c r="G4" s="2"/>
      <c r="H4" s="9"/>
      <c r="I4" s="7"/>
    </row>
    <row r="5" spans="1:9" ht="15.75" customHeight="1" x14ac:dyDescent="0.25">
      <c r="A5" s="43" t="s">
        <v>305</v>
      </c>
      <c r="B5" s="44"/>
      <c r="C5" s="44"/>
      <c r="D5" s="44"/>
      <c r="E5" s="44"/>
      <c r="F5" s="44"/>
      <c r="G5" s="10"/>
      <c r="H5" s="11"/>
      <c r="I5" s="12"/>
    </row>
    <row r="6" spans="1:9" s="13" customFormat="1" ht="51.75" customHeight="1" x14ac:dyDescent="0.25">
      <c r="A6" s="44"/>
      <c r="B6" s="44"/>
      <c r="C6" s="44"/>
      <c r="D6" s="44"/>
      <c r="E6" s="44"/>
      <c r="F6" s="44"/>
      <c r="G6" s="10"/>
    </row>
    <row r="7" spans="1:9" s="13" customFormat="1" x14ac:dyDescent="0.25">
      <c r="A7" s="14"/>
      <c r="B7" s="15"/>
      <c r="G7" s="13" t="s">
        <v>1</v>
      </c>
    </row>
    <row r="8" spans="1:9" s="18" customFormat="1" ht="47.25" x14ac:dyDescent="0.2">
      <c r="A8" s="16" t="s">
        <v>2</v>
      </c>
      <c r="B8" s="17" t="s">
        <v>3</v>
      </c>
      <c r="C8" s="16" t="s">
        <v>4</v>
      </c>
      <c r="D8" s="16" t="s">
        <v>5</v>
      </c>
      <c r="E8" s="16" t="s">
        <v>6</v>
      </c>
      <c r="F8" s="16" t="s">
        <v>6</v>
      </c>
      <c r="G8" s="16" t="s">
        <v>7</v>
      </c>
    </row>
    <row r="9" spans="1:9" x14ac:dyDescent="0.25">
      <c r="A9" s="19" t="s">
        <v>8</v>
      </c>
      <c r="B9" s="20" t="s">
        <v>9</v>
      </c>
      <c r="C9" s="21">
        <f>C10+C95</f>
        <v>335651401.26999998</v>
      </c>
      <c r="D9" s="21">
        <f>C9/1000</f>
        <v>335651.40126999997</v>
      </c>
      <c r="E9" s="21">
        <f>E10+E95</f>
        <v>105144404.97</v>
      </c>
      <c r="F9" s="21">
        <f>E9/1000</f>
        <v>105144.40497</v>
      </c>
      <c r="G9" s="21">
        <f>E9/C9*100</f>
        <v>31.325477734389441</v>
      </c>
      <c r="H9" s="22"/>
    </row>
    <row r="10" spans="1:9" x14ac:dyDescent="0.25">
      <c r="A10" s="19" t="s">
        <v>10</v>
      </c>
      <c r="B10" s="20" t="s">
        <v>11</v>
      </c>
      <c r="C10" s="21">
        <f>C11+C51</f>
        <v>79641940</v>
      </c>
      <c r="D10" s="21">
        <f t="shared" ref="D10:D73" si="0">C10/1000</f>
        <v>79641.94</v>
      </c>
      <c r="E10" s="21">
        <f>E11+E51</f>
        <v>14679363.029999997</v>
      </c>
      <c r="F10" s="21">
        <f t="shared" ref="F10:F73" si="1">E10/1000</f>
        <v>14679.363029999997</v>
      </c>
      <c r="G10" s="21">
        <f t="shared" ref="G10:G63" si="2">E10/C10*100</f>
        <v>18.431699466386679</v>
      </c>
      <c r="H10" s="22"/>
    </row>
    <row r="11" spans="1:9" x14ac:dyDescent="0.25">
      <c r="A11" s="19" t="s">
        <v>12</v>
      </c>
      <c r="B11" s="20"/>
      <c r="C11" s="21">
        <f>C12+C18+C30+C37+C40+C48</f>
        <v>76563340</v>
      </c>
      <c r="D11" s="21">
        <f t="shared" si="0"/>
        <v>76563.34</v>
      </c>
      <c r="E11" s="21">
        <f>E12+E18+E30+E37+E40+E48</f>
        <v>13227622.009999998</v>
      </c>
      <c r="F11" s="21">
        <f t="shared" si="1"/>
        <v>13227.622009999997</v>
      </c>
      <c r="G11" s="21">
        <f t="shared" si="2"/>
        <v>17.276704503748135</v>
      </c>
      <c r="H11" s="22"/>
    </row>
    <row r="12" spans="1:9" x14ac:dyDescent="0.25">
      <c r="A12" s="19" t="s">
        <v>13</v>
      </c>
      <c r="B12" s="20" t="s">
        <v>14</v>
      </c>
      <c r="C12" s="21">
        <f>C13</f>
        <v>35472940</v>
      </c>
      <c r="D12" s="21">
        <f t="shared" si="0"/>
        <v>35472.94</v>
      </c>
      <c r="E12" s="23">
        <f>E13</f>
        <v>6045526.1799999997</v>
      </c>
      <c r="F12" s="21">
        <f t="shared" si="1"/>
        <v>6045.5261799999998</v>
      </c>
      <c r="G12" s="21">
        <f t="shared" si="2"/>
        <v>17.042642025160585</v>
      </c>
      <c r="H12" s="22"/>
    </row>
    <row r="13" spans="1:9" x14ac:dyDescent="0.25">
      <c r="A13" s="19" t="s">
        <v>15</v>
      </c>
      <c r="B13" s="20" t="s">
        <v>16</v>
      </c>
      <c r="C13" s="21">
        <f>SUM(C14:C17)</f>
        <v>35472940</v>
      </c>
      <c r="D13" s="21">
        <f t="shared" si="0"/>
        <v>35472.94</v>
      </c>
      <c r="E13" s="23">
        <f>SUM(E14:E17)</f>
        <v>6045526.1799999997</v>
      </c>
      <c r="F13" s="21">
        <f t="shared" si="1"/>
        <v>6045.5261799999998</v>
      </c>
      <c r="G13" s="21">
        <f t="shared" si="2"/>
        <v>17.042642025160585</v>
      </c>
    </row>
    <row r="14" spans="1:9" ht="108" customHeight="1" x14ac:dyDescent="0.25">
      <c r="A14" s="19" t="s">
        <v>17</v>
      </c>
      <c r="B14" s="20" t="s">
        <v>18</v>
      </c>
      <c r="C14" s="21">
        <v>35224940</v>
      </c>
      <c r="D14" s="21">
        <f t="shared" si="0"/>
        <v>35224.94</v>
      </c>
      <c r="E14" s="23">
        <v>5985332.2999999998</v>
      </c>
      <c r="F14" s="21">
        <f t="shared" si="1"/>
        <v>5985.3323</v>
      </c>
      <c r="G14" s="21">
        <f t="shared" si="2"/>
        <v>16.991745905032062</v>
      </c>
    </row>
    <row r="15" spans="1:9" ht="152.25" customHeight="1" x14ac:dyDescent="0.25">
      <c r="A15" s="19" t="s">
        <v>19</v>
      </c>
      <c r="B15" s="20" t="s">
        <v>20</v>
      </c>
      <c r="C15" s="21">
        <v>120000</v>
      </c>
      <c r="D15" s="21">
        <f t="shared" si="0"/>
        <v>120</v>
      </c>
      <c r="E15" s="23">
        <v>52783.83</v>
      </c>
      <c r="F15" s="21">
        <f t="shared" si="1"/>
        <v>52.783830000000002</v>
      </c>
      <c r="G15" s="21">
        <f t="shared" si="2"/>
        <v>43.986525000000007</v>
      </c>
    </row>
    <row r="16" spans="1:9" ht="66" customHeight="1" x14ac:dyDescent="0.25">
      <c r="A16" s="19" t="s">
        <v>21</v>
      </c>
      <c r="B16" s="20" t="s">
        <v>22</v>
      </c>
      <c r="C16" s="21">
        <v>32000</v>
      </c>
      <c r="D16" s="21">
        <f t="shared" si="0"/>
        <v>32</v>
      </c>
      <c r="E16" s="23">
        <v>4659.3500000000004</v>
      </c>
      <c r="F16" s="21">
        <f t="shared" si="1"/>
        <v>4.6593500000000008</v>
      </c>
      <c r="G16" s="21">
        <f t="shared" si="2"/>
        <v>14.560468750000002</v>
      </c>
    </row>
    <row r="17" spans="1:7" ht="113.25" x14ac:dyDescent="0.25">
      <c r="A17" s="19" t="s">
        <v>23</v>
      </c>
      <c r="B17" s="20" t="s">
        <v>24</v>
      </c>
      <c r="C17" s="21">
        <v>96000</v>
      </c>
      <c r="D17" s="21">
        <f t="shared" si="0"/>
        <v>96</v>
      </c>
      <c r="E17" s="23">
        <v>2750.7</v>
      </c>
      <c r="F17" s="21">
        <f t="shared" si="1"/>
        <v>2.7506999999999997</v>
      </c>
      <c r="G17" s="21">
        <f t="shared" si="2"/>
        <v>2.8653124999999999</v>
      </c>
    </row>
    <row r="18" spans="1:7" x14ac:dyDescent="0.25">
      <c r="A18" s="19" t="s">
        <v>25</v>
      </c>
      <c r="B18" s="20" t="s">
        <v>26</v>
      </c>
      <c r="C18" s="21">
        <f>C19+C27+C28+C29</f>
        <v>19049000</v>
      </c>
      <c r="D18" s="21">
        <f t="shared" si="0"/>
        <v>19049</v>
      </c>
      <c r="E18" s="21">
        <f>E19+E27+E28+E29</f>
        <v>2427945.3199999998</v>
      </c>
      <c r="F18" s="21">
        <f t="shared" si="1"/>
        <v>2427.9453199999998</v>
      </c>
      <c r="G18" s="21">
        <f t="shared" si="2"/>
        <v>12.745788860307627</v>
      </c>
    </row>
    <row r="19" spans="1:7" ht="31.5" x14ac:dyDescent="0.25">
      <c r="A19" s="19" t="s">
        <v>27</v>
      </c>
      <c r="B19" s="20" t="s">
        <v>28</v>
      </c>
      <c r="C19" s="21">
        <f>SUM(C20:C26)</f>
        <v>9388000</v>
      </c>
      <c r="D19" s="21">
        <f t="shared" si="0"/>
        <v>9388</v>
      </c>
      <c r="E19" s="21">
        <f>SUM(E20:E26)</f>
        <v>897634.40999999992</v>
      </c>
      <c r="F19" s="21">
        <f t="shared" si="1"/>
        <v>897.63440999999989</v>
      </c>
      <c r="G19" s="21">
        <f t="shared" si="2"/>
        <v>9.5615084149978689</v>
      </c>
    </row>
    <row r="20" spans="1:7" ht="31.5" x14ac:dyDescent="0.25">
      <c r="A20" s="19" t="s">
        <v>29</v>
      </c>
      <c r="B20" s="20" t="s">
        <v>30</v>
      </c>
      <c r="C20" s="21">
        <v>3001000</v>
      </c>
      <c r="D20" s="21">
        <f t="shared" si="0"/>
        <v>3001</v>
      </c>
      <c r="E20" s="23">
        <v>312928.34999999998</v>
      </c>
      <c r="F20" s="21">
        <f t="shared" si="1"/>
        <v>312.92834999999997</v>
      </c>
      <c r="G20" s="21">
        <f t="shared" si="2"/>
        <v>10.427469176941019</v>
      </c>
    </row>
    <row r="21" spans="1:7" ht="47.25" x14ac:dyDescent="0.25">
      <c r="A21" s="19" t="s">
        <v>31</v>
      </c>
      <c r="B21" s="20" t="s">
        <v>32</v>
      </c>
      <c r="C21" s="21">
        <v>4100000</v>
      </c>
      <c r="D21" s="21">
        <f t="shared" si="0"/>
        <v>4100</v>
      </c>
      <c r="E21" s="23">
        <v>347849.81</v>
      </c>
      <c r="F21" s="21">
        <f t="shared" si="1"/>
        <v>347.84980999999999</v>
      </c>
      <c r="G21" s="21">
        <f t="shared" si="2"/>
        <v>8.4841417073170735</v>
      </c>
    </row>
    <row r="22" spans="1:7" ht="63" hidden="1" x14ac:dyDescent="0.25">
      <c r="A22" s="19" t="s">
        <v>33</v>
      </c>
      <c r="B22" s="20" t="s">
        <v>34</v>
      </c>
      <c r="C22" s="21">
        <v>0</v>
      </c>
      <c r="D22" s="21">
        <f t="shared" si="0"/>
        <v>0</v>
      </c>
      <c r="E22" s="23">
        <v>0</v>
      </c>
      <c r="F22" s="21">
        <f t="shared" si="1"/>
        <v>0</v>
      </c>
      <c r="G22" s="21" t="e">
        <f t="shared" si="2"/>
        <v>#DIV/0!</v>
      </c>
    </row>
    <row r="23" spans="1:7" ht="31.5" hidden="1" x14ac:dyDescent="0.25">
      <c r="A23" s="19" t="s">
        <v>35</v>
      </c>
      <c r="B23" s="20" t="s">
        <v>36</v>
      </c>
      <c r="C23" s="21">
        <v>0</v>
      </c>
      <c r="D23" s="21">
        <f t="shared" si="0"/>
        <v>0</v>
      </c>
      <c r="E23" s="23">
        <v>0</v>
      </c>
      <c r="F23" s="21">
        <f t="shared" si="1"/>
        <v>0</v>
      </c>
      <c r="G23" s="21" t="e">
        <f t="shared" si="2"/>
        <v>#DIV/0!</v>
      </c>
    </row>
    <row r="24" spans="1:7" ht="31.5" hidden="1" x14ac:dyDescent="0.25">
      <c r="A24" s="19" t="s">
        <v>35</v>
      </c>
      <c r="B24" s="20" t="s">
        <v>37</v>
      </c>
      <c r="C24" s="21">
        <v>0</v>
      </c>
      <c r="D24" s="21">
        <f t="shared" si="0"/>
        <v>0</v>
      </c>
      <c r="E24" s="23">
        <v>0</v>
      </c>
      <c r="F24" s="21">
        <f t="shared" si="1"/>
        <v>0</v>
      </c>
      <c r="G24" s="21" t="e">
        <f t="shared" si="2"/>
        <v>#DIV/0!</v>
      </c>
    </row>
    <row r="25" spans="1:7" ht="63" hidden="1" x14ac:dyDescent="0.25">
      <c r="A25" s="19" t="s">
        <v>38</v>
      </c>
      <c r="B25" s="20" t="s">
        <v>39</v>
      </c>
      <c r="C25" s="21">
        <v>0</v>
      </c>
      <c r="D25" s="21">
        <f t="shared" si="0"/>
        <v>0</v>
      </c>
      <c r="E25" s="23">
        <v>0</v>
      </c>
      <c r="F25" s="21">
        <f t="shared" si="1"/>
        <v>0</v>
      </c>
      <c r="G25" s="21" t="e">
        <f t="shared" si="2"/>
        <v>#DIV/0!</v>
      </c>
    </row>
    <row r="26" spans="1:7" ht="31.5" x14ac:dyDescent="0.25">
      <c r="A26" s="19" t="s">
        <v>40</v>
      </c>
      <c r="B26" s="20" t="s">
        <v>41</v>
      </c>
      <c r="C26" s="21">
        <v>2287000</v>
      </c>
      <c r="D26" s="21">
        <f t="shared" si="0"/>
        <v>2287</v>
      </c>
      <c r="E26" s="23">
        <v>236856.25</v>
      </c>
      <c r="F26" s="21">
        <f t="shared" si="1"/>
        <v>236.85624999999999</v>
      </c>
      <c r="G26" s="21">
        <f t="shared" si="2"/>
        <v>10.356635330126803</v>
      </c>
    </row>
    <row r="27" spans="1:7" ht="31.5" x14ac:dyDescent="0.25">
      <c r="A27" s="19" t="s">
        <v>42</v>
      </c>
      <c r="B27" s="20" t="s">
        <v>43</v>
      </c>
      <c r="C27" s="21">
        <v>9214000</v>
      </c>
      <c r="D27" s="21">
        <f t="shared" si="0"/>
        <v>9214</v>
      </c>
      <c r="E27" s="23">
        <v>1431831.78</v>
      </c>
      <c r="F27" s="21">
        <f t="shared" si="1"/>
        <v>1431.83178</v>
      </c>
      <c r="G27" s="21">
        <f t="shared" si="2"/>
        <v>15.539741480355982</v>
      </c>
    </row>
    <row r="28" spans="1:7" x14ac:dyDescent="0.25">
      <c r="A28" s="19" t="s">
        <v>44</v>
      </c>
      <c r="B28" s="20" t="s">
        <v>45</v>
      </c>
      <c r="C28" s="21">
        <v>397000</v>
      </c>
      <c r="D28" s="21">
        <f t="shared" si="0"/>
        <v>397</v>
      </c>
      <c r="E28" s="23">
        <v>98479.13</v>
      </c>
      <c r="F28" s="21">
        <f t="shared" si="1"/>
        <v>98.479129999999998</v>
      </c>
      <c r="G28" s="21">
        <f t="shared" si="2"/>
        <v>24.80582619647355</v>
      </c>
    </row>
    <row r="29" spans="1:7" ht="31.5" x14ac:dyDescent="0.25">
      <c r="A29" s="19" t="s">
        <v>35</v>
      </c>
      <c r="B29" s="20" t="s">
        <v>46</v>
      </c>
      <c r="C29" s="21">
        <v>50000</v>
      </c>
      <c r="D29" s="21">
        <f t="shared" si="0"/>
        <v>50</v>
      </c>
      <c r="E29" s="23">
        <v>0</v>
      </c>
      <c r="F29" s="21">
        <f t="shared" si="1"/>
        <v>0</v>
      </c>
      <c r="G29" s="21">
        <f t="shared" si="2"/>
        <v>0</v>
      </c>
    </row>
    <row r="30" spans="1:7" x14ac:dyDescent="0.25">
      <c r="A30" s="19" t="s">
        <v>47</v>
      </c>
      <c r="B30" s="20" t="s">
        <v>48</v>
      </c>
      <c r="C30" s="21">
        <f>C31+C34</f>
        <v>20735400</v>
      </c>
      <c r="D30" s="21">
        <f t="shared" si="0"/>
        <v>20735.400000000001</v>
      </c>
      <c r="E30" s="21">
        <f>E31+E34</f>
        <v>4329211.4899999993</v>
      </c>
      <c r="F30" s="21">
        <f t="shared" si="1"/>
        <v>4329.2114899999997</v>
      </c>
      <c r="G30" s="21">
        <f t="shared" si="2"/>
        <v>20.878360147380803</v>
      </c>
    </row>
    <row r="31" spans="1:7" x14ac:dyDescent="0.25">
      <c r="A31" s="19" t="s">
        <v>49</v>
      </c>
      <c r="B31" s="20" t="s">
        <v>50</v>
      </c>
      <c r="C31" s="21">
        <f>C32+C33</f>
        <v>20735400</v>
      </c>
      <c r="D31" s="21">
        <f t="shared" si="0"/>
        <v>20735.400000000001</v>
      </c>
      <c r="E31" s="21">
        <f>E32+E33</f>
        <v>4329211.4899999993</v>
      </c>
      <c r="F31" s="21">
        <f t="shared" si="1"/>
        <v>4329.2114899999997</v>
      </c>
      <c r="G31" s="21">
        <f t="shared" si="2"/>
        <v>20.878360147380803</v>
      </c>
    </row>
    <row r="32" spans="1:7" ht="31.5" x14ac:dyDescent="0.25">
      <c r="A32" s="19" t="s">
        <v>51</v>
      </c>
      <c r="B32" s="20" t="s">
        <v>52</v>
      </c>
      <c r="C32" s="21">
        <v>20735000</v>
      </c>
      <c r="D32" s="21">
        <f t="shared" si="0"/>
        <v>20735</v>
      </c>
      <c r="E32" s="23">
        <v>4329207.8899999997</v>
      </c>
      <c r="F32" s="21">
        <f t="shared" si="1"/>
        <v>4329.2078899999997</v>
      </c>
      <c r="G32" s="21">
        <f t="shared" si="2"/>
        <v>20.878745551000723</v>
      </c>
    </row>
    <row r="33" spans="1:7" ht="31.5" x14ac:dyDescent="0.25">
      <c r="A33" s="19" t="s">
        <v>53</v>
      </c>
      <c r="B33" s="20" t="s">
        <v>54</v>
      </c>
      <c r="C33" s="21">
        <v>400</v>
      </c>
      <c r="D33" s="21">
        <f t="shared" si="0"/>
        <v>0.4</v>
      </c>
      <c r="E33" s="23">
        <v>3.6</v>
      </c>
      <c r="F33" s="21">
        <f t="shared" si="1"/>
        <v>3.5999999999999999E-3</v>
      </c>
      <c r="G33" s="21">
        <f t="shared" si="2"/>
        <v>0.90000000000000013</v>
      </c>
    </row>
    <row r="34" spans="1:7" hidden="1" x14ac:dyDescent="0.25">
      <c r="A34" s="19" t="s">
        <v>55</v>
      </c>
      <c r="B34" s="20" t="s">
        <v>56</v>
      </c>
      <c r="C34" s="21">
        <f>C35+C36</f>
        <v>0</v>
      </c>
      <c r="D34" s="21">
        <f t="shared" si="0"/>
        <v>0</v>
      </c>
      <c r="E34" s="23">
        <f>E35+E36</f>
        <v>0</v>
      </c>
      <c r="F34" s="21">
        <f t="shared" si="1"/>
        <v>0</v>
      </c>
      <c r="G34" s="21" t="e">
        <f t="shared" si="2"/>
        <v>#DIV/0!</v>
      </c>
    </row>
    <row r="35" spans="1:7" hidden="1" x14ac:dyDescent="0.25">
      <c r="A35" s="19" t="s">
        <v>57</v>
      </c>
      <c r="B35" s="20" t="s">
        <v>58</v>
      </c>
      <c r="C35" s="21"/>
      <c r="D35" s="21">
        <f t="shared" si="0"/>
        <v>0</v>
      </c>
      <c r="E35" s="23"/>
      <c r="F35" s="21">
        <f t="shared" si="1"/>
        <v>0</v>
      </c>
      <c r="G35" s="21" t="e">
        <f t="shared" si="2"/>
        <v>#DIV/0!</v>
      </c>
    </row>
    <row r="36" spans="1:7" hidden="1" x14ac:dyDescent="0.25">
      <c r="A36" s="19" t="s">
        <v>59</v>
      </c>
      <c r="B36" s="20" t="s">
        <v>60</v>
      </c>
      <c r="C36" s="21"/>
      <c r="D36" s="21">
        <f t="shared" si="0"/>
        <v>0</v>
      </c>
      <c r="E36" s="23"/>
      <c r="F36" s="21">
        <f t="shared" si="1"/>
        <v>0</v>
      </c>
      <c r="G36" s="21" t="e">
        <f t="shared" si="2"/>
        <v>#DIV/0!</v>
      </c>
    </row>
    <row r="37" spans="1:7" ht="31.5" x14ac:dyDescent="0.25">
      <c r="A37" s="19" t="s">
        <v>61</v>
      </c>
      <c r="B37" s="20" t="s">
        <v>62</v>
      </c>
      <c r="C37" s="21">
        <f>C38</f>
        <v>100000</v>
      </c>
      <c r="D37" s="21">
        <f t="shared" si="0"/>
        <v>100</v>
      </c>
      <c r="E37" s="23">
        <f>E38</f>
        <v>0</v>
      </c>
      <c r="F37" s="21">
        <f t="shared" si="1"/>
        <v>0</v>
      </c>
      <c r="G37" s="21">
        <f t="shared" si="2"/>
        <v>0</v>
      </c>
    </row>
    <row r="38" spans="1:7" x14ac:dyDescent="0.25">
      <c r="A38" s="19" t="s">
        <v>63</v>
      </c>
      <c r="B38" s="20" t="s">
        <v>64</v>
      </c>
      <c r="C38" s="21">
        <f>C39</f>
        <v>100000</v>
      </c>
      <c r="D38" s="21">
        <f t="shared" si="0"/>
        <v>100</v>
      </c>
      <c r="E38" s="23">
        <f>E39</f>
        <v>0</v>
      </c>
      <c r="F38" s="21">
        <f t="shared" si="1"/>
        <v>0</v>
      </c>
      <c r="G38" s="21">
        <f t="shared" si="2"/>
        <v>0</v>
      </c>
    </row>
    <row r="39" spans="1:7" ht="31.5" x14ac:dyDescent="0.25">
      <c r="A39" s="19" t="s">
        <v>65</v>
      </c>
      <c r="B39" s="20" t="s">
        <v>66</v>
      </c>
      <c r="C39" s="21">
        <v>100000</v>
      </c>
      <c r="D39" s="21">
        <f t="shared" si="0"/>
        <v>100</v>
      </c>
      <c r="E39" s="23">
        <v>0</v>
      </c>
      <c r="F39" s="21">
        <f t="shared" si="1"/>
        <v>0</v>
      </c>
      <c r="G39" s="21">
        <f t="shared" si="2"/>
        <v>0</v>
      </c>
    </row>
    <row r="40" spans="1:7" x14ac:dyDescent="0.25">
      <c r="A40" s="19" t="s">
        <v>67</v>
      </c>
      <c r="B40" s="20" t="s">
        <v>68</v>
      </c>
      <c r="C40" s="21">
        <f>C41+C43</f>
        <v>1206000</v>
      </c>
      <c r="D40" s="21">
        <f t="shared" si="0"/>
        <v>1206</v>
      </c>
      <c r="E40" s="23">
        <f>E41+E43</f>
        <v>422939.02</v>
      </c>
      <c r="F40" s="21">
        <f t="shared" si="1"/>
        <v>422.93902000000003</v>
      </c>
      <c r="G40" s="21">
        <f t="shared" si="2"/>
        <v>35.069570480928689</v>
      </c>
    </row>
    <row r="41" spans="1:7" ht="31.5" x14ac:dyDescent="0.25">
      <c r="A41" s="19" t="s">
        <v>69</v>
      </c>
      <c r="B41" s="20" t="s">
        <v>70</v>
      </c>
      <c r="C41" s="21">
        <f>C42</f>
        <v>500000</v>
      </c>
      <c r="D41" s="21">
        <f t="shared" si="0"/>
        <v>500</v>
      </c>
      <c r="E41" s="23">
        <f>E42</f>
        <v>190459.02</v>
      </c>
      <c r="F41" s="21">
        <f t="shared" si="1"/>
        <v>190.45901999999998</v>
      </c>
      <c r="G41" s="21">
        <f t="shared" si="2"/>
        <v>38.091803999999996</v>
      </c>
    </row>
    <row r="42" spans="1:7" ht="63" x14ac:dyDescent="0.25">
      <c r="A42" s="19" t="s">
        <v>71</v>
      </c>
      <c r="B42" s="20" t="s">
        <v>72</v>
      </c>
      <c r="C42" s="21">
        <v>500000</v>
      </c>
      <c r="D42" s="21">
        <f t="shared" si="0"/>
        <v>500</v>
      </c>
      <c r="E42" s="23">
        <v>190459.02</v>
      </c>
      <c r="F42" s="21">
        <f t="shared" si="1"/>
        <v>190.45901999999998</v>
      </c>
      <c r="G42" s="21">
        <f t="shared" si="2"/>
        <v>38.091803999999996</v>
      </c>
    </row>
    <row r="43" spans="1:7" ht="47.25" x14ac:dyDescent="0.25">
      <c r="A43" s="19" t="s">
        <v>73</v>
      </c>
      <c r="B43" s="20" t="s">
        <v>74</v>
      </c>
      <c r="C43" s="21">
        <f>C44+C46+C47</f>
        <v>706000</v>
      </c>
      <c r="D43" s="21">
        <f t="shared" si="0"/>
        <v>706</v>
      </c>
      <c r="E43" s="23">
        <f>E44+E46+E47</f>
        <v>232480</v>
      </c>
      <c r="F43" s="21">
        <f t="shared" si="1"/>
        <v>232.48</v>
      </c>
      <c r="G43" s="21">
        <f t="shared" si="2"/>
        <v>32.929178470254953</v>
      </c>
    </row>
    <row r="44" spans="1:7" ht="78.75" x14ac:dyDescent="0.25">
      <c r="A44" s="19" t="s">
        <v>75</v>
      </c>
      <c r="B44" s="20" t="s">
        <v>76</v>
      </c>
      <c r="C44" s="21">
        <f>C45</f>
        <v>600000</v>
      </c>
      <c r="D44" s="21">
        <f t="shared" si="0"/>
        <v>600</v>
      </c>
      <c r="E44" s="23">
        <f>E45</f>
        <v>209180</v>
      </c>
      <c r="F44" s="21">
        <f t="shared" si="1"/>
        <v>209.18</v>
      </c>
      <c r="G44" s="21">
        <f t="shared" si="2"/>
        <v>34.863333333333337</v>
      </c>
    </row>
    <row r="45" spans="1:7" ht="94.5" x14ac:dyDescent="0.25">
      <c r="A45" s="19" t="s">
        <v>77</v>
      </c>
      <c r="B45" s="20" t="s">
        <v>78</v>
      </c>
      <c r="C45" s="21">
        <v>600000</v>
      </c>
      <c r="D45" s="21">
        <f t="shared" si="0"/>
        <v>600</v>
      </c>
      <c r="E45" s="23">
        <v>209180</v>
      </c>
      <c r="F45" s="21">
        <f t="shared" si="1"/>
        <v>209.18</v>
      </c>
      <c r="G45" s="21">
        <f t="shared" si="2"/>
        <v>34.863333333333337</v>
      </c>
    </row>
    <row r="46" spans="1:7" ht="78.75" x14ac:dyDescent="0.25">
      <c r="A46" s="19" t="s">
        <v>79</v>
      </c>
      <c r="B46" s="20" t="s">
        <v>80</v>
      </c>
      <c r="C46" s="21">
        <v>100000</v>
      </c>
      <c r="D46" s="21">
        <f t="shared" si="0"/>
        <v>100</v>
      </c>
      <c r="E46" s="23">
        <v>23300</v>
      </c>
      <c r="F46" s="21">
        <f t="shared" si="1"/>
        <v>23.3</v>
      </c>
      <c r="G46" s="21">
        <f t="shared" si="2"/>
        <v>23.3</v>
      </c>
    </row>
    <row r="47" spans="1:7" ht="31.5" x14ac:dyDescent="0.25">
      <c r="A47" s="19" t="s">
        <v>81</v>
      </c>
      <c r="B47" s="20" t="s">
        <v>82</v>
      </c>
      <c r="C47" s="21">
        <v>6000</v>
      </c>
      <c r="D47" s="21">
        <f t="shared" si="0"/>
        <v>6</v>
      </c>
      <c r="E47" s="23">
        <v>0</v>
      </c>
      <c r="F47" s="21">
        <f t="shared" si="1"/>
        <v>0</v>
      </c>
      <c r="G47" s="21">
        <f t="shared" si="2"/>
        <v>0</v>
      </c>
    </row>
    <row r="48" spans="1:7" ht="47.25" x14ac:dyDescent="0.25">
      <c r="A48" s="19" t="s">
        <v>83</v>
      </c>
      <c r="B48" s="20" t="s">
        <v>84</v>
      </c>
      <c r="C48" s="21">
        <f>SUM(C49)</f>
        <v>0</v>
      </c>
      <c r="D48" s="21">
        <f t="shared" si="0"/>
        <v>0</v>
      </c>
      <c r="E48" s="23">
        <f>SUM(E49)</f>
        <v>2000</v>
      </c>
      <c r="F48" s="21">
        <f t="shared" si="1"/>
        <v>2</v>
      </c>
      <c r="G48" s="21"/>
    </row>
    <row r="49" spans="1:7" x14ac:dyDescent="0.25">
      <c r="A49" s="19" t="s">
        <v>85</v>
      </c>
      <c r="B49" s="20" t="s">
        <v>86</v>
      </c>
      <c r="C49" s="21">
        <f>C50</f>
        <v>0</v>
      </c>
      <c r="D49" s="21">
        <f t="shared" si="0"/>
        <v>0</v>
      </c>
      <c r="E49" s="23">
        <f>E50</f>
        <v>2000</v>
      </c>
      <c r="F49" s="21">
        <f t="shared" si="1"/>
        <v>2</v>
      </c>
      <c r="G49" s="21"/>
    </row>
    <row r="50" spans="1:7" x14ac:dyDescent="0.25">
      <c r="A50" s="19" t="s">
        <v>87</v>
      </c>
      <c r="B50" s="20" t="s">
        <v>88</v>
      </c>
      <c r="C50" s="21"/>
      <c r="D50" s="21">
        <f t="shared" si="0"/>
        <v>0</v>
      </c>
      <c r="E50" s="23">
        <v>2000</v>
      </c>
      <c r="F50" s="21">
        <f t="shared" si="1"/>
        <v>2</v>
      </c>
      <c r="G50" s="21"/>
    </row>
    <row r="51" spans="1:7" x14ac:dyDescent="0.25">
      <c r="A51" s="19" t="s">
        <v>89</v>
      </c>
      <c r="B51" s="20"/>
      <c r="C51" s="21">
        <f>C52+C58+C60+C63+C70+C73+C90</f>
        <v>3078600</v>
      </c>
      <c r="D51" s="21">
        <f t="shared" si="0"/>
        <v>3078.6</v>
      </c>
      <c r="E51" s="23">
        <f>E52+E58+E60+E63+E70+E73+E90</f>
        <v>1451741.02</v>
      </c>
      <c r="F51" s="21">
        <f t="shared" si="1"/>
        <v>1451.7410199999999</v>
      </c>
      <c r="G51" s="21">
        <f t="shared" si="2"/>
        <v>47.155883193659456</v>
      </c>
    </row>
    <row r="52" spans="1:7" ht="47.25" x14ac:dyDescent="0.25">
      <c r="A52" s="19" t="s">
        <v>90</v>
      </c>
      <c r="B52" s="20" t="s">
        <v>91</v>
      </c>
      <c r="C52" s="21">
        <f>C53</f>
        <v>1082200</v>
      </c>
      <c r="D52" s="21">
        <f t="shared" si="0"/>
        <v>1082.2</v>
      </c>
      <c r="E52" s="21">
        <f>E53</f>
        <v>235204.62999999998</v>
      </c>
      <c r="F52" s="21">
        <f t="shared" si="1"/>
        <v>235.20462999999998</v>
      </c>
      <c r="G52" s="21">
        <f t="shared" si="2"/>
        <v>21.733933653668451</v>
      </c>
    </row>
    <row r="53" spans="1:7" ht="110.25" x14ac:dyDescent="0.25">
      <c r="A53" s="19" t="s">
        <v>92</v>
      </c>
      <c r="B53" s="20" t="s">
        <v>93</v>
      </c>
      <c r="C53" s="21">
        <f>C54+C56</f>
        <v>1082200</v>
      </c>
      <c r="D53" s="21">
        <f t="shared" si="0"/>
        <v>1082.2</v>
      </c>
      <c r="E53" s="23">
        <f>E54+E56</f>
        <v>235204.62999999998</v>
      </c>
      <c r="F53" s="21">
        <f t="shared" si="1"/>
        <v>235.20462999999998</v>
      </c>
      <c r="G53" s="21">
        <f t="shared" si="2"/>
        <v>21.733933653668451</v>
      </c>
    </row>
    <row r="54" spans="1:7" ht="78.75" x14ac:dyDescent="0.25">
      <c r="A54" s="19" t="s">
        <v>94</v>
      </c>
      <c r="B54" s="20" t="s">
        <v>95</v>
      </c>
      <c r="C54" s="21">
        <f>C55</f>
        <v>790200</v>
      </c>
      <c r="D54" s="21">
        <f t="shared" si="0"/>
        <v>790.2</v>
      </c>
      <c r="E54" s="23">
        <f>E55</f>
        <v>204104.83</v>
      </c>
      <c r="F54" s="21">
        <f t="shared" si="1"/>
        <v>204.10482999999999</v>
      </c>
      <c r="G54" s="21">
        <f t="shared" si="2"/>
        <v>25.829515312579094</v>
      </c>
    </row>
    <row r="55" spans="1:7" ht="94.5" x14ac:dyDescent="0.25">
      <c r="A55" s="19" t="s">
        <v>96</v>
      </c>
      <c r="B55" s="20" t="s">
        <v>97</v>
      </c>
      <c r="C55" s="21">
        <v>790200</v>
      </c>
      <c r="D55" s="21">
        <f t="shared" si="0"/>
        <v>790.2</v>
      </c>
      <c r="E55" s="23">
        <v>204104.83</v>
      </c>
      <c r="F55" s="21">
        <f t="shared" si="1"/>
        <v>204.10482999999999</v>
      </c>
      <c r="G55" s="21">
        <f t="shared" si="2"/>
        <v>25.829515312579094</v>
      </c>
    </row>
    <row r="56" spans="1:7" ht="94.5" x14ac:dyDescent="0.25">
      <c r="A56" s="19" t="s">
        <v>98</v>
      </c>
      <c r="B56" s="20" t="s">
        <v>99</v>
      </c>
      <c r="C56" s="21">
        <f>C57</f>
        <v>292000</v>
      </c>
      <c r="D56" s="21">
        <f t="shared" si="0"/>
        <v>292</v>
      </c>
      <c r="E56" s="23">
        <f>E57</f>
        <v>31099.8</v>
      </c>
      <c r="F56" s="21">
        <f t="shared" si="1"/>
        <v>31.099799999999998</v>
      </c>
      <c r="G56" s="21">
        <f t="shared" si="2"/>
        <v>10.650616438356163</v>
      </c>
    </row>
    <row r="57" spans="1:7" ht="94.5" x14ac:dyDescent="0.25">
      <c r="A57" s="19" t="s">
        <v>100</v>
      </c>
      <c r="B57" s="20" t="s">
        <v>101</v>
      </c>
      <c r="C57" s="21">
        <v>292000</v>
      </c>
      <c r="D57" s="21">
        <f t="shared" si="0"/>
        <v>292</v>
      </c>
      <c r="E57" s="23">
        <v>31099.8</v>
      </c>
      <c r="F57" s="21">
        <f t="shared" si="1"/>
        <v>31.099799999999998</v>
      </c>
      <c r="G57" s="21">
        <f t="shared" si="2"/>
        <v>10.650616438356163</v>
      </c>
    </row>
    <row r="58" spans="1:7" ht="31.5" x14ac:dyDescent="0.25">
      <c r="A58" s="19" t="s">
        <v>102</v>
      </c>
      <c r="B58" s="20" t="s">
        <v>103</v>
      </c>
      <c r="C58" s="21">
        <f>C59</f>
        <v>190000</v>
      </c>
      <c r="D58" s="21">
        <f t="shared" si="0"/>
        <v>190</v>
      </c>
      <c r="E58" s="23">
        <f>E59</f>
        <v>46259.87</v>
      </c>
      <c r="F58" s="21">
        <f t="shared" si="1"/>
        <v>46.259869999999999</v>
      </c>
      <c r="G58" s="21">
        <f t="shared" si="2"/>
        <v>24.347300000000001</v>
      </c>
    </row>
    <row r="59" spans="1:7" ht="31.5" x14ac:dyDescent="0.25">
      <c r="A59" s="19" t="s">
        <v>104</v>
      </c>
      <c r="B59" s="20" t="s">
        <v>105</v>
      </c>
      <c r="C59" s="21">
        <v>190000</v>
      </c>
      <c r="D59" s="21">
        <f t="shared" si="0"/>
        <v>190</v>
      </c>
      <c r="E59" s="23">
        <v>46259.87</v>
      </c>
      <c r="F59" s="21">
        <f t="shared" si="1"/>
        <v>46.259869999999999</v>
      </c>
      <c r="G59" s="21">
        <f t="shared" si="2"/>
        <v>24.347300000000001</v>
      </c>
    </row>
    <row r="60" spans="1:7" ht="31.5" x14ac:dyDescent="0.25">
      <c r="A60" s="19" t="s">
        <v>106</v>
      </c>
      <c r="B60" s="20" t="s">
        <v>107</v>
      </c>
      <c r="C60" s="21">
        <f>C61</f>
        <v>35000</v>
      </c>
      <c r="D60" s="21">
        <f t="shared" si="0"/>
        <v>35</v>
      </c>
      <c r="E60" s="23">
        <f>E61</f>
        <v>2600</v>
      </c>
      <c r="F60" s="21">
        <f t="shared" si="1"/>
        <v>2.6</v>
      </c>
      <c r="G60" s="21">
        <f t="shared" si="2"/>
        <v>7.4285714285714288</v>
      </c>
    </row>
    <row r="61" spans="1:7" ht="31.5" x14ac:dyDescent="0.25">
      <c r="A61" s="19" t="s">
        <v>108</v>
      </c>
      <c r="B61" s="20" t="s">
        <v>109</v>
      </c>
      <c r="C61" s="21">
        <f>C62</f>
        <v>35000</v>
      </c>
      <c r="D61" s="21">
        <f t="shared" si="0"/>
        <v>35</v>
      </c>
      <c r="E61" s="23">
        <f>E62</f>
        <v>2600</v>
      </c>
      <c r="F61" s="21">
        <f t="shared" si="1"/>
        <v>2.6</v>
      </c>
      <c r="G61" s="21">
        <f t="shared" si="2"/>
        <v>7.4285714285714288</v>
      </c>
    </row>
    <row r="62" spans="1:7" ht="63" x14ac:dyDescent="0.25">
      <c r="A62" s="19" t="s">
        <v>110</v>
      </c>
      <c r="B62" s="20" t="s">
        <v>111</v>
      </c>
      <c r="C62" s="21">
        <v>35000</v>
      </c>
      <c r="D62" s="21">
        <f t="shared" si="0"/>
        <v>35</v>
      </c>
      <c r="E62" s="23">
        <v>2600</v>
      </c>
      <c r="F62" s="21">
        <f t="shared" si="1"/>
        <v>2.6</v>
      </c>
      <c r="G62" s="21">
        <f t="shared" si="2"/>
        <v>7.4285714285714288</v>
      </c>
    </row>
    <row r="63" spans="1:7" ht="31.5" x14ac:dyDescent="0.25">
      <c r="A63" s="19" t="s">
        <v>112</v>
      </c>
      <c r="B63" s="20" t="s">
        <v>113</v>
      </c>
      <c r="C63" s="21">
        <f>C64+C67</f>
        <v>395000</v>
      </c>
      <c r="D63" s="21">
        <f t="shared" si="0"/>
        <v>395</v>
      </c>
      <c r="E63" s="23">
        <f>E64+E67</f>
        <v>340903.52</v>
      </c>
      <c r="F63" s="21">
        <f t="shared" si="1"/>
        <v>340.90352000000001</v>
      </c>
      <c r="G63" s="21">
        <f t="shared" si="2"/>
        <v>86.30468860759494</v>
      </c>
    </row>
    <row r="64" spans="1:7" ht="94.5" x14ac:dyDescent="0.25">
      <c r="A64" s="19" t="s">
        <v>114</v>
      </c>
      <c r="B64" s="20" t="s">
        <v>115</v>
      </c>
      <c r="C64" s="21">
        <f>C65</f>
        <v>0</v>
      </c>
      <c r="D64" s="21">
        <f t="shared" si="0"/>
        <v>0</v>
      </c>
      <c r="E64" s="23">
        <f>E65</f>
        <v>76000</v>
      </c>
      <c r="F64" s="21">
        <f t="shared" si="1"/>
        <v>76</v>
      </c>
      <c r="G64" s="21"/>
    </row>
    <row r="65" spans="1:7" ht="110.25" x14ac:dyDescent="0.25">
      <c r="A65" s="19" t="s">
        <v>116</v>
      </c>
      <c r="B65" s="20" t="s">
        <v>117</v>
      </c>
      <c r="C65" s="21">
        <f>C66</f>
        <v>0</v>
      </c>
      <c r="D65" s="21">
        <f t="shared" si="0"/>
        <v>0</v>
      </c>
      <c r="E65" s="23">
        <f>E66</f>
        <v>76000</v>
      </c>
      <c r="F65" s="21">
        <f t="shared" si="1"/>
        <v>76</v>
      </c>
      <c r="G65" s="21"/>
    </row>
    <row r="66" spans="1:7" ht="110.25" x14ac:dyDescent="0.25">
      <c r="A66" s="19" t="s">
        <v>118</v>
      </c>
      <c r="B66" s="20" t="s">
        <v>119</v>
      </c>
      <c r="C66" s="21">
        <v>0</v>
      </c>
      <c r="D66" s="21">
        <f t="shared" si="0"/>
        <v>0</v>
      </c>
      <c r="E66" s="23">
        <v>76000</v>
      </c>
      <c r="F66" s="21">
        <f t="shared" si="1"/>
        <v>76</v>
      </c>
      <c r="G66" s="21"/>
    </row>
    <row r="67" spans="1:7" ht="63" x14ac:dyDescent="0.25">
      <c r="A67" s="19" t="s">
        <v>120</v>
      </c>
      <c r="B67" s="20" t="s">
        <v>121</v>
      </c>
      <c r="C67" s="21">
        <f>C68</f>
        <v>395000</v>
      </c>
      <c r="D67" s="21">
        <f t="shared" si="0"/>
        <v>395</v>
      </c>
      <c r="E67" s="23">
        <f>E68</f>
        <v>264903.52</v>
      </c>
      <c r="F67" s="21">
        <f t="shared" si="1"/>
        <v>264.90352000000001</v>
      </c>
      <c r="G67" s="21">
        <f>E67/C67*100</f>
        <v>67.064182278481027</v>
      </c>
    </row>
    <row r="68" spans="1:7" ht="47.25" x14ac:dyDescent="0.25">
      <c r="A68" s="19" t="s">
        <v>122</v>
      </c>
      <c r="B68" s="20" t="s">
        <v>123</v>
      </c>
      <c r="C68" s="21">
        <f>C69</f>
        <v>395000</v>
      </c>
      <c r="D68" s="21">
        <f t="shared" si="0"/>
        <v>395</v>
      </c>
      <c r="E68" s="23">
        <f>E69</f>
        <v>264903.52</v>
      </c>
      <c r="F68" s="21">
        <f t="shared" si="1"/>
        <v>264.90352000000001</v>
      </c>
      <c r="G68" s="21">
        <f>E68/C68*100</f>
        <v>67.064182278481027</v>
      </c>
    </row>
    <row r="69" spans="1:7" ht="63" x14ac:dyDescent="0.25">
      <c r="A69" s="19" t="s">
        <v>124</v>
      </c>
      <c r="B69" s="20" t="s">
        <v>125</v>
      </c>
      <c r="C69" s="21">
        <v>395000</v>
      </c>
      <c r="D69" s="21">
        <f t="shared" si="0"/>
        <v>395</v>
      </c>
      <c r="E69" s="23">
        <v>264903.52</v>
      </c>
      <c r="F69" s="21">
        <f t="shared" si="1"/>
        <v>264.90352000000001</v>
      </c>
      <c r="G69" s="21">
        <f>E69/C69*100</f>
        <v>67.064182278481027</v>
      </c>
    </row>
    <row r="70" spans="1:7" x14ac:dyDescent="0.25">
      <c r="A70" s="19" t="s">
        <v>126</v>
      </c>
      <c r="B70" s="20" t="s">
        <v>127</v>
      </c>
      <c r="C70" s="21">
        <f>C71</f>
        <v>0</v>
      </c>
      <c r="D70" s="21">
        <f t="shared" si="0"/>
        <v>0</v>
      </c>
      <c r="E70" s="23">
        <f>E71</f>
        <v>250</v>
      </c>
      <c r="F70" s="21">
        <f t="shared" si="1"/>
        <v>0.25</v>
      </c>
      <c r="G70" s="21"/>
    </row>
    <row r="71" spans="1:7" ht="47.25" x14ac:dyDescent="0.25">
      <c r="A71" s="19" t="s">
        <v>128</v>
      </c>
      <c r="B71" s="20" t="s">
        <v>129</v>
      </c>
      <c r="C71" s="21">
        <f>C72</f>
        <v>0</v>
      </c>
      <c r="D71" s="21">
        <f t="shared" si="0"/>
        <v>0</v>
      </c>
      <c r="E71" s="23">
        <f>E72</f>
        <v>250</v>
      </c>
      <c r="F71" s="21">
        <f t="shared" si="1"/>
        <v>0.25</v>
      </c>
      <c r="G71" s="21"/>
    </row>
    <row r="72" spans="1:7" ht="31.5" x14ac:dyDescent="0.25">
      <c r="A72" s="19" t="s">
        <v>130</v>
      </c>
      <c r="B72" s="20" t="s">
        <v>131</v>
      </c>
      <c r="C72" s="21"/>
      <c r="D72" s="21">
        <f t="shared" si="0"/>
        <v>0</v>
      </c>
      <c r="E72" s="23">
        <v>250</v>
      </c>
      <c r="F72" s="21">
        <f t="shared" si="1"/>
        <v>0.25</v>
      </c>
      <c r="G72" s="21"/>
    </row>
    <row r="73" spans="1:7" x14ac:dyDescent="0.25">
      <c r="A73" s="19" t="s">
        <v>132</v>
      </c>
      <c r="B73" s="20" t="s">
        <v>133</v>
      </c>
      <c r="C73" s="21">
        <f>C74+C77+C78+C79+C83+C88+C85+C84</f>
        <v>1376400</v>
      </c>
      <c r="D73" s="21">
        <f t="shared" si="0"/>
        <v>1376.4</v>
      </c>
      <c r="E73" s="23">
        <f>E74+E77+E78+E79+E83+E88+E85+E84+E87</f>
        <v>278755.3</v>
      </c>
      <c r="F73" s="21">
        <f t="shared" si="1"/>
        <v>278.75529999999998</v>
      </c>
      <c r="G73" s="21">
        <f t="shared" ref="G73:G136" si="3">E73/C73*100</f>
        <v>20.252492008137168</v>
      </c>
    </row>
    <row r="74" spans="1:7" ht="31.5" x14ac:dyDescent="0.25">
      <c r="A74" s="19" t="s">
        <v>134</v>
      </c>
      <c r="B74" s="20" t="s">
        <v>135</v>
      </c>
      <c r="C74" s="21">
        <f>C75+C76</f>
        <v>59390</v>
      </c>
      <c r="D74" s="21">
        <f t="shared" ref="D74:D137" si="4">C74/1000</f>
        <v>59.39</v>
      </c>
      <c r="E74" s="23">
        <f>E75+E76</f>
        <v>1450</v>
      </c>
      <c r="F74" s="21">
        <f t="shared" ref="F74:F137" si="5">E74/1000</f>
        <v>1.45</v>
      </c>
      <c r="G74" s="21">
        <f t="shared" si="3"/>
        <v>2.4414884660717293</v>
      </c>
    </row>
    <row r="75" spans="1:7" ht="126" x14ac:dyDescent="0.25">
      <c r="A75" s="19" t="s">
        <v>136</v>
      </c>
      <c r="B75" s="20" t="s">
        <v>137</v>
      </c>
      <c r="C75" s="21">
        <v>16000</v>
      </c>
      <c r="D75" s="21">
        <f t="shared" si="4"/>
        <v>16</v>
      </c>
      <c r="E75" s="23">
        <v>700</v>
      </c>
      <c r="F75" s="21">
        <f t="shared" si="5"/>
        <v>0.7</v>
      </c>
      <c r="G75" s="21">
        <f t="shared" si="3"/>
        <v>4.375</v>
      </c>
    </row>
    <row r="76" spans="1:7" ht="63" x14ac:dyDescent="0.25">
      <c r="A76" s="19" t="s">
        <v>138</v>
      </c>
      <c r="B76" s="20" t="s">
        <v>139</v>
      </c>
      <c r="C76" s="21">
        <v>43390</v>
      </c>
      <c r="D76" s="21">
        <f t="shared" si="4"/>
        <v>43.39</v>
      </c>
      <c r="E76" s="23">
        <v>750</v>
      </c>
      <c r="F76" s="21">
        <f t="shared" si="5"/>
        <v>0.75</v>
      </c>
      <c r="G76" s="21">
        <f t="shared" si="3"/>
        <v>1.7285088730122147</v>
      </c>
    </row>
    <row r="77" spans="1:7" ht="78.75" x14ac:dyDescent="0.25">
      <c r="A77" s="19" t="s">
        <v>140</v>
      </c>
      <c r="B77" s="20" t="s">
        <v>141</v>
      </c>
      <c r="C77" s="21">
        <v>77000</v>
      </c>
      <c r="D77" s="21">
        <f t="shared" si="4"/>
        <v>77</v>
      </c>
      <c r="E77" s="23">
        <v>9000</v>
      </c>
      <c r="F77" s="21">
        <f t="shared" si="5"/>
        <v>9</v>
      </c>
      <c r="G77" s="21">
        <f t="shared" si="3"/>
        <v>11.688311688311687</v>
      </c>
    </row>
    <row r="78" spans="1:7" ht="78.75" hidden="1" x14ac:dyDescent="0.25">
      <c r="A78" s="19" t="s">
        <v>142</v>
      </c>
      <c r="B78" s="20" t="s">
        <v>143</v>
      </c>
      <c r="C78" s="21">
        <v>0</v>
      </c>
      <c r="D78" s="21">
        <f t="shared" si="4"/>
        <v>0</v>
      </c>
      <c r="E78" s="23">
        <v>0</v>
      </c>
      <c r="F78" s="21">
        <f t="shared" si="5"/>
        <v>0</v>
      </c>
      <c r="G78" s="21" t="e">
        <f t="shared" si="3"/>
        <v>#DIV/0!</v>
      </c>
    </row>
    <row r="79" spans="1:7" ht="110.25" x14ac:dyDescent="0.25">
      <c r="A79" s="19" t="s">
        <v>144</v>
      </c>
      <c r="B79" s="20" t="s">
        <v>145</v>
      </c>
      <c r="C79" s="21">
        <f>C80+C81+C82</f>
        <v>36200</v>
      </c>
      <c r="D79" s="21">
        <f t="shared" si="4"/>
        <v>36.200000000000003</v>
      </c>
      <c r="E79" s="23">
        <f>E80+E81+E82</f>
        <v>23500</v>
      </c>
      <c r="F79" s="21">
        <f t="shared" si="5"/>
        <v>23.5</v>
      </c>
      <c r="G79" s="21">
        <f t="shared" si="3"/>
        <v>64.917127071823202</v>
      </c>
    </row>
    <row r="80" spans="1:7" ht="31.5" x14ac:dyDescent="0.25">
      <c r="A80" s="19" t="s">
        <v>146</v>
      </c>
      <c r="B80" s="20" t="s">
        <v>147</v>
      </c>
      <c r="C80" s="21">
        <v>15000</v>
      </c>
      <c r="D80" s="21">
        <f t="shared" si="4"/>
        <v>15</v>
      </c>
      <c r="E80" s="23">
        <v>0</v>
      </c>
      <c r="F80" s="21">
        <f t="shared" si="5"/>
        <v>0</v>
      </c>
      <c r="G80" s="21">
        <f t="shared" si="3"/>
        <v>0</v>
      </c>
    </row>
    <row r="81" spans="1:8" ht="47.25" x14ac:dyDescent="0.25">
      <c r="A81" s="19" t="s">
        <v>148</v>
      </c>
      <c r="B81" s="20" t="s">
        <v>149</v>
      </c>
      <c r="C81" s="21">
        <v>3250</v>
      </c>
      <c r="D81" s="21">
        <f t="shared" si="4"/>
        <v>3.25</v>
      </c>
      <c r="E81" s="23">
        <v>23000</v>
      </c>
      <c r="F81" s="21">
        <f t="shared" si="5"/>
        <v>23</v>
      </c>
      <c r="G81" s="21">
        <f t="shared" si="3"/>
        <v>707.69230769230762</v>
      </c>
    </row>
    <row r="82" spans="1:8" ht="31.5" x14ac:dyDescent="0.25">
      <c r="A82" s="19" t="s">
        <v>150</v>
      </c>
      <c r="B82" s="20" t="s">
        <v>151</v>
      </c>
      <c r="C82" s="21">
        <v>17950</v>
      </c>
      <c r="D82" s="21">
        <f t="shared" si="4"/>
        <v>17.95</v>
      </c>
      <c r="E82" s="23">
        <v>500</v>
      </c>
      <c r="F82" s="21">
        <f t="shared" si="5"/>
        <v>0.5</v>
      </c>
      <c r="G82" s="21">
        <f t="shared" si="3"/>
        <v>2.785515320334262</v>
      </c>
    </row>
    <row r="83" spans="1:8" ht="63" x14ac:dyDescent="0.25">
      <c r="A83" s="19" t="s">
        <v>152</v>
      </c>
      <c r="B83" s="20" t="s">
        <v>153</v>
      </c>
      <c r="C83" s="21">
        <v>373810</v>
      </c>
      <c r="D83" s="21">
        <f t="shared" si="4"/>
        <v>373.81</v>
      </c>
      <c r="E83" s="23">
        <v>43600</v>
      </c>
      <c r="F83" s="21">
        <f t="shared" si="5"/>
        <v>43.6</v>
      </c>
      <c r="G83" s="21">
        <f t="shared" si="3"/>
        <v>11.663679409325594</v>
      </c>
    </row>
    <row r="84" spans="1:8" ht="47.25" hidden="1" x14ac:dyDescent="0.25">
      <c r="A84" s="24" t="s">
        <v>154</v>
      </c>
      <c r="B84" s="20" t="s">
        <v>155</v>
      </c>
      <c r="C84" s="21"/>
      <c r="D84" s="21">
        <f t="shared" si="4"/>
        <v>0</v>
      </c>
      <c r="E84" s="23"/>
      <c r="F84" s="21">
        <f t="shared" si="5"/>
        <v>0</v>
      </c>
      <c r="G84" s="21" t="e">
        <f t="shared" si="3"/>
        <v>#DIV/0!</v>
      </c>
    </row>
    <row r="85" spans="1:8" ht="63" x14ac:dyDescent="0.25">
      <c r="A85" s="19" t="s">
        <v>156</v>
      </c>
      <c r="B85" s="20" t="s">
        <v>157</v>
      </c>
      <c r="C85" s="21">
        <f>C86</f>
        <v>30000</v>
      </c>
      <c r="D85" s="21">
        <f t="shared" si="4"/>
        <v>30</v>
      </c>
      <c r="E85" s="23">
        <f>E86</f>
        <v>0</v>
      </c>
      <c r="F85" s="21">
        <f t="shared" si="5"/>
        <v>0</v>
      </c>
      <c r="G85" s="21">
        <f t="shared" si="3"/>
        <v>0</v>
      </c>
    </row>
    <row r="86" spans="1:8" ht="78.75" x14ac:dyDescent="0.25">
      <c r="A86" s="19" t="s">
        <v>158</v>
      </c>
      <c r="B86" s="20" t="s">
        <v>159</v>
      </c>
      <c r="C86" s="21">
        <v>30000</v>
      </c>
      <c r="D86" s="21">
        <f t="shared" si="4"/>
        <v>30</v>
      </c>
      <c r="E86" s="23">
        <v>0</v>
      </c>
      <c r="F86" s="21">
        <f t="shared" si="5"/>
        <v>0</v>
      </c>
      <c r="G86" s="21">
        <f t="shared" si="3"/>
        <v>0</v>
      </c>
    </row>
    <row r="87" spans="1:8" ht="78.75" x14ac:dyDescent="0.25">
      <c r="A87" s="19" t="s">
        <v>160</v>
      </c>
      <c r="B87" s="20" t="s">
        <v>161</v>
      </c>
      <c r="C87" s="21"/>
      <c r="D87" s="21">
        <f t="shared" si="4"/>
        <v>0</v>
      </c>
      <c r="E87" s="23">
        <v>13500</v>
      </c>
      <c r="F87" s="21">
        <f t="shared" si="5"/>
        <v>13.5</v>
      </c>
      <c r="G87" s="21"/>
    </row>
    <row r="88" spans="1:8" ht="31.5" x14ac:dyDescent="0.25">
      <c r="A88" s="19" t="s">
        <v>162</v>
      </c>
      <c r="B88" s="20" t="s">
        <v>163</v>
      </c>
      <c r="C88" s="21">
        <f>C89</f>
        <v>800000</v>
      </c>
      <c r="D88" s="21">
        <f t="shared" si="4"/>
        <v>800</v>
      </c>
      <c r="E88" s="23">
        <f>E89</f>
        <v>187705.3</v>
      </c>
      <c r="F88" s="21">
        <f t="shared" si="5"/>
        <v>187.70529999999999</v>
      </c>
      <c r="G88" s="21">
        <f t="shared" si="3"/>
        <v>23.463162499999999</v>
      </c>
    </row>
    <row r="89" spans="1:8" ht="47.25" x14ac:dyDescent="0.25">
      <c r="A89" s="19" t="s">
        <v>164</v>
      </c>
      <c r="B89" s="20" t="s">
        <v>165</v>
      </c>
      <c r="C89" s="21">
        <v>800000</v>
      </c>
      <c r="D89" s="21">
        <f t="shared" si="4"/>
        <v>800</v>
      </c>
      <c r="E89" s="23">
        <v>187705.3</v>
      </c>
      <c r="F89" s="21">
        <f t="shared" si="5"/>
        <v>187.70529999999999</v>
      </c>
      <c r="G89" s="21">
        <f t="shared" si="3"/>
        <v>23.463162499999999</v>
      </c>
    </row>
    <row r="90" spans="1:8" x14ac:dyDescent="0.25">
      <c r="A90" s="19" t="s">
        <v>166</v>
      </c>
      <c r="B90" s="20" t="s">
        <v>167</v>
      </c>
      <c r="C90" s="21">
        <f>C93+C91</f>
        <v>0</v>
      </c>
      <c r="D90" s="21">
        <f t="shared" si="4"/>
        <v>0</v>
      </c>
      <c r="E90" s="23">
        <f>E93+E91</f>
        <v>547767.69999999995</v>
      </c>
      <c r="F90" s="21">
        <f t="shared" si="5"/>
        <v>547.76769999999999</v>
      </c>
      <c r="G90" s="21"/>
    </row>
    <row r="91" spans="1:8" x14ac:dyDescent="0.25">
      <c r="A91" s="19" t="s">
        <v>168</v>
      </c>
      <c r="B91" s="20" t="s">
        <v>169</v>
      </c>
      <c r="C91" s="21">
        <f>SUM(C92)</f>
        <v>0</v>
      </c>
      <c r="D91" s="21">
        <f t="shared" si="4"/>
        <v>0</v>
      </c>
      <c r="E91" s="23">
        <f>SUM(E92)</f>
        <v>-20278</v>
      </c>
      <c r="F91" s="21">
        <f t="shared" si="5"/>
        <v>-20.277999999999999</v>
      </c>
      <c r="G91" s="21"/>
    </row>
    <row r="92" spans="1:8" ht="31.5" x14ac:dyDescent="0.25">
      <c r="A92" s="19" t="s">
        <v>170</v>
      </c>
      <c r="B92" s="20" t="s">
        <v>171</v>
      </c>
      <c r="C92" s="21"/>
      <c r="D92" s="21">
        <f t="shared" si="4"/>
        <v>0</v>
      </c>
      <c r="E92" s="23">
        <v>-20278</v>
      </c>
      <c r="F92" s="21">
        <f t="shared" si="5"/>
        <v>-20.277999999999999</v>
      </c>
      <c r="G92" s="21"/>
    </row>
    <row r="93" spans="1:8" x14ac:dyDescent="0.25">
      <c r="A93" s="19" t="s">
        <v>172</v>
      </c>
      <c r="B93" s="20" t="s">
        <v>173</v>
      </c>
      <c r="C93" s="21">
        <f>C94</f>
        <v>0</v>
      </c>
      <c r="D93" s="21">
        <f t="shared" si="4"/>
        <v>0</v>
      </c>
      <c r="E93" s="23">
        <f>E94</f>
        <v>568045.69999999995</v>
      </c>
      <c r="F93" s="21">
        <f t="shared" si="5"/>
        <v>568.0456999999999</v>
      </c>
      <c r="G93" s="21"/>
    </row>
    <row r="94" spans="1:8" ht="31.5" x14ac:dyDescent="0.25">
      <c r="A94" s="19" t="s">
        <v>174</v>
      </c>
      <c r="B94" s="20" t="s">
        <v>175</v>
      </c>
      <c r="C94" s="21"/>
      <c r="D94" s="21">
        <f t="shared" si="4"/>
        <v>0</v>
      </c>
      <c r="E94" s="23">
        <v>568045.69999999995</v>
      </c>
      <c r="F94" s="21">
        <f t="shared" si="5"/>
        <v>568.0456999999999</v>
      </c>
      <c r="G94" s="21"/>
    </row>
    <row r="95" spans="1:8" x14ac:dyDescent="0.25">
      <c r="A95" s="19" t="s">
        <v>176</v>
      </c>
      <c r="B95" s="20" t="s">
        <v>177</v>
      </c>
      <c r="C95" s="21">
        <f>C96+C164+C167</f>
        <v>256009461.27000001</v>
      </c>
      <c r="D95" s="21">
        <f t="shared" si="4"/>
        <v>256009.46127</v>
      </c>
      <c r="E95" s="21">
        <f>E96+E164+E167</f>
        <v>90465041.939999998</v>
      </c>
      <c r="F95" s="21">
        <f t="shared" si="5"/>
        <v>90465.041939999996</v>
      </c>
      <c r="G95" s="21">
        <f t="shared" si="3"/>
        <v>35.336601034674722</v>
      </c>
      <c r="H95" s="25"/>
    </row>
    <row r="96" spans="1:8" ht="47.25" x14ac:dyDescent="0.25">
      <c r="A96" s="19" t="s">
        <v>178</v>
      </c>
      <c r="B96" s="20" t="s">
        <v>179</v>
      </c>
      <c r="C96" s="21">
        <f>C97+C104+C131+C161</f>
        <v>256754753.16</v>
      </c>
      <c r="D96" s="21">
        <f t="shared" si="4"/>
        <v>256754.75315999999</v>
      </c>
      <c r="E96" s="21">
        <f>E97+E104+E131+E161</f>
        <v>91210333.829999998</v>
      </c>
      <c r="F96" s="21">
        <f t="shared" si="5"/>
        <v>91210.333830000003</v>
      </c>
      <c r="G96" s="21">
        <f t="shared" si="3"/>
        <v>35.524301968096815</v>
      </c>
      <c r="H96" s="25"/>
    </row>
    <row r="97" spans="1:8" ht="31.5" x14ac:dyDescent="0.25">
      <c r="A97" s="19" t="s">
        <v>180</v>
      </c>
      <c r="B97" s="20" t="s">
        <v>181</v>
      </c>
      <c r="C97" s="21">
        <f>C98+C102</f>
        <v>72666000</v>
      </c>
      <c r="D97" s="21">
        <f t="shared" si="4"/>
        <v>72666</v>
      </c>
      <c r="E97" s="23">
        <f>E98+E102</f>
        <v>26433230.670000002</v>
      </c>
      <c r="F97" s="21">
        <f t="shared" si="5"/>
        <v>26433.230670000001</v>
      </c>
      <c r="G97" s="21">
        <f t="shared" si="3"/>
        <v>36.376339237057223</v>
      </c>
      <c r="H97" s="25"/>
    </row>
    <row r="98" spans="1:8" ht="31.5" x14ac:dyDescent="0.25">
      <c r="A98" s="19" t="s">
        <v>182</v>
      </c>
      <c r="B98" s="20" t="s">
        <v>183</v>
      </c>
      <c r="C98" s="21">
        <f>C99</f>
        <v>72666000</v>
      </c>
      <c r="D98" s="21">
        <f t="shared" si="4"/>
        <v>72666</v>
      </c>
      <c r="E98" s="23">
        <f>E99</f>
        <v>26433230.670000002</v>
      </c>
      <c r="F98" s="21">
        <f t="shared" si="5"/>
        <v>26433.230670000001</v>
      </c>
      <c r="G98" s="21">
        <f t="shared" si="3"/>
        <v>36.376339237057223</v>
      </c>
    </row>
    <row r="99" spans="1:8" ht="31.5" x14ac:dyDescent="0.25">
      <c r="A99" s="19" t="s">
        <v>184</v>
      </c>
      <c r="B99" s="20" t="s">
        <v>185</v>
      </c>
      <c r="C99" s="21">
        <f>SUM(C100:C101)</f>
        <v>72666000</v>
      </c>
      <c r="D99" s="21">
        <f t="shared" si="4"/>
        <v>72666</v>
      </c>
      <c r="E99" s="23">
        <f>SUM(E100:E101)</f>
        <v>26433230.670000002</v>
      </c>
      <c r="F99" s="21">
        <f t="shared" si="5"/>
        <v>26433.230670000001</v>
      </c>
      <c r="G99" s="21">
        <f t="shared" si="3"/>
        <v>36.376339237057223</v>
      </c>
    </row>
    <row r="100" spans="1:8" x14ac:dyDescent="0.25">
      <c r="A100" s="26" t="s">
        <v>186</v>
      </c>
      <c r="B100" s="20"/>
      <c r="C100" s="21">
        <v>63199700</v>
      </c>
      <c r="D100" s="21">
        <f t="shared" si="4"/>
        <v>63199.7</v>
      </c>
      <c r="E100" s="23">
        <v>23277230.670000002</v>
      </c>
      <c r="F100" s="21">
        <f t="shared" si="5"/>
        <v>23277.230670000001</v>
      </c>
      <c r="G100" s="21">
        <f t="shared" si="3"/>
        <v>36.831236018525409</v>
      </c>
    </row>
    <row r="101" spans="1:8" x14ac:dyDescent="0.25">
      <c r="A101" s="26" t="s">
        <v>187</v>
      </c>
      <c r="B101" s="20"/>
      <c r="C101" s="21">
        <v>9466300</v>
      </c>
      <c r="D101" s="21">
        <f t="shared" si="4"/>
        <v>9466.2999999999993</v>
      </c>
      <c r="E101" s="23">
        <v>3156000</v>
      </c>
      <c r="F101" s="21">
        <f t="shared" si="5"/>
        <v>3156</v>
      </c>
      <c r="G101" s="21">
        <f t="shared" si="3"/>
        <v>33.339319480684111</v>
      </c>
    </row>
    <row r="102" spans="1:8" ht="31.5" hidden="1" x14ac:dyDescent="0.25">
      <c r="A102" s="19" t="s">
        <v>188</v>
      </c>
      <c r="B102" s="20" t="s">
        <v>189</v>
      </c>
      <c r="C102" s="21">
        <f>C103</f>
        <v>0</v>
      </c>
      <c r="D102" s="21">
        <f t="shared" si="4"/>
        <v>0</v>
      </c>
      <c r="E102" s="23">
        <f>E103</f>
        <v>0</v>
      </c>
      <c r="F102" s="21">
        <f t="shared" si="5"/>
        <v>0</v>
      </c>
      <c r="G102" s="21" t="e">
        <f t="shared" si="3"/>
        <v>#DIV/0!</v>
      </c>
    </row>
    <row r="103" spans="1:8" ht="47.25" hidden="1" x14ac:dyDescent="0.25">
      <c r="A103" s="19" t="s">
        <v>190</v>
      </c>
      <c r="B103" s="20" t="s">
        <v>191</v>
      </c>
      <c r="C103" s="21"/>
      <c r="D103" s="21">
        <f t="shared" si="4"/>
        <v>0</v>
      </c>
      <c r="E103" s="23"/>
      <c r="F103" s="21">
        <f t="shared" si="5"/>
        <v>0</v>
      </c>
      <c r="G103" s="21" t="e">
        <f t="shared" si="3"/>
        <v>#DIV/0!</v>
      </c>
    </row>
    <row r="104" spans="1:8" ht="47.25" x14ac:dyDescent="0.25">
      <c r="A104" s="19" t="s">
        <v>192</v>
      </c>
      <c r="B104" s="20" t="s">
        <v>193</v>
      </c>
      <c r="C104" s="21">
        <f>C107+C112+C115+C118+C122+C105+C120</f>
        <v>14283900</v>
      </c>
      <c r="D104" s="21">
        <f t="shared" si="4"/>
        <v>14283.9</v>
      </c>
      <c r="E104" s="21">
        <f>E107+E112+E115+E118+E122+E105</f>
        <v>1534500</v>
      </c>
      <c r="F104" s="21">
        <f t="shared" si="5"/>
        <v>1534.5</v>
      </c>
      <c r="G104" s="21">
        <f t="shared" si="3"/>
        <v>10.742864343771659</v>
      </c>
      <c r="H104" s="22"/>
    </row>
    <row r="105" spans="1:8" ht="47.25" x14ac:dyDescent="0.25">
      <c r="A105" s="19" t="s">
        <v>194</v>
      </c>
      <c r="B105" s="20" t="s">
        <v>195</v>
      </c>
      <c r="C105" s="21">
        <f>C106</f>
        <v>880000</v>
      </c>
      <c r="D105" s="21">
        <f t="shared" si="4"/>
        <v>880</v>
      </c>
      <c r="E105" s="23">
        <f>E106</f>
        <v>880000</v>
      </c>
      <c r="F105" s="21">
        <f t="shared" si="5"/>
        <v>880</v>
      </c>
      <c r="G105" s="21">
        <f t="shared" si="3"/>
        <v>100</v>
      </c>
    </row>
    <row r="106" spans="1:8" ht="63" x14ac:dyDescent="0.25">
      <c r="A106" s="19" t="s">
        <v>196</v>
      </c>
      <c r="B106" s="20" t="s">
        <v>197</v>
      </c>
      <c r="C106" s="21">
        <v>880000</v>
      </c>
      <c r="D106" s="21">
        <f t="shared" si="4"/>
        <v>880</v>
      </c>
      <c r="E106" s="23">
        <v>880000</v>
      </c>
      <c r="F106" s="21">
        <f t="shared" si="5"/>
        <v>880</v>
      </c>
      <c r="G106" s="21">
        <f t="shared" si="3"/>
        <v>100</v>
      </c>
    </row>
    <row r="107" spans="1:8" ht="78.75" x14ac:dyDescent="0.25">
      <c r="A107" s="19" t="s">
        <v>198</v>
      </c>
      <c r="B107" s="20" t="s">
        <v>199</v>
      </c>
      <c r="C107" s="21">
        <f>SUM(C108)</f>
        <v>8000000</v>
      </c>
      <c r="D107" s="21">
        <f t="shared" si="4"/>
        <v>8000</v>
      </c>
      <c r="E107" s="23">
        <f>SUM(E108)</f>
        <v>0</v>
      </c>
      <c r="F107" s="21">
        <f t="shared" si="5"/>
        <v>0</v>
      </c>
      <c r="G107" s="21">
        <f t="shared" si="3"/>
        <v>0</v>
      </c>
    </row>
    <row r="108" spans="1:8" ht="63" x14ac:dyDescent="0.25">
      <c r="A108" s="19" t="s">
        <v>200</v>
      </c>
      <c r="B108" s="20" t="s">
        <v>201</v>
      </c>
      <c r="C108" s="21">
        <f>SUM(C109:C111)</f>
        <v>8000000</v>
      </c>
      <c r="D108" s="21">
        <f t="shared" si="4"/>
        <v>8000</v>
      </c>
      <c r="E108" s="23">
        <v>0</v>
      </c>
      <c r="F108" s="21">
        <f t="shared" si="5"/>
        <v>0</v>
      </c>
      <c r="G108" s="21">
        <f t="shared" si="3"/>
        <v>0</v>
      </c>
    </row>
    <row r="109" spans="1:8" ht="75" x14ac:dyDescent="0.25">
      <c r="A109" s="27" t="s">
        <v>202</v>
      </c>
      <c r="B109" s="20"/>
      <c r="C109" s="21"/>
      <c r="D109" s="21">
        <f t="shared" si="4"/>
        <v>0</v>
      </c>
      <c r="E109" s="23"/>
      <c r="F109" s="21">
        <f t="shared" si="5"/>
        <v>0</v>
      </c>
      <c r="G109" s="21"/>
    </row>
    <row r="110" spans="1:8" ht="90" x14ac:dyDescent="0.25">
      <c r="A110" s="28" t="s">
        <v>203</v>
      </c>
      <c r="B110" s="20"/>
      <c r="C110" s="21">
        <v>8000000</v>
      </c>
      <c r="D110" s="21">
        <f t="shared" si="4"/>
        <v>8000</v>
      </c>
      <c r="E110" s="23"/>
      <c r="F110" s="21">
        <f t="shared" si="5"/>
        <v>0</v>
      </c>
      <c r="G110" s="21">
        <f t="shared" si="3"/>
        <v>0</v>
      </c>
    </row>
    <row r="111" spans="1:8" ht="75" x14ac:dyDescent="0.25">
      <c r="A111" s="28" t="s">
        <v>204</v>
      </c>
      <c r="B111" s="20"/>
      <c r="C111" s="21"/>
      <c r="D111" s="21">
        <f t="shared" si="4"/>
        <v>0</v>
      </c>
      <c r="E111" s="23"/>
      <c r="F111" s="21">
        <f t="shared" si="5"/>
        <v>0</v>
      </c>
      <c r="G111" s="21"/>
    </row>
    <row r="112" spans="1:8" ht="110.25" hidden="1" x14ac:dyDescent="0.25">
      <c r="A112" s="19" t="s">
        <v>205</v>
      </c>
      <c r="B112" s="20" t="s">
        <v>206</v>
      </c>
      <c r="C112" s="21"/>
      <c r="D112" s="21">
        <f t="shared" si="4"/>
        <v>0</v>
      </c>
      <c r="E112" s="23"/>
      <c r="F112" s="21">
        <f t="shared" si="5"/>
        <v>0</v>
      </c>
      <c r="G112" s="21" t="e">
        <f t="shared" si="3"/>
        <v>#DIV/0!</v>
      </c>
    </row>
    <row r="113" spans="1:7" ht="110.25" hidden="1" x14ac:dyDescent="0.25">
      <c r="A113" s="19" t="s">
        <v>207</v>
      </c>
      <c r="B113" s="20" t="s">
        <v>208</v>
      </c>
      <c r="C113" s="21"/>
      <c r="D113" s="21">
        <f t="shared" si="4"/>
        <v>0</v>
      </c>
      <c r="E113" s="23"/>
      <c r="F113" s="21">
        <f t="shared" si="5"/>
        <v>0</v>
      </c>
      <c r="G113" s="21" t="e">
        <f t="shared" si="3"/>
        <v>#DIV/0!</v>
      </c>
    </row>
    <row r="114" spans="1:7" ht="78.75" hidden="1" x14ac:dyDescent="0.25">
      <c r="A114" s="19" t="s">
        <v>209</v>
      </c>
      <c r="B114" s="20" t="s">
        <v>210</v>
      </c>
      <c r="C114" s="21"/>
      <c r="D114" s="21">
        <f t="shared" si="4"/>
        <v>0</v>
      </c>
      <c r="E114" s="23"/>
      <c r="F114" s="21">
        <f t="shared" si="5"/>
        <v>0</v>
      </c>
      <c r="G114" s="21" t="e">
        <f t="shared" si="3"/>
        <v>#DIV/0!</v>
      </c>
    </row>
    <row r="115" spans="1:7" ht="78.75" hidden="1" x14ac:dyDescent="0.25">
      <c r="A115" s="19" t="s">
        <v>211</v>
      </c>
      <c r="B115" s="20" t="s">
        <v>212</v>
      </c>
      <c r="C115" s="21"/>
      <c r="D115" s="21">
        <f t="shared" si="4"/>
        <v>0</v>
      </c>
      <c r="E115" s="23"/>
      <c r="F115" s="21">
        <f t="shared" si="5"/>
        <v>0</v>
      </c>
      <c r="G115" s="21" t="e">
        <f t="shared" si="3"/>
        <v>#DIV/0!</v>
      </c>
    </row>
    <row r="116" spans="1:7" ht="78.75" hidden="1" x14ac:dyDescent="0.25">
      <c r="A116" s="19" t="s">
        <v>213</v>
      </c>
      <c r="B116" s="20" t="s">
        <v>214</v>
      </c>
      <c r="C116" s="21"/>
      <c r="D116" s="21">
        <f t="shared" si="4"/>
        <v>0</v>
      </c>
      <c r="E116" s="23"/>
      <c r="F116" s="21">
        <f t="shared" si="5"/>
        <v>0</v>
      </c>
      <c r="G116" s="21" t="e">
        <f t="shared" si="3"/>
        <v>#DIV/0!</v>
      </c>
    </row>
    <row r="117" spans="1:7" ht="47.25" hidden="1" x14ac:dyDescent="0.25">
      <c r="A117" s="19" t="s">
        <v>215</v>
      </c>
      <c r="B117" s="20" t="s">
        <v>216</v>
      </c>
      <c r="C117" s="21"/>
      <c r="D117" s="21">
        <f t="shared" si="4"/>
        <v>0</v>
      </c>
      <c r="E117" s="23"/>
      <c r="F117" s="21">
        <f t="shared" si="5"/>
        <v>0</v>
      </c>
      <c r="G117" s="21" t="e">
        <f t="shared" si="3"/>
        <v>#DIV/0!</v>
      </c>
    </row>
    <row r="118" spans="1:7" ht="31.5" hidden="1" x14ac:dyDescent="0.25">
      <c r="A118" s="19" t="s">
        <v>217</v>
      </c>
      <c r="B118" s="20" t="s">
        <v>218</v>
      </c>
      <c r="C118" s="21">
        <f t="shared" ref="C118:E120" si="6">C119</f>
        <v>0</v>
      </c>
      <c r="D118" s="21">
        <f t="shared" si="4"/>
        <v>0</v>
      </c>
      <c r="E118" s="23">
        <f t="shared" si="6"/>
        <v>0</v>
      </c>
      <c r="F118" s="21">
        <f t="shared" si="5"/>
        <v>0</v>
      </c>
      <c r="G118" s="21" t="e">
        <f t="shared" si="3"/>
        <v>#DIV/0!</v>
      </c>
    </row>
    <row r="119" spans="1:7" ht="47.25" hidden="1" x14ac:dyDescent="0.25">
      <c r="A119" s="19" t="s">
        <v>219</v>
      </c>
      <c r="B119" s="20" t="s">
        <v>220</v>
      </c>
      <c r="C119" s="21"/>
      <c r="D119" s="21">
        <f t="shared" si="4"/>
        <v>0</v>
      </c>
      <c r="E119" s="23"/>
      <c r="F119" s="21">
        <f t="shared" si="5"/>
        <v>0</v>
      </c>
      <c r="G119" s="21" t="e">
        <f t="shared" si="3"/>
        <v>#DIV/0!</v>
      </c>
    </row>
    <row r="120" spans="1:7" ht="47.25" x14ac:dyDescent="0.25">
      <c r="A120" s="19" t="s">
        <v>221</v>
      </c>
      <c r="B120" s="20" t="s">
        <v>222</v>
      </c>
      <c r="C120" s="21">
        <f t="shared" si="6"/>
        <v>2840000</v>
      </c>
      <c r="D120" s="21">
        <f t="shared" si="4"/>
        <v>2840</v>
      </c>
      <c r="E120" s="23">
        <f t="shared" si="6"/>
        <v>0</v>
      </c>
      <c r="F120" s="21">
        <f t="shared" si="5"/>
        <v>0</v>
      </c>
      <c r="G120" s="21">
        <f t="shared" si="3"/>
        <v>0</v>
      </c>
    </row>
    <row r="121" spans="1:7" ht="63" x14ac:dyDescent="0.25">
      <c r="A121" s="19" t="s">
        <v>223</v>
      </c>
      <c r="B121" s="20" t="s">
        <v>224</v>
      </c>
      <c r="C121" s="21">
        <v>2840000</v>
      </c>
      <c r="D121" s="21">
        <f t="shared" si="4"/>
        <v>2840</v>
      </c>
      <c r="E121" s="23"/>
      <c r="F121" s="21">
        <f t="shared" si="5"/>
        <v>0</v>
      </c>
      <c r="G121" s="21">
        <f t="shared" si="3"/>
        <v>0</v>
      </c>
    </row>
    <row r="122" spans="1:7" x14ac:dyDescent="0.25">
      <c r="A122" s="19" t="s">
        <v>225</v>
      </c>
      <c r="B122" s="20" t="s">
        <v>226</v>
      </c>
      <c r="C122" s="21">
        <f>C123</f>
        <v>2563900</v>
      </c>
      <c r="D122" s="21">
        <f t="shared" si="4"/>
        <v>2563.9</v>
      </c>
      <c r="E122" s="23">
        <f>E123</f>
        <v>654500</v>
      </c>
      <c r="F122" s="21">
        <f t="shared" si="5"/>
        <v>654.5</v>
      </c>
      <c r="G122" s="21">
        <f t="shared" si="3"/>
        <v>25.527516673817232</v>
      </c>
    </row>
    <row r="123" spans="1:7" x14ac:dyDescent="0.25">
      <c r="A123" s="19" t="s">
        <v>227</v>
      </c>
      <c r="B123" s="20" t="s">
        <v>228</v>
      </c>
      <c r="C123" s="21">
        <f>SUM(C124:C130)</f>
        <v>2563900</v>
      </c>
      <c r="D123" s="21">
        <f t="shared" si="4"/>
        <v>2563.9</v>
      </c>
      <c r="E123" s="23">
        <f>SUM(E124:E130)</f>
        <v>654500</v>
      </c>
      <c r="F123" s="21">
        <f t="shared" si="5"/>
        <v>654.5</v>
      </c>
      <c r="G123" s="21">
        <f t="shared" si="3"/>
        <v>25.527516673817232</v>
      </c>
    </row>
    <row r="124" spans="1:7" ht="78.75" hidden="1" x14ac:dyDescent="0.25">
      <c r="A124" s="29" t="s">
        <v>229</v>
      </c>
      <c r="B124" s="30"/>
      <c r="C124" s="31"/>
      <c r="D124" s="21">
        <f t="shared" si="4"/>
        <v>0</v>
      </c>
      <c r="E124" s="32"/>
      <c r="F124" s="21">
        <f t="shared" si="5"/>
        <v>0</v>
      </c>
      <c r="G124" s="21" t="e">
        <f t="shared" si="3"/>
        <v>#DIV/0!</v>
      </c>
    </row>
    <row r="125" spans="1:7" ht="63" hidden="1" x14ac:dyDescent="0.25">
      <c r="A125" s="29" t="s">
        <v>230</v>
      </c>
      <c r="B125" s="30"/>
      <c r="C125" s="31"/>
      <c r="D125" s="21">
        <f t="shared" si="4"/>
        <v>0</v>
      </c>
      <c r="E125" s="32"/>
      <c r="F125" s="21">
        <f t="shared" si="5"/>
        <v>0</v>
      </c>
      <c r="G125" s="21" t="e">
        <f t="shared" si="3"/>
        <v>#DIV/0!</v>
      </c>
    </row>
    <row r="126" spans="1:7" ht="78.75" hidden="1" x14ac:dyDescent="0.25">
      <c r="A126" s="29" t="s">
        <v>231</v>
      </c>
      <c r="B126" s="30"/>
      <c r="C126" s="31"/>
      <c r="D126" s="21">
        <f t="shared" si="4"/>
        <v>0</v>
      </c>
      <c r="E126" s="32"/>
      <c r="F126" s="21">
        <f t="shared" si="5"/>
        <v>0</v>
      </c>
      <c r="G126" s="21" t="e">
        <f t="shared" si="3"/>
        <v>#DIV/0!</v>
      </c>
    </row>
    <row r="127" spans="1:7" ht="47.25" hidden="1" x14ac:dyDescent="0.25">
      <c r="A127" s="29" t="s">
        <v>232</v>
      </c>
      <c r="B127" s="30"/>
      <c r="C127" s="31"/>
      <c r="D127" s="21">
        <f t="shared" si="4"/>
        <v>0</v>
      </c>
      <c r="E127" s="32"/>
      <c r="F127" s="21">
        <f t="shared" si="5"/>
        <v>0</v>
      </c>
      <c r="G127" s="21" t="e">
        <f t="shared" si="3"/>
        <v>#DIV/0!</v>
      </c>
    </row>
    <row r="128" spans="1:7" ht="78.75" x14ac:dyDescent="0.25">
      <c r="A128" s="33" t="s">
        <v>233</v>
      </c>
      <c r="B128" s="30"/>
      <c r="C128" s="34">
        <v>471000</v>
      </c>
      <c r="D128" s="21">
        <f t="shared" si="4"/>
        <v>471</v>
      </c>
      <c r="E128" s="35">
        <v>117750</v>
      </c>
      <c r="F128" s="21">
        <f t="shared" si="5"/>
        <v>117.75</v>
      </c>
      <c r="G128" s="34">
        <f t="shared" si="3"/>
        <v>25</v>
      </c>
    </row>
    <row r="129" spans="1:7" ht="78.75" x14ac:dyDescent="0.25">
      <c r="A129" s="33" t="s">
        <v>234</v>
      </c>
      <c r="B129" s="30"/>
      <c r="C129" s="34">
        <v>2056000</v>
      </c>
      <c r="D129" s="21">
        <f t="shared" si="4"/>
        <v>2056</v>
      </c>
      <c r="E129" s="35">
        <v>536750</v>
      </c>
      <c r="F129" s="21">
        <f t="shared" si="5"/>
        <v>536.75</v>
      </c>
      <c r="G129" s="34">
        <f t="shared" si="3"/>
        <v>26.106517509727627</v>
      </c>
    </row>
    <row r="130" spans="1:7" ht="63" x14ac:dyDescent="0.25">
      <c r="A130" s="33" t="s">
        <v>235</v>
      </c>
      <c r="B130" s="30"/>
      <c r="C130" s="34">
        <v>36900</v>
      </c>
      <c r="D130" s="21">
        <f t="shared" si="4"/>
        <v>36.9</v>
      </c>
      <c r="E130" s="35"/>
      <c r="F130" s="21">
        <f t="shared" si="5"/>
        <v>0</v>
      </c>
      <c r="G130" s="34">
        <f t="shared" si="3"/>
        <v>0</v>
      </c>
    </row>
    <row r="131" spans="1:7" ht="31.5" x14ac:dyDescent="0.25">
      <c r="A131" s="19" t="s">
        <v>236</v>
      </c>
      <c r="B131" s="20" t="s">
        <v>237</v>
      </c>
      <c r="C131" s="21">
        <f>C132+C134+C136+C138+C149+C151+C153+C155+C157+C159</f>
        <v>169768800</v>
      </c>
      <c r="D131" s="21">
        <f t="shared" si="4"/>
        <v>169768.8</v>
      </c>
      <c r="E131" s="23">
        <f>E132+E134+E136+E138+E149+E151+E153+E155+E157+E159</f>
        <v>63206550</v>
      </c>
      <c r="F131" s="21">
        <f t="shared" si="5"/>
        <v>63206.55</v>
      </c>
      <c r="G131" s="34">
        <f t="shared" si="3"/>
        <v>37.230957631791</v>
      </c>
    </row>
    <row r="132" spans="1:7" ht="63" hidden="1" x14ac:dyDescent="0.25">
      <c r="A132" s="19" t="s">
        <v>238</v>
      </c>
      <c r="B132" s="20" t="s">
        <v>239</v>
      </c>
      <c r="C132" s="34">
        <f>SUM(C133)</f>
        <v>0</v>
      </c>
      <c r="D132" s="21">
        <f t="shared" si="4"/>
        <v>0</v>
      </c>
      <c r="E132" s="35">
        <f>SUM(E133)</f>
        <v>0</v>
      </c>
      <c r="F132" s="21">
        <f t="shared" si="5"/>
        <v>0</v>
      </c>
      <c r="G132" s="21" t="e">
        <f t="shared" si="3"/>
        <v>#DIV/0!</v>
      </c>
    </row>
    <row r="133" spans="1:7" ht="63" hidden="1" x14ac:dyDescent="0.25">
      <c r="A133" s="19" t="s">
        <v>240</v>
      </c>
      <c r="B133" s="20" t="s">
        <v>241</v>
      </c>
      <c r="C133" s="34"/>
      <c r="D133" s="21">
        <f t="shared" si="4"/>
        <v>0</v>
      </c>
      <c r="E133" s="35">
        <v>0</v>
      </c>
      <c r="F133" s="21">
        <f t="shared" si="5"/>
        <v>0</v>
      </c>
      <c r="G133" s="21" t="e">
        <f t="shared" si="3"/>
        <v>#DIV/0!</v>
      </c>
    </row>
    <row r="134" spans="1:7" ht="47.25" x14ac:dyDescent="0.25">
      <c r="A134" s="19" t="s">
        <v>242</v>
      </c>
      <c r="B134" s="20" t="s">
        <v>243</v>
      </c>
      <c r="C134" s="21">
        <f>C135</f>
        <v>586300</v>
      </c>
      <c r="D134" s="21">
        <f t="shared" si="4"/>
        <v>586.29999999999995</v>
      </c>
      <c r="E134" s="23">
        <f>E135</f>
        <v>531900</v>
      </c>
      <c r="F134" s="21">
        <f t="shared" si="5"/>
        <v>531.9</v>
      </c>
      <c r="G134" s="21">
        <f t="shared" si="3"/>
        <v>90.721473648302918</v>
      </c>
    </row>
    <row r="135" spans="1:7" ht="47.25" x14ac:dyDescent="0.25">
      <c r="A135" s="19" t="s">
        <v>244</v>
      </c>
      <c r="B135" s="20" t="s">
        <v>245</v>
      </c>
      <c r="C135" s="21">
        <v>586300</v>
      </c>
      <c r="D135" s="21">
        <f t="shared" si="4"/>
        <v>586.29999999999995</v>
      </c>
      <c r="E135" s="23">
        <v>531900</v>
      </c>
      <c r="F135" s="21">
        <f t="shared" si="5"/>
        <v>531.9</v>
      </c>
      <c r="G135" s="21">
        <f t="shared" si="3"/>
        <v>90.721473648302918</v>
      </c>
    </row>
    <row r="136" spans="1:7" ht="47.25" x14ac:dyDescent="0.25">
      <c r="A136" s="19" t="s">
        <v>246</v>
      </c>
      <c r="B136" s="20" t="s">
        <v>247</v>
      </c>
      <c r="C136" s="21">
        <f>C137</f>
        <v>2800000</v>
      </c>
      <c r="D136" s="21">
        <f t="shared" si="4"/>
        <v>2800</v>
      </c>
      <c r="E136" s="23">
        <f>E137</f>
        <v>750000</v>
      </c>
      <c r="F136" s="21">
        <f t="shared" si="5"/>
        <v>750</v>
      </c>
      <c r="G136" s="21">
        <f t="shared" si="3"/>
        <v>26.785714285714285</v>
      </c>
    </row>
    <row r="137" spans="1:7" ht="47.25" x14ac:dyDescent="0.25">
      <c r="A137" s="19" t="s">
        <v>248</v>
      </c>
      <c r="B137" s="20" t="s">
        <v>249</v>
      </c>
      <c r="C137" s="21">
        <v>2800000</v>
      </c>
      <c r="D137" s="21">
        <f t="shared" si="4"/>
        <v>2800</v>
      </c>
      <c r="E137" s="23">
        <v>750000</v>
      </c>
      <c r="F137" s="21">
        <f t="shared" si="5"/>
        <v>750</v>
      </c>
      <c r="G137" s="21">
        <f t="shared" ref="G137:G168" si="7">E137/C137*100</f>
        <v>26.785714285714285</v>
      </c>
    </row>
    <row r="138" spans="1:7" ht="47.25" x14ac:dyDescent="0.25">
      <c r="A138" s="19" t="s">
        <v>250</v>
      </c>
      <c r="B138" s="20" t="s">
        <v>251</v>
      </c>
      <c r="C138" s="21">
        <f>C139</f>
        <v>140856700</v>
      </c>
      <c r="D138" s="21">
        <f t="shared" ref="D138:D168" si="8">C138/1000</f>
        <v>140856.70000000001</v>
      </c>
      <c r="E138" s="23">
        <f>E139</f>
        <v>55711350</v>
      </c>
      <c r="F138" s="21">
        <f t="shared" ref="F138:F168" si="9">E138/1000</f>
        <v>55711.35</v>
      </c>
      <c r="G138" s="21">
        <f t="shared" si="7"/>
        <v>39.551792708476064</v>
      </c>
    </row>
    <row r="139" spans="1:7" ht="47.25" x14ac:dyDescent="0.25">
      <c r="A139" s="19" t="s">
        <v>252</v>
      </c>
      <c r="B139" s="20" t="s">
        <v>253</v>
      </c>
      <c r="C139" s="21">
        <f>SUM(C140:C148)</f>
        <v>140856700</v>
      </c>
      <c r="D139" s="21">
        <f t="shared" si="8"/>
        <v>140856.70000000001</v>
      </c>
      <c r="E139" s="23">
        <f>SUM(E140:E148)</f>
        <v>55711350</v>
      </c>
      <c r="F139" s="21">
        <f t="shared" si="9"/>
        <v>55711.35</v>
      </c>
      <c r="G139" s="21">
        <f t="shared" si="7"/>
        <v>39.551792708476064</v>
      </c>
    </row>
    <row r="140" spans="1:7" s="37" customFormat="1" ht="63" x14ac:dyDescent="0.25">
      <c r="A140" s="36" t="s">
        <v>254</v>
      </c>
      <c r="B140" s="30"/>
      <c r="C140" s="21">
        <v>605000</v>
      </c>
      <c r="D140" s="21">
        <f t="shared" si="8"/>
        <v>605</v>
      </c>
      <c r="E140" s="23">
        <v>101250</v>
      </c>
      <c r="F140" s="21">
        <f t="shared" si="9"/>
        <v>101.25</v>
      </c>
      <c r="G140" s="21">
        <f t="shared" si="7"/>
        <v>16.735537190082646</v>
      </c>
    </row>
    <row r="141" spans="1:7" s="37" customFormat="1" ht="94.5" x14ac:dyDescent="0.25">
      <c r="A141" s="36" t="s">
        <v>255</v>
      </c>
      <c r="B141" s="30"/>
      <c r="C141" s="21">
        <v>764000</v>
      </c>
      <c r="D141" s="21">
        <f t="shared" si="8"/>
        <v>764</v>
      </c>
      <c r="E141" s="23">
        <v>254600</v>
      </c>
      <c r="F141" s="21">
        <f t="shared" si="9"/>
        <v>254.6</v>
      </c>
      <c r="G141" s="21">
        <f t="shared" si="7"/>
        <v>33.324607329842934</v>
      </c>
    </row>
    <row r="142" spans="1:7" s="37" customFormat="1" ht="110.25" hidden="1" x14ac:dyDescent="0.25">
      <c r="A142" s="36" t="s">
        <v>256</v>
      </c>
      <c r="B142" s="30"/>
      <c r="C142" s="21">
        <v>0</v>
      </c>
      <c r="D142" s="21">
        <f t="shared" si="8"/>
        <v>0</v>
      </c>
      <c r="E142" s="23"/>
      <c r="F142" s="21">
        <f t="shared" si="9"/>
        <v>0</v>
      </c>
      <c r="G142" s="21" t="e">
        <f t="shared" si="7"/>
        <v>#DIV/0!</v>
      </c>
    </row>
    <row r="143" spans="1:7" s="37" customFormat="1" ht="157.5" x14ac:dyDescent="0.25">
      <c r="A143" s="36" t="s">
        <v>257</v>
      </c>
      <c r="B143" s="30"/>
      <c r="C143" s="21">
        <v>700</v>
      </c>
      <c r="D143" s="21">
        <f t="shared" si="8"/>
        <v>0.7</v>
      </c>
      <c r="E143" s="23">
        <v>0</v>
      </c>
      <c r="F143" s="21">
        <f t="shared" si="9"/>
        <v>0</v>
      </c>
      <c r="G143" s="21">
        <f t="shared" si="7"/>
        <v>0</v>
      </c>
    </row>
    <row r="144" spans="1:7" s="37" customFormat="1" ht="94.5" x14ac:dyDescent="0.25">
      <c r="A144" s="36" t="s">
        <v>258</v>
      </c>
      <c r="B144" s="30"/>
      <c r="C144" s="21">
        <v>138387000</v>
      </c>
      <c r="D144" s="21">
        <f t="shared" si="8"/>
        <v>138387</v>
      </c>
      <c r="E144" s="23">
        <v>55082900</v>
      </c>
      <c r="F144" s="21">
        <f t="shared" si="9"/>
        <v>55082.9</v>
      </c>
      <c r="G144" s="21">
        <f t="shared" si="7"/>
        <v>39.803522007124947</v>
      </c>
    </row>
    <row r="145" spans="1:7" s="37" customFormat="1" ht="94.5" x14ac:dyDescent="0.25">
      <c r="A145" s="36" t="s">
        <v>259</v>
      </c>
      <c r="B145" s="30"/>
      <c r="C145" s="21">
        <v>714000</v>
      </c>
      <c r="D145" s="21">
        <f t="shared" si="8"/>
        <v>714</v>
      </c>
      <c r="E145" s="23">
        <v>177500</v>
      </c>
      <c r="F145" s="21">
        <f t="shared" si="9"/>
        <v>177.5</v>
      </c>
      <c r="G145" s="21">
        <f t="shared" si="7"/>
        <v>24.859943977591037</v>
      </c>
    </row>
    <row r="146" spans="1:7" s="37" customFormat="1" ht="47.25" x14ac:dyDescent="0.25">
      <c r="A146" s="36" t="s">
        <v>260</v>
      </c>
      <c r="B146" s="30"/>
      <c r="C146" s="21">
        <v>49000</v>
      </c>
      <c r="D146" s="21">
        <f t="shared" si="8"/>
        <v>49</v>
      </c>
      <c r="E146" s="23">
        <v>24500</v>
      </c>
      <c r="F146" s="21">
        <f t="shared" si="9"/>
        <v>24.5</v>
      </c>
      <c r="G146" s="21">
        <f t="shared" si="7"/>
        <v>50</v>
      </c>
    </row>
    <row r="147" spans="1:7" s="37" customFormat="1" ht="126" x14ac:dyDescent="0.25">
      <c r="A147" s="36" t="s">
        <v>261</v>
      </c>
      <c r="B147" s="30"/>
      <c r="C147" s="21">
        <v>125000</v>
      </c>
      <c r="D147" s="21">
        <f t="shared" si="8"/>
        <v>125</v>
      </c>
      <c r="E147" s="23"/>
      <c r="F147" s="21">
        <f t="shared" si="9"/>
        <v>0</v>
      </c>
      <c r="G147" s="21">
        <f t="shared" si="7"/>
        <v>0</v>
      </c>
    </row>
    <row r="148" spans="1:7" s="37" customFormat="1" ht="126" x14ac:dyDescent="0.25">
      <c r="A148" s="36" t="s">
        <v>262</v>
      </c>
      <c r="B148" s="30"/>
      <c r="C148" s="21">
        <v>212000</v>
      </c>
      <c r="D148" s="21">
        <f t="shared" si="8"/>
        <v>212</v>
      </c>
      <c r="E148" s="23">
        <v>70600</v>
      </c>
      <c r="F148" s="21">
        <f t="shared" si="9"/>
        <v>70.599999999999994</v>
      </c>
      <c r="G148" s="21">
        <f t="shared" si="7"/>
        <v>33.301886792452827</v>
      </c>
    </row>
    <row r="149" spans="1:7" ht="78.75" x14ac:dyDescent="0.25">
      <c r="A149" s="19" t="s">
        <v>263</v>
      </c>
      <c r="B149" s="20" t="s">
        <v>264</v>
      </c>
      <c r="C149" s="21">
        <f>C150</f>
        <v>7769000</v>
      </c>
      <c r="D149" s="21">
        <f t="shared" si="8"/>
        <v>7769</v>
      </c>
      <c r="E149" s="23">
        <f>E150</f>
        <v>0</v>
      </c>
      <c r="F149" s="21">
        <f t="shared" si="9"/>
        <v>0</v>
      </c>
      <c r="G149" s="21">
        <f t="shared" si="7"/>
        <v>0</v>
      </c>
    </row>
    <row r="150" spans="1:7" ht="78.75" x14ac:dyDescent="0.25">
      <c r="A150" s="19" t="s">
        <v>265</v>
      </c>
      <c r="B150" s="20" t="s">
        <v>266</v>
      </c>
      <c r="C150" s="21">
        <v>7769000</v>
      </c>
      <c r="D150" s="21">
        <f t="shared" si="8"/>
        <v>7769</v>
      </c>
      <c r="E150" s="23">
        <v>0</v>
      </c>
      <c r="F150" s="21">
        <f t="shared" si="9"/>
        <v>0</v>
      </c>
      <c r="G150" s="21">
        <f t="shared" si="7"/>
        <v>0</v>
      </c>
    </row>
    <row r="151" spans="1:7" ht="63" x14ac:dyDescent="0.25">
      <c r="A151" s="19" t="s">
        <v>267</v>
      </c>
      <c r="B151" s="20" t="s">
        <v>268</v>
      </c>
      <c r="C151" s="21">
        <f>C152</f>
        <v>12797000</v>
      </c>
      <c r="D151" s="21">
        <f t="shared" si="8"/>
        <v>12797</v>
      </c>
      <c r="E151" s="23">
        <f>E152</f>
        <v>3198000</v>
      </c>
      <c r="F151" s="21">
        <f t="shared" si="9"/>
        <v>3198</v>
      </c>
      <c r="G151" s="21">
        <f t="shared" si="7"/>
        <v>24.990232085645072</v>
      </c>
    </row>
    <row r="152" spans="1:7" ht="63" x14ac:dyDescent="0.25">
      <c r="A152" s="19" t="s">
        <v>269</v>
      </c>
      <c r="B152" s="20" t="s">
        <v>270</v>
      </c>
      <c r="C152" s="21">
        <v>12797000</v>
      </c>
      <c r="D152" s="21">
        <f t="shared" si="8"/>
        <v>12797</v>
      </c>
      <c r="E152" s="23">
        <v>3198000</v>
      </c>
      <c r="F152" s="21">
        <f t="shared" si="9"/>
        <v>3198</v>
      </c>
      <c r="G152" s="21">
        <f t="shared" si="7"/>
        <v>24.990232085645072</v>
      </c>
    </row>
    <row r="153" spans="1:7" ht="94.5" x14ac:dyDescent="0.25">
      <c r="A153" s="19" t="s">
        <v>271</v>
      </c>
      <c r="B153" s="20" t="s">
        <v>272</v>
      </c>
      <c r="C153" s="21">
        <f>C154</f>
        <v>1390000</v>
      </c>
      <c r="D153" s="21">
        <f t="shared" si="8"/>
        <v>1390</v>
      </c>
      <c r="E153" s="23">
        <f>E154</f>
        <v>347500</v>
      </c>
      <c r="F153" s="21">
        <f t="shared" si="9"/>
        <v>347.5</v>
      </c>
      <c r="G153" s="21">
        <f t="shared" si="7"/>
        <v>25</v>
      </c>
    </row>
    <row r="154" spans="1:7" ht="94.5" x14ac:dyDescent="0.25">
      <c r="A154" s="19" t="s">
        <v>273</v>
      </c>
      <c r="B154" s="20" t="s">
        <v>274</v>
      </c>
      <c r="C154" s="21">
        <v>1390000</v>
      </c>
      <c r="D154" s="21">
        <f t="shared" si="8"/>
        <v>1390</v>
      </c>
      <c r="E154" s="23">
        <v>347500</v>
      </c>
      <c r="F154" s="21">
        <f t="shared" si="9"/>
        <v>347.5</v>
      </c>
      <c r="G154" s="21">
        <f t="shared" si="7"/>
        <v>25</v>
      </c>
    </row>
    <row r="155" spans="1:7" ht="31.5" x14ac:dyDescent="0.25">
      <c r="A155" s="19" t="s">
        <v>275</v>
      </c>
      <c r="B155" s="38" t="s">
        <v>276</v>
      </c>
      <c r="C155" s="39">
        <f>C156</f>
        <v>1804000</v>
      </c>
      <c r="D155" s="21">
        <f t="shared" si="8"/>
        <v>1804</v>
      </c>
      <c r="E155" s="40">
        <f>E156</f>
        <v>902000</v>
      </c>
      <c r="F155" s="21">
        <f t="shared" si="9"/>
        <v>902</v>
      </c>
      <c r="G155" s="21">
        <f t="shared" si="7"/>
        <v>50</v>
      </c>
    </row>
    <row r="156" spans="1:7" ht="31.5" x14ac:dyDescent="0.25">
      <c r="A156" s="19" t="s">
        <v>277</v>
      </c>
      <c r="B156" s="38" t="s">
        <v>278</v>
      </c>
      <c r="C156" s="39">
        <v>1804000</v>
      </c>
      <c r="D156" s="21">
        <f t="shared" si="8"/>
        <v>1804</v>
      </c>
      <c r="E156" s="40">
        <v>902000</v>
      </c>
      <c r="F156" s="21">
        <f t="shared" si="9"/>
        <v>902</v>
      </c>
      <c r="G156" s="21">
        <f t="shared" si="7"/>
        <v>50</v>
      </c>
    </row>
    <row r="157" spans="1:7" ht="110.25" x14ac:dyDescent="0.25">
      <c r="A157" s="19" t="s">
        <v>279</v>
      </c>
      <c r="B157" s="38" t="s">
        <v>280</v>
      </c>
      <c r="C157" s="39">
        <f>C158</f>
        <v>0</v>
      </c>
      <c r="D157" s="21">
        <f t="shared" si="8"/>
        <v>0</v>
      </c>
      <c r="E157" s="40">
        <f>E158</f>
        <v>0</v>
      </c>
      <c r="F157" s="21">
        <f t="shared" si="9"/>
        <v>0</v>
      </c>
      <c r="G157" s="21" t="e">
        <f t="shared" si="7"/>
        <v>#DIV/0!</v>
      </c>
    </row>
    <row r="158" spans="1:7" ht="110.25" x14ac:dyDescent="0.25">
      <c r="A158" s="19" t="s">
        <v>281</v>
      </c>
      <c r="B158" s="38" t="s">
        <v>282</v>
      </c>
      <c r="C158" s="39">
        <v>0</v>
      </c>
      <c r="D158" s="21">
        <f t="shared" si="8"/>
        <v>0</v>
      </c>
      <c r="E158" s="40">
        <v>0</v>
      </c>
      <c r="F158" s="21">
        <f t="shared" si="9"/>
        <v>0</v>
      </c>
      <c r="G158" s="21" t="e">
        <f t="shared" si="7"/>
        <v>#DIV/0!</v>
      </c>
    </row>
    <row r="159" spans="1:7" ht="94.5" x14ac:dyDescent="0.25">
      <c r="A159" s="19" t="s">
        <v>283</v>
      </c>
      <c r="B159" s="38" t="s">
        <v>284</v>
      </c>
      <c r="C159" s="39">
        <f>C160</f>
        <v>1765800</v>
      </c>
      <c r="D159" s="21">
        <f t="shared" si="8"/>
        <v>1765.8</v>
      </c>
      <c r="E159" s="40">
        <f>E160</f>
        <v>1765800</v>
      </c>
      <c r="F159" s="21">
        <f t="shared" si="9"/>
        <v>1765.8</v>
      </c>
      <c r="G159" s="21">
        <f t="shared" si="7"/>
        <v>100</v>
      </c>
    </row>
    <row r="160" spans="1:7" ht="94.5" x14ac:dyDescent="0.25">
      <c r="A160" s="19" t="s">
        <v>285</v>
      </c>
      <c r="B160" s="38" t="s">
        <v>286</v>
      </c>
      <c r="C160" s="39">
        <v>1765800</v>
      </c>
      <c r="D160" s="21">
        <f t="shared" si="8"/>
        <v>1765.8</v>
      </c>
      <c r="E160" s="40">
        <v>1765800</v>
      </c>
      <c r="F160" s="21">
        <f t="shared" si="9"/>
        <v>1765.8</v>
      </c>
      <c r="G160" s="21">
        <f t="shared" si="7"/>
        <v>100</v>
      </c>
    </row>
    <row r="161" spans="1:7" x14ac:dyDescent="0.25">
      <c r="A161" s="19" t="s">
        <v>287</v>
      </c>
      <c r="B161" s="38" t="s">
        <v>288</v>
      </c>
      <c r="C161" s="39">
        <f>C162</f>
        <v>36053.160000000003</v>
      </c>
      <c r="D161" s="21">
        <f t="shared" si="8"/>
        <v>36.053160000000005</v>
      </c>
      <c r="E161" s="39">
        <f>E162</f>
        <v>36053.160000000003</v>
      </c>
      <c r="F161" s="21">
        <f t="shared" si="9"/>
        <v>36.053160000000005</v>
      </c>
      <c r="G161" s="21">
        <f t="shared" si="7"/>
        <v>100</v>
      </c>
    </row>
    <row r="162" spans="1:7" ht="63" x14ac:dyDescent="0.25">
      <c r="A162" s="19" t="s">
        <v>289</v>
      </c>
      <c r="B162" s="38" t="s">
        <v>290</v>
      </c>
      <c r="C162" s="39">
        <f>C163</f>
        <v>36053.160000000003</v>
      </c>
      <c r="D162" s="21">
        <f t="shared" si="8"/>
        <v>36.053160000000005</v>
      </c>
      <c r="E162" s="39">
        <f>E163</f>
        <v>36053.160000000003</v>
      </c>
      <c r="F162" s="21">
        <f t="shared" si="9"/>
        <v>36.053160000000005</v>
      </c>
      <c r="G162" s="21">
        <f t="shared" si="7"/>
        <v>100</v>
      </c>
    </row>
    <row r="163" spans="1:7" ht="63" x14ac:dyDescent="0.25">
      <c r="A163" s="19" t="s">
        <v>291</v>
      </c>
      <c r="B163" s="38" t="s">
        <v>292</v>
      </c>
      <c r="C163" s="39">
        <v>36053.160000000003</v>
      </c>
      <c r="D163" s="21">
        <f t="shared" si="8"/>
        <v>36.053160000000005</v>
      </c>
      <c r="E163" s="40">
        <v>36053.160000000003</v>
      </c>
      <c r="F163" s="21">
        <f t="shared" si="9"/>
        <v>36.053160000000005</v>
      </c>
      <c r="G163" s="21">
        <f t="shared" si="7"/>
        <v>100</v>
      </c>
    </row>
    <row r="164" spans="1:7" ht="78.75" x14ac:dyDescent="0.25">
      <c r="A164" s="19" t="s">
        <v>293</v>
      </c>
      <c r="B164" s="38" t="s">
        <v>294</v>
      </c>
      <c r="C164" s="39">
        <f>SUM(C165)</f>
        <v>1520</v>
      </c>
      <c r="D164" s="21">
        <f t="shared" si="8"/>
        <v>1.52</v>
      </c>
      <c r="E164" s="40">
        <f>SUM(E165)</f>
        <v>1520</v>
      </c>
      <c r="F164" s="21">
        <f t="shared" si="9"/>
        <v>1.52</v>
      </c>
      <c r="G164" s="39">
        <f>SUM(G165)</f>
        <v>100</v>
      </c>
    </row>
    <row r="165" spans="1:7" ht="63" x14ac:dyDescent="0.25">
      <c r="A165" s="19" t="s">
        <v>295</v>
      </c>
      <c r="B165" s="38" t="s">
        <v>296</v>
      </c>
      <c r="C165" s="39">
        <f>C166</f>
        <v>1520</v>
      </c>
      <c r="D165" s="21">
        <f t="shared" si="8"/>
        <v>1.52</v>
      </c>
      <c r="E165" s="40">
        <f>E166</f>
        <v>1520</v>
      </c>
      <c r="F165" s="21">
        <f t="shared" si="9"/>
        <v>1.52</v>
      </c>
      <c r="G165" s="21">
        <f t="shared" si="7"/>
        <v>100</v>
      </c>
    </row>
    <row r="166" spans="1:7" ht="70.5" customHeight="1" x14ac:dyDescent="0.25">
      <c r="A166" s="19" t="s">
        <v>297</v>
      </c>
      <c r="B166" s="38" t="s">
        <v>298</v>
      </c>
      <c r="C166" s="39">
        <v>1520</v>
      </c>
      <c r="D166" s="21">
        <f t="shared" si="8"/>
        <v>1.52</v>
      </c>
      <c r="E166" s="40">
        <v>1520</v>
      </c>
      <c r="F166" s="21">
        <f t="shared" si="9"/>
        <v>1.52</v>
      </c>
      <c r="G166" s="21">
        <f t="shared" si="7"/>
        <v>100</v>
      </c>
    </row>
    <row r="167" spans="1:7" ht="63" x14ac:dyDescent="0.25">
      <c r="A167" s="19" t="s">
        <v>299</v>
      </c>
      <c r="B167" s="38" t="s">
        <v>300</v>
      </c>
      <c r="C167" s="39">
        <f>C168</f>
        <v>-746811.89</v>
      </c>
      <c r="D167" s="21">
        <f t="shared" si="8"/>
        <v>-746.81189000000006</v>
      </c>
      <c r="E167" s="40">
        <f>E168</f>
        <v>-746811.89</v>
      </c>
      <c r="F167" s="21">
        <f t="shared" si="9"/>
        <v>-746.81189000000006</v>
      </c>
      <c r="G167" s="21">
        <f t="shared" si="7"/>
        <v>100</v>
      </c>
    </row>
    <row r="168" spans="1:7" ht="63" x14ac:dyDescent="0.25">
      <c r="A168" s="19" t="s">
        <v>301</v>
      </c>
      <c r="B168" s="38" t="s">
        <v>302</v>
      </c>
      <c r="C168" s="39">
        <v>-746811.89</v>
      </c>
      <c r="D168" s="21">
        <f t="shared" si="8"/>
        <v>-746.81189000000006</v>
      </c>
      <c r="E168" s="40">
        <v>-746811.89</v>
      </c>
      <c r="F168" s="21">
        <f t="shared" si="9"/>
        <v>-746.81189000000006</v>
      </c>
      <c r="G168" s="21">
        <f t="shared" si="7"/>
        <v>100</v>
      </c>
    </row>
    <row r="170" spans="1:7" x14ac:dyDescent="0.25">
      <c r="B170" s="15" t="s">
        <v>303</v>
      </c>
    </row>
  </sheetData>
  <mergeCells count="3">
    <mergeCell ref="C1:G1"/>
    <mergeCell ref="C2:G3"/>
    <mergeCell ref="A5:F6"/>
  </mergeCells>
  <pageMargins left="0.70866141732283472" right="0" top="0" bottom="0" header="0" footer="0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Alasa Petrovna</dc:creator>
  <cp:lastModifiedBy>Admin</cp:lastModifiedBy>
  <cp:lastPrinted>2013-04-29T08:34:22Z</cp:lastPrinted>
  <dcterms:created xsi:type="dcterms:W3CDTF">2013-04-29T07:30:17Z</dcterms:created>
  <dcterms:modified xsi:type="dcterms:W3CDTF">2013-04-29T08:35:03Z</dcterms:modified>
</cp:coreProperties>
</file>