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4"/>
  </bookViews>
  <sheets>
    <sheet name="прил 4" sheetId="1" r:id="rId1"/>
    <sheet name="прил 5" sheetId="2" r:id="rId2"/>
    <sheet name="прил 6" sheetId="3" r:id="rId3"/>
    <sheet name="прил7" sheetId="4" r:id="rId4"/>
    <sheet name="Приложение10" sheetId="5" r:id="rId5"/>
    <sheet name="Лист3" sheetId="6" state="hidden" r:id="rId6"/>
    <sheet name="Приложение11" sheetId="7" r:id="rId7"/>
    <sheet name="lkz hf,kj" sheetId="8" state="hidden" r:id="rId8"/>
    <sheet name="Лист1" sheetId="9" state="hidden" r:id="rId9"/>
    <sheet name="Лист2" sheetId="10" state="hidden" r:id="rId10"/>
  </sheets>
  <externalReferences>
    <externalReference r:id="rId13"/>
  </externalReferences>
  <definedNames>
    <definedName name="_Toc105952697" localSheetId="2">'прил 6'!$A$2</definedName>
    <definedName name="_Toc105952697" localSheetId="3">'прил7'!$A$2</definedName>
    <definedName name="_Toc105952698" localSheetId="2">'прил 6'!#REF!</definedName>
    <definedName name="_Toc105952698" localSheetId="3">'прил7'!#REF!</definedName>
    <definedName name="_xlnm.Print_Titles" localSheetId="0">'прил 4'!$4:$5</definedName>
    <definedName name="_xlnm.Print_Titles" localSheetId="1">'прил 5'!$4:$5</definedName>
    <definedName name="_xlnm.Print_Area" localSheetId="7">'lkz hf,kj'!$A$1:$M$91</definedName>
    <definedName name="_xlnm.Print_Area" localSheetId="0">'прил 4'!$A$1:$F$57</definedName>
    <definedName name="_xlnm.Print_Area" localSheetId="1">'прил 5'!$A$1:$G$50</definedName>
    <definedName name="_xlnm.Print_Area" localSheetId="2">'прил 6'!$A$1:$F$34</definedName>
    <definedName name="_xlnm.Print_Area" localSheetId="3">'прил7'!$A$1:$G$30</definedName>
    <definedName name="_xlnm.Print_Area" localSheetId="4">'Приложение10'!$A$1:$I$155</definedName>
    <definedName name="_xlnm.Print_Area" localSheetId="6">'Приложение11'!$A$1:$J$129</definedName>
    <definedName name="прил1" localSheetId="7">#REF!</definedName>
    <definedName name="прил1">#REF!</definedName>
    <definedName name="приложение" localSheetId="7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<sst xmlns="http://schemas.openxmlformats.org/spreadsheetml/2006/main" count="3199" uniqueCount="366">
  <si>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</si>
  <si>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</si>
  <si>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</si>
  <si>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</si>
  <si>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</si>
  <si>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</si>
  <si>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</si>
  <si>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</si>
  <si>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</si>
  <si>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</si>
  <si>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</si>
  <si>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</si>
  <si>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</si>
  <si>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</si>
  <si>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</si>
  <si>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</si>
  <si>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</si>
  <si>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</si>
  <si>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</si>
  <si>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</si>
  <si>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</si>
  <si>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</si>
  <si>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</si>
  <si>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</si>
  <si>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</si>
  <si>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</si>
  <si>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</si>
  <si>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</si>
  <si>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</si>
  <si>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</si>
  <si>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</si>
  <si>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</si>
  <si>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</si>
  <si>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</si>
  <si>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</si>
  <si>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</si>
  <si>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</si>
  <si>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</si>
  <si>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</si>
  <si>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</si>
  <si>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</si>
  <si>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</si>
  <si>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</si>
  <si>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</si>
  <si>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</si>
  <si>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</si>
  <si>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</si>
  <si>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</si>
  <si>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</si>
  <si>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</si>
  <si>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</si>
  <si>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</si>
  <si>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</si>
  <si>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</si>
  <si>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</si>
  <si>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</si>
  <si>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</si>
  <si>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</si>
  <si>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</si>
  <si>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</si>
  <si>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</si>
  <si>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</si>
  <si>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</si>
  <si>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</si>
  <si>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</si>
  <si>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</si>
  <si>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</si>
  <si>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</si>
  <si>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</si>
  <si>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</si>
  <si>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</si>
  <si>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</si>
  <si>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</si>
  <si>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</si>
  <si>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</si>
  <si>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</si>
  <si>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</si>
  <si>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</si>
  <si>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</si>
  <si>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</si>
  <si>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</si>
  <si>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</si>
  <si>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</si>
  <si>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</si>
  <si>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</si>
  <si>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</si>
  <si>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</si>
  <si>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</si>
  <si>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</si>
  <si>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</si>
  <si>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</si>
  <si>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</si>
  <si>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Утверждено доходов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</si>
  <si>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</si>
  <si>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</si>
  <si>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</si>
  <si>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</si>
  <si>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</si>
  <si>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</si>
  <si>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</si>
  <si>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</si>
  <si>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</si>
  <si>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</si>
  <si>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</si>
  <si>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</si>
  <si>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</si>
  <si>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 xml:space="preserve"> 1 11 00000 00 0000 000</t>
  </si>
  <si>
    <t>2 02 00000 00 0000 000</t>
  </si>
  <si>
    <t>2 02 01000 00 0000 151</t>
  </si>
  <si>
    <t>2 02 01001 10  0000 151</t>
  </si>
  <si>
    <t>2 02 03000 00 0000 151</t>
  </si>
  <si>
    <t>2 02 03015  00 0000 151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</si>
  <si>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</si>
  <si>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</si>
  <si>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</si>
  <si>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</si>
  <si>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</si>
  <si>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</si>
  <si>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</si>
  <si>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</si>
  <si>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</si>
  <si>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Прочие доходы от оказания платных услуг получателями средств бюджетов поселений и компенсации затрат государства, бюджетов поселений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</si>
  <si>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</si>
  <si>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</si>
  <si>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</si>
  <si>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</si>
  <si>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</si>
  <si>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</si>
  <si>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</si>
  <si>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</si>
  <si>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</si>
  <si>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</si>
  <si>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</si>
  <si>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</si>
  <si>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</si>
  <si>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</si>
  <si>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</si>
  <si>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</si>
  <si>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</si>
  <si>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</si>
  <si>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</si>
  <si>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</si>
  <si>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</si>
  <si>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</si>
  <si>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</si>
  <si>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</si>
  <si>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</si>
  <si>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</si>
  <si>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</si>
  <si>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</si>
  <si>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</si>
  <si>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</si>
  <si>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</si>
  <si>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</si>
  <si>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</si>
  <si>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</si>
  <si>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</si>
  <si>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</si>
  <si>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1 13 01995 10 0000 130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</si>
  <si>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</si>
  <si>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</si>
  <si>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</si>
  <si>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</si>
  <si>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</si>
  <si>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</si>
  <si>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</si>
  <si>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1 14 06013 10 0000 430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</si>
  <si>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</si>
  <si>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</si>
  <si>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</si>
  <si>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 поселений на выравнивание бюджетной обеспеченности</t>
  </si>
  <si>
    <t>Прочие доходы от оказания платных услуг (работ) получателями средств бюджетов поселений</t>
  </si>
  <si>
    <t>Итого условно утверждающих расходов</t>
  </si>
  <si>
    <t>Итого расходов</t>
  </si>
  <si>
    <t>Выборы депутатов представительного органа</t>
  </si>
  <si>
    <t>Выборы депутатов муниципального образования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</si>
  <si>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</si>
  <si>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</si>
  <si>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</si>
  <si>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</si>
  <si>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</si>
  <si>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</si>
  <si>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</si>
  <si>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</si>
  <si>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</si>
  <si>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</si>
  <si>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</si>
  <si>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</si>
  <si>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</si>
  <si>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</si>
  <si>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</si>
  <si>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</si>
  <si>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</si>
  <si>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</si>
  <si>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</si>
  <si>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</si>
  <si>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</si>
  <si>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</si>
  <si>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</si>
  <si>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</si>
  <si>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</si>
  <si>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</si>
  <si>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</si>
  <si>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</si>
  <si>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</si>
  <si>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</si>
  <si>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</si>
  <si>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</si>
  <si>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</si>
  <si>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КУЛЬТУРА И КИНЕМАТОГРАФИЯ 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</si>
  <si>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</si>
  <si>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</si>
  <si>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</si>
  <si>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</si>
  <si>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</si>
  <si>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</si>
  <si>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</si>
  <si>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</si>
  <si>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</si>
  <si>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</si>
  <si>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</si>
  <si>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</si>
  <si>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</si>
  <si>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</si>
  <si>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</si>
  <si>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</si>
  <si>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</si>
  <si>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</si>
  <si>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</si>
  <si>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</si>
  <si>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</si>
  <si>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</si>
  <si>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</si>
  <si>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</si>
  <si>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</si>
  <si>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</si>
  <si>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</si>
  <si>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</si>
  <si>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</si>
  <si>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</si>
  <si>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</si>
  <si>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</si>
  <si>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</si>
  <si>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</si>
  <si>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</si>
  <si>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</si>
  <si>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</si>
  <si>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</si>
  <si>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</si>
  <si>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</si>
  <si>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</si>
  <si>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</si>
  <si>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</si>
  <si>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</si>
  <si>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Приложение № 5 к решению "О бюджете муниципального образования "Елинское сельское поселение" на 2015 год и плановый период 2016 и 2017 годов"</t>
  </si>
  <si>
    <t>Сумма с учетом изменений на 2016 год</t>
  </si>
  <si>
    <t>Сумма на 2017 год</t>
  </si>
  <si>
    <t>Сумма на 2015 г</t>
  </si>
  <si>
    <t>Приложение № 7 к решению "О бюджете муниципального образования "Елинское  сельское поселение" на 2015 год и плановый период 2016 и 2017 годов"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</si>
  <si>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</si>
  <si>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</si>
  <si>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</si>
  <si>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</si>
  <si>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</si>
  <si>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</si>
  <si>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</si>
  <si>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</si>
  <si>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</si>
  <si>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</si>
  <si>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</si>
  <si>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</si>
  <si>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</si>
  <si>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</si>
  <si>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</si>
  <si>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</si>
  <si>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</si>
  <si>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</si>
  <si>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</si>
  <si>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</si>
  <si>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</si>
  <si>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</si>
  <si>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</si>
  <si>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</si>
  <si>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</si>
  <si>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</si>
  <si>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</si>
  <si>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</si>
  <si>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</si>
  <si>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</si>
  <si>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</si>
  <si>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</si>
  <si>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</si>
  <si>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</si>
  <si>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</si>
  <si>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</si>
  <si>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</si>
  <si>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</si>
  <si>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</si>
  <si>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</si>
  <si>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</si>
  <si>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</si>
  <si>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</si>
  <si>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</si>
  <si>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</si>
  <si>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</si>
  <si>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</si>
  <si>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</si>
  <si>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</si>
  <si>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</si>
  <si>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</si>
  <si>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</si>
  <si>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</si>
  <si>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</si>
  <si>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</si>
  <si>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</si>
  <si>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</si>
  <si>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</si>
  <si>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</si>
  <si>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</si>
  <si>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</si>
  <si>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Муниципальная программа "Экономическое развитие муниципального образования «Елинское сельское поселение»</t>
  </si>
  <si>
    <t>9905118</t>
  </si>
  <si>
    <t>000000</t>
  </si>
  <si>
    <t>1110000</t>
  </si>
  <si>
    <t>1115118</t>
  </si>
  <si>
    <t>0121000</t>
  </si>
  <si>
    <t>0130000</t>
  </si>
  <si>
    <t>0131000</t>
  </si>
  <si>
    <t>Подпрограмма "Развитие социально-культурной сферы  в муниципальном образовании"Елинское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</si>
  <si>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</si>
  <si>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0132000</t>
  </si>
  <si>
    <t>Подпрограмма "Развитие культуры, спорта, молодежной политики в муниципальном образовании"Елинское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</si>
  <si>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</si>
  <si>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0133000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</si>
  <si>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</si>
  <si>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АВЦП" Обеспечение деятельности Администрации МО "Елинское сельское поселение" на 2015-2018 гг.</t>
  </si>
  <si>
    <t>Объём поступлений доходов в бюджет муниципального образования "Елинское сельское поселение"  в 2015 году</t>
  </si>
  <si>
    <t>Объём поступлений доходов в бюджет муниципального образования "Елинское сельское поселение"  в 2016 и 2017  годы</t>
  </si>
  <si>
    <t>Распределение
бюджетных ассигнований по разделам, подразделам классификации расходов бюджетов муниципального образования "Елинское сельское поселение" на 2015 год</t>
  </si>
  <si>
    <t>Распределение
бюджетных ассигнований  по разделам, подразделам классификации расходов бюджетов муниципального образования "Елинское сельское поселение" 2016-2017 годы</t>
  </si>
  <si>
    <t>Ведомственная структура расходов бюджета муниципального образования "Елинское сельское поселение" на 2015 год</t>
  </si>
  <si>
    <t>Администрация Елинского сельского поселения</t>
  </si>
  <si>
    <t>Ведомственная структура расходов бюджета муниципального образования "Елинское сельское поселение" на 2016-2017 годы</t>
  </si>
  <si>
    <t xml:space="preserve">Приложение № 11 к решению  "О бюджете муниципального образования "Елинское сельское поселение" на 2015 год и плановый период 2016 и 2017 годов." 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</si>
  <si>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</si>
  <si>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1 11 05035 10 0000 120</t>
  </si>
  <si>
    <t>Функционирование высшего должностного лица субъекта Российской Федерации и муниципального образования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</si>
  <si>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</si>
  <si>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</si>
  <si>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1 06 06033 10 0000 110</t>
  </si>
  <si>
    <t>1 06 06043 10 0000 110</t>
  </si>
  <si>
    <t>9901580</t>
  </si>
  <si>
    <t>9901590</t>
  </si>
  <si>
    <t>243</t>
  </si>
  <si>
    <t>закупка товаров,работ,услуг, в целях капитального ремонта государственного (муниципального) имущества</t>
  </si>
  <si>
    <t>9901500</t>
  </si>
  <si>
    <t>Субсидия на проведения ремонта и реконструкции памятников, уве-х память о ВОВ 1941-1945 годов</t>
  </si>
  <si>
    <t>Приложение № 1 к решению "О бюджете муниципального образования "Елинское  сельское поселение" на 2015год и плановый период 2016 и 2017 годов"</t>
  </si>
  <si>
    <t>Приложение № 2 к решению "О бюджете муниципального образования "Елинское сельское поселение" на 2015 год и плановый период 2016 и 2017 годов"</t>
  </si>
  <si>
    <t xml:space="preserve">Приложение № 3 к решению  "О бюджете муниципального образования "Елинское сельское поселение" на 2015 год и плановый период 2016 и 2017 годов." </t>
  </si>
  <si>
    <t>другие вопросы в области национальной экономики</t>
  </si>
  <si>
    <t>Восстановление и сохранение мемориального комплекса воинам ВОВ к 70-летию Победы, закупка товаров,работ,услуг, в целях капитального ремонта государственного (муниципального) имущества</t>
  </si>
  <si>
    <t>0131554</t>
  </si>
  <si>
    <t>0135018</t>
  </si>
  <si>
    <t>Муниципальная ведомственная программа «Охрана земель Елинского сельского поселения на 2015-2017 годы»</t>
  </si>
  <si>
    <t>0140000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</si>
</sst>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>
      <alignment/>
      <protection/>
    </xf>
    <xf numFmtId="0" fontId="38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39" fillId="0" borderId="10" xfId="54" applyFont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wrapText="1"/>
      <protection/>
    </xf>
    <xf numFmtId="0" fontId="40" fillId="0" borderId="10" xfId="54" applyFont="1" applyFill="1" applyBorder="1" applyAlignment="1">
      <alignment horizontal="left" wrapText="1"/>
      <protection/>
    </xf>
    <xf numFmtId="0" fontId="40" fillId="0" borderId="11" xfId="54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39" fillId="0" borderId="10" xfId="54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40" fillId="0" borderId="10" xfId="54" applyFont="1" applyBorder="1" applyAlignment="1">
      <alignment horizontal="left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distributed" wrapText="1"/>
    </xf>
    <xf numFmtId="0" fontId="2" fillId="0" borderId="13" xfId="0" applyFont="1" applyBorder="1" applyAlignment="1">
      <alignment wrapText="1"/>
    </xf>
    <xf numFmtId="0" fontId="29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left" vertical="justify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left" vertical="top" wrapTex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61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2" max="2" width="25.75390625" style="3" customWidth="1"/>
    <col min="3" max="3" width="57.25390625" style="3" customWidth="1"/>
    <col min="4" max="4" width="12.75390625" style="3" hidden="1" customWidth="1"/>
    <col min="5" max="5" width="15.75390625" style="0" customWidth="1"/>
    <col min="6" max="6" width="16.75390625" style="0" customWidth="1"/>
  </cols>
  <sheetData>
    <row r="1" spans="2:6" s="5" customFormat="1" ht="64.5" customHeight="1">
      <c r="B1" s="4"/>
      <c r="C1" s="4"/>
      <c r="D1" s="153" t="s">
        <v>357</v>
      </c>
      <c r="E1" s="153"/>
      <c r="F1" s="153"/>
    </row>
    <row r="2" spans="1:7" s="5" customFormat="1" ht="15.75" customHeight="1">
      <c r="A2" s="161" t="s">
        <v>336</v>
      </c>
      <c r="B2" s="161"/>
      <c r="C2" s="161"/>
      <c r="D2" s="161"/>
      <c r="E2" s="161"/>
      <c r="F2" s="161"/>
      <c r="G2" s="93"/>
    </row>
    <row r="3" spans="2:6" s="5" customFormat="1" ht="12.75">
      <c r="B3" s="113"/>
      <c r="C3" s="113"/>
      <c r="D3" s="78"/>
      <c r="E3" s="78"/>
      <c r="F3" s="78" t="s">
        <v>7</v>
      </c>
    </row>
    <row r="4" spans="1:6" s="5" customFormat="1" ht="54" customHeight="1">
      <c r="A4" s="16" t="s">
        <v>116</v>
      </c>
      <c r="B4" s="16" t="s">
        <v>5</v>
      </c>
      <c r="C4" s="16" t="s">
        <v>6</v>
      </c>
      <c r="D4" s="16" t="s">
        <v>92</v>
      </c>
      <c r="E4" s="65" t="s">
        <v>96</v>
      </c>
      <c r="F4" s="65" t="s">
        <v>93</v>
      </c>
    </row>
    <row r="5" spans="1:6" s="5" customFormat="1" ht="12.75">
      <c r="A5" s="57"/>
      <c r="B5" s="16">
        <v>1</v>
      </c>
      <c r="C5" s="16">
        <v>2</v>
      </c>
      <c r="D5" s="16">
        <v>3</v>
      </c>
      <c r="E5" s="50">
        <v>4</v>
      </c>
      <c r="F5" s="50">
        <v>5</v>
      </c>
    </row>
    <row r="6" spans="1:6" s="5" customFormat="1" ht="12.75">
      <c r="A6" s="106" t="s">
        <v>43</v>
      </c>
      <c r="B6" s="50" t="s">
        <v>143</v>
      </c>
      <c r="C6" s="114" t="s">
        <v>151</v>
      </c>
      <c r="D6" s="115">
        <f>D7+D29</f>
        <v>1111.2800000000002</v>
      </c>
      <c r="E6" s="115">
        <f>E7+E29</f>
        <v>-148.71999999999997</v>
      </c>
      <c r="F6" s="115">
        <f>F7+F29</f>
        <v>484.76</v>
      </c>
    </row>
    <row r="7" spans="1:6" s="5" customFormat="1" ht="12.75" hidden="1">
      <c r="A7" s="116"/>
      <c r="B7" s="117"/>
      <c r="C7" s="46" t="s">
        <v>152</v>
      </c>
      <c r="D7" s="52">
        <f>D8+D17+D20+D27+D12</f>
        <v>1026.0300000000002</v>
      </c>
      <c r="E7" s="52">
        <f>E8+E17+E20+E27</f>
        <v>-139.76999999999998</v>
      </c>
      <c r="F7" s="52">
        <f>F8+F17+F20+F27+F12</f>
        <v>408.46</v>
      </c>
    </row>
    <row r="8" spans="1:6" s="5" customFormat="1" ht="12.75">
      <c r="A8" s="106" t="s">
        <v>43</v>
      </c>
      <c r="B8" s="16" t="s">
        <v>1</v>
      </c>
      <c r="C8" s="46" t="s">
        <v>153</v>
      </c>
      <c r="D8" s="52">
        <f>D9</f>
        <v>139.79</v>
      </c>
      <c r="E8" s="52">
        <f>E9</f>
        <v>-116.69</v>
      </c>
      <c r="F8" s="52">
        <f>F9</f>
        <v>23.1</v>
      </c>
    </row>
    <row r="9" spans="1:6" s="5" customFormat="1" ht="12.75">
      <c r="A9" s="92" t="s">
        <v>43</v>
      </c>
      <c r="B9" s="39" t="s">
        <v>81</v>
      </c>
      <c r="C9" s="47" t="s">
        <v>3</v>
      </c>
      <c r="D9" s="26">
        <f>D10+D11</f>
        <v>139.79</v>
      </c>
      <c r="E9" s="26">
        <f>SUM(E10:E11)</f>
        <v>-116.69</v>
      </c>
      <c r="F9" s="26">
        <f>SUM(F10:F11)</f>
        <v>23.1</v>
      </c>
    </row>
    <row r="10" spans="1:6" s="5" customFormat="1" ht="63.75">
      <c r="A10" s="92" t="s">
        <v>105</v>
      </c>
      <c r="B10" s="39" t="s">
        <v>165</v>
      </c>
      <c r="C10" s="47" t="s">
        <v>168</v>
      </c>
      <c r="D10" s="26">
        <v>137.19</v>
      </c>
      <c r="E10" s="54">
        <f aca="true" t="shared" si="0" ref="E10:E19">F10-D10</f>
        <v>-114.69</v>
      </c>
      <c r="F10" s="26">
        <v>22.5</v>
      </c>
    </row>
    <row r="11" spans="1:6" s="5" customFormat="1" ht="89.25">
      <c r="A11" s="92" t="s">
        <v>105</v>
      </c>
      <c r="B11" s="39" t="s">
        <v>167</v>
      </c>
      <c r="C11" s="47" t="s">
        <v>169</v>
      </c>
      <c r="D11" s="26">
        <v>2.6</v>
      </c>
      <c r="E11" s="54">
        <f t="shared" si="0"/>
        <v>-2</v>
      </c>
      <c r="F11" s="26">
        <v>0.6</v>
      </c>
    </row>
    <row r="12" spans="1:6" s="5" customFormat="1" ht="25.5">
      <c r="A12" s="106" t="s">
        <v>43</v>
      </c>
      <c r="B12" s="16" t="s">
        <v>192</v>
      </c>
      <c r="C12" s="46" t="s">
        <v>193</v>
      </c>
      <c r="D12" s="52">
        <f>D13+D14+D15+D16</f>
        <v>477.80000000000007</v>
      </c>
      <c r="E12" s="54">
        <f t="shared" si="0"/>
        <v>-477.80000000000007</v>
      </c>
      <c r="F12" s="52">
        <f>F13+F14+F15+F16</f>
        <v>0</v>
      </c>
    </row>
    <row r="13" spans="1:6" s="5" customFormat="1" ht="25.5">
      <c r="A13" s="92" t="s">
        <v>253</v>
      </c>
      <c r="B13" s="39" t="s">
        <v>191</v>
      </c>
      <c r="C13" s="47" t="s">
        <v>196</v>
      </c>
      <c r="D13" s="26">
        <v>205.44</v>
      </c>
      <c r="E13" s="54">
        <f t="shared" si="0"/>
        <v>-205.44</v>
      </c>
      <c r="F13" s="26">
        <v>0</v>
      </c>
    </row>
    <row r="14" spans="1:6" s="5" customFormat="1" ht="38.25">
      <c r="A14" s="92" t="s">
        <v>253</v>
      </c>
      <c r="B14" s="39" t="s">
        <v>190</v>
      </c>
      <c r="C14" s="47" t="s">
        <v>194</v>
      </c>
      <c r="D14" s="26">
        <v>3.83</v>
      </c>
      <c r="E14" s="54">
        <f t="shared" si="0"/>
        <v>-3.83</v>
      </c>
      <c r="F14" s="26">
        <v>0</v>
      </c>
    </row>
    <row r="15" spans="1:6" s="5" customFormat="1" ht="38.25">
      <c r="A15" s="92" t="s">
        <v>253</v>
      </c>
      <c r="B15" s="39" t="s">
        <v>189</v>
      </c>
      <c r="C15" s="47" t="s">
        <v>195</v>
      </c>
      <c r="D15" s="26">
        <v>257.06</v>
      </c>
      <c r="E15" s="54">
        <f t="shared" si="0"/>
        <v>-257.06</v>
      </c>
      <c r="F15" s="26">
        <v>0</v>
      </c>
    </row>
    <row r="16" spans="1:6" s="5" customFormat="1" ht="38.25">
      <c r="A16" s="92" t="s">
        <v>253</v>
      </c>
      <c r="B16" s="39" t="s">
        <v>188</v>
      </c>
      <c r="C16" s="47" t="s">
        <v>197</v>
      </c>
      <c r="D16" s="26">
        <v>11.47</v>
      </c>
      <c r="E16" s="54">
        <f t="shared" si="0"/>
        <v>-11.47</v>
      </c>
      <c r="F16" s="26">
        <v>0</v>
      </c>
    </row>
    <row r="17" spans="1:6" s="14" customFormat="1" ht="12.75">
      <c r="A17" s="106" t="s">
        <v>43</v>
      </c>
      <c r="B17" s="16" t="s">
        <v>29</v>
      </c>
      <c r="C17" s="46" t="s">
        <v>30</v>
      </c>
      <c r="D17" s="52">
        <f>+D19</f>
        <v>137.55</v>
      </c>
      <c r="E17" s="53">
        <f t="shared" si="0"/>
        <v>4.649999999999977</v>
      </c>
      <c r="F17" s="52">
        <f>+F19</f>
        <v>142.2</v>
      </c>
    </row>
    <row r="18" spans="1:6" s="14" customFormat="1" ht="21" customHeight="1" hidden="1">
      <c r="A18" s="92" t="s">
        <v>105</v>
      </c>
      <c r="B18" s="39" t="s">
        <v>154</v>
      </c>
      <c r="C18" s="47" t="s">
        <v>155</v>
      </c>
      <c r="D18" s="52"/>
      <c r="E18" s="53">
        <f t="shared" si="0"/>
        <v>0</v>
      </c>
      <c r="F18" s="52"/>
    </row>
    <row r="19" spans="1:6" s="5" customFormat="1" ht="12.75">
      <c r="A19" s="92" t="s">
        <v>105</v>
      </c>
      <c r="B19" s="39" t="s">
        <v>82</v>
      </c>
      <c r="C19" s="47" t="s">
        <v>31</v>
      </c>
      <c r="D19" s="26">
        <v>137.55</v>
      </c>
      <c r="E19" s="54">
        <f t="shared" si="0"/>
        <v>4.649999999999977</v>
      </c>
      <c r="F19" s="26">
        <v>142.2</v>
      </c>
    </row>
    <row r="20" spans="1:6" s="14" customFormat="1" ht="12.75">
      <c r="A20" s="106" t="s">
        <v>43</v>
      </c>
      <c r="B20" s="16" t="s">
        <v>32</v>
      </c>
      <c r="C20" s="46" t="s">
        <v>156</v>
      </c>
      <c r="D20" s="52">
        <f>D21+D22</f>
        <v>235.08999999999997</v>
      </c>
      <c r="E20" s="53">
        <f aca="true" t="shared" si="1" ref="E20:E38">F20-D20</f>
        <v>-11.929999999999978</v>
      </c>
      <c r="F20" s="52">
        <f>F21+F22</f>
        <v>223.16</v>
      </c>
    </row>
    <row r="21" spans="1:6" s="5" customFormat="1" ht="38.25">
      <c r="A21" s="92" t="s">
        <v>105</v>
      </c>
      <c r="B21" s="39" t="s">
        <v>83</v>
      </c>
      <c r="C21" s="47" t="s">
        <v>112</v>
      </c>
      <c r="D21" s="26">
        <v>50.29</v>
      </c>
      <c r="E21" s="54">
        <f t="shared" si="1"/>
        <v>-1.1300000000000026</v>
      </c>
      <c r="F21" s="26">
        <v>49.16</v>
      </c>
    </row>
    <row r="22" spans="1:6" s="5" customFormat="1" ht="12.75">
      <c r="A22" s="92" t="s">
        <v>43</v>
      </c>
      <c r="B22" s="39" t="s">
        <v>34</v>
      </c>
      <c r="C22" s="47" t="s">
        <v>35</v>
      </c>
      <c r="D22" s="48">
        <f>D23+D24</f>
        <v>184.79999999999998</v>
      </c>
      <c r="E22" s="54">
        <f t="shared" si="1"/>
        <v>-10.799999999999983</v>
      </c>
      <c r="F22" s="48">
        <f>F23+F24+F25+F26</f>
        <v>174</v>
      </c>
    </row>
    <row r="23" spans="1:6" s="5" customFormat="1" ht="51">
      <c r="A23" s="92" t="s">
        <v>105</v>
      </c>
      <c r="B23" s="39" t="s">
        <v>36</v>
      </c>
      <c r="C23" s="47" t="s">
        <v>72</v>
      </c>
      <c r="D23" s="48">
        <v>146.7</v>
      </c>
      <c r="E23" s="54">
        <f t="shared" si="1"/>
        <v>-146.7</v>
      </c>
      <c r="F23" s="48">
        <f>158.4-158.4</f>
        <v>0</v>
      </c>
    </row>
    <row r="24" spans="1:6" s="5" customFormat="1" ht="38.25">
      <c r="A24" s="92" t="s">
        <v>105</v>
      </c>
      <c r="B24" s="39" t="s">
        <v>38</v>
      </c>
      <c r="C24" s="47" t="s">
        <v>37</v>
      </c>
      <c r="D24" s="26">
        <v>38.1</v>
      </c>
      <c r="E24" s="54">
        <f t="shared" si="1"/>
        <v>-38.1</v>
      </c>
      <c r="F24" s="26">
        <f>15.6-15.6</f>
        <v>0</v>
      </c>
    </row>
    <row r="25" spans="1:6" s="5" customFormat="1" ht="51">
      <c r="A25" s="92" t="s">
        <v>105</v>
      </c>
      <c r="B25" s="39" t="s">
        <v>349</v>
      </c>
      <c r="C25" s="47" t="s">
        <v>72</v>
      </c>
      <c r="D25" s="26"/>
      <c r="E25" s="54">
        <f t="shared" si="1"/>
        <v>158.4</v>
      </c>
      <c r="F25" s="26">
        <v>158.4</v>
      </c>
    </row>
    <row r="26" spans="1:6" s="5" customFormat="1" ht="38.25">
      <c r="A26" s="92" t="s">
        <v>105</v>
      </c>
      <c r="B26" s="39" t="s">
        <v>350</v>
      </c>
      <c r="C26" s="47" t="s">
        <v>37</v>
      </c>
      <c r="D26" s="26"/>
      <c r="E26" s="54">
        <f t="shared" si="1"/>
        <v>15.6</v>
      </c>
      <c r="F26" s="26">
        <v>15.6</v>
      </c>
    </row>
    <row r="27" spans="1:6" s="14" customFormat="1" ht="12.75">
      <c r="A27" s="106" t="s">
        <v>43</v>
      </c>
      <c r="B27" s="16" t="s">
        <v>99</v>
      </c>
      <c r="C27" s="46" t="s">
        <v>100</v>
      </c>
      <c r="D27" s="118">
        <f>D28</f>
        <v>35.8</v>
      </c>
      <c r="E27" s="53">
        <f t="shared" si="1"/>
        <v>-15.799999999999997</v>
      </c>
      <c r="F27" s="118">
        <f>F28</f>
        <v>20</v>
      </c>
    </row>
    <row r="28" spans="1:6" s="5" customFormat="1" ht="51">
      <c r="A28" s="92" t="s">
        <v>105</v>
      </c>
      <c r="B28" s="39" t="s">
        <v>101</v>
      </c>
      <c r="C28" s="47" t="s">
        <v>73</v>
      </c>
      <c r="D28" s="48">
        <v>35.8</v>
      </c>
      <c r="E28" s="54">
        <f t="shared" si="1"/>
        <v>-15.799999999999997</v>
      </c>
      <c r="F28" s="48">
        <v>20</v>
      </c>
    </row>
    <row r="29" spans="1:6" s="5" customFormat="1" ht="12.75" hidden="1">
      <c r="A29" s="92"/>
      <c r="B29" s="39"/>
      <c r="C29" s="46" t="s">
        <v>74</v>
      </c>
      <c r="D29" s="58">
        <f>D30+D34+D36</f>
        <v>85.25</v>
      </c>
      <c r="E29" s="53">
        <f t="shared" si="1"/>
        <v>-8.950000000000003</v>
      </c>
      <c r="F29" s="58">
        <f>F30+F34+F36</f>
        <v>76.3</v>
      </c>
    </row>
    <row r="30" spans="1:6" s="5" customFormat="1" ht="25.5">
      <c r="A30" s="106" t="s">
        <v>43</v>
      </c>
      <c r="B30" s="16" t="s">
        <v>106</v>
      </c>
      <c r="C30" s="46" t="s">
        <v>129</v>
      </c>
      <c r="D30" s="58">
        <f>D31</f>
        <v>85.25</v>
      </c>
      <c r="E30" s="53">
        <f t="shared" si="1"/>
        <v>-8.950000000000003</v>
      </c>
      <c r="F30" s="58">
        <f>F31</f>
        <v>76.3</v>
      </c>
    </row>
    <row r="31" spans="1:6" s="5" customFormat="1" ht="63.75">
      <c r="A31" s="92" t="s">
        <v>43</v>
      </c>
      <c r="B31" s="39" t="s">
        <v>85</v>
      </c>
      <c r="C31" s="47" t="s">
        <v>113</v>
      </c>
      <c r="D31" s="51">
        <f>D32</f>
        <v>85.25</v>
      </c>
      <c r="E31" s="53">
        <f t="shared" si="1"/>
        <v>-8.950000000000003</v>
      </c>
      <c r="F31" s="51">
        <f>F32+F38</f>
        <v>76.3</v>
      </c>
    </row>
    <row r="32" spans="1:6" s="5" customFormat="1" ht="63" customHeight="1">
      <c r="A32" s="92" t="s">
        <v>79</v>
      </c>
      <c r="B32" s="39" t="s">
        <v>157</v>
      </c>
      <c r="C32" s="47" t="s">
        <v>114</v>
      </c>
      <c r="D32" s="51">
        <v>85.25</v>
      </c>
      <c r="E32" s="53">
        <f t="shared" si="1"/>
        <v>-85.25</v>
      </c>
      <c r="F32" s="48">
        <v>0</v>
      </c>
    </row>
    <row r="33" spans="1:6" s="5" customFormat="1" ht="51" hidden="1">
      <c r="A33" s="92"/>
      <c r="B33" s="39" t="s">
        <v>40</v>
      </c>
      <c r="C33" s="47" t="s">
        <v>39</v>
      </c>
      <c r="D33" s="39"/>
      <c r="E33" s="53">
        <f t="shared" si="1"/>
        <v>0</v>
      </c>
      <c r="F33" s="39"/>
    </row>
    <row r="34" spans="1:6" s="5" customFormat="1" ht="19.5" customHeight="1" hidden="1">
      <c r="A34" s="106" t="s">
        <v>43</v>
      </c>
      <c r="B34" s="16" t="s">
        <v>127</v>
      </c>
      <c r="C34" s="46" t="s">
        <v>128</v>
      </c>
      <c r="D34" s="52">
        <f>D35</f>
        <v>0</v>
      </c>
      <c r="E34" s="53">
        <f t="shared" si="1"/>
        <v>0</v>
      </c>
      <c r="F34" s="52">
        <f>F35</f>
        <v>0</v>
      </c>
    </row>
    <row r="35" spans="1:6" s="5" customFormat="1" ht="38.25" hidden="1">
      <c r="A35" s="92" t="s">
        <v>80</v>
      </c>
      <c r="B35" s="39" t="s">
        <v>158</v>
      </c>
      <c r="C35" s="47" t="s">
        <v>121</v>
      </c>
      <c r="D35" s="26">
        <v>0</v>
      </c>
      <c r="E35" s="53">
        <f t="shared" si="1"/>
        <v>0</v>
      </c>
      <c r="F35" s="26">
        <v>0</v>
      </c>
    </row>
    <row r="36" spans="1:6" s="5" customFormat="1" ht="16.5" customHeight="1" hidden="1">
      <c r="A36" s="106" t="s">
        <v>43</v>
      </c>
      <c r="B36" s="16" t="s">
        <v>125</v>
      </c>
      <c r="C36" s="46" t="s">
        <v>126</v>
      </c>
      <c r="D36" s="52">
        <f>D37</f>
        <v>0</v>
      </c>
      <c r="E36" s="53">
        <f t="shared" si="1"/>
        <v>0</v>
      </c>
      <c r="F36" s="52">
        <f>F37</f>
        <v>0</v>
      </c>
    </row>
    <row r="37" spans="1:6" s="5" customFormat="1" ht="39.75" customHeight="1" hidden="1">
      <c r="A37" s="92" t="s">
        <v>79</v>
      </c>
      <c r="B37" s="39" t="s">
        <v>166</v>
      </c>
      <c r="C37" s="47" t="s">
        <v>124</v>
      </c>
      <c r="D37" s="26">
        <v>0</v>
      </c>
      <c r="E37" s="53">
        <f t="shared" si="1"/>
        <v>0</v>
      </c>
      <c r="F37" s="26">
        <v>0</v>
      </c>
    </row>
    <row r="38" spans="1:6" s="5" customFormat="1" ht="39.75" customHeight="1">
      <c r="A38" s="92" t="s">
        <v>80</v>
      </c>
      <c r="B38" s="39" t="s">
        <v>345</v>
      </c>
      <c r="C38" s="47" t="s">
        <v>344</v>
      </c>
      <c r="D38" s="26">
        <v>0</v>
      </c>
      <c r="E38" s="53">
        <f t="shared" si="1"/>
        <v>76.3</v>
      </c>
      <c r="F38" s="26">
        <v>76.3</v>
      </c>
    </row>
    <row r="39" spans="1:6" s="14" customFormat="1" ht="12.75">
      <c r="A39" s="106" t="s">
        <v>43</v>
      </c>
      <c r="B39" s="16" t="s">
        <v>51</v>
      </c>
      <c r="C39" s="46" t="s">
        <v>52</v>
      </c>
      <c r="D39" s="52">
        <f>D40</f>
        <v>3168.4</v>
      </c>
      <c r="E39" s="53">
        <f aca="true" t="shared" si="2" ref="E39:E56">F39-D39</f>
        <v>668.6499999999996</v>
      </c>
      <c r="F39" s="52">
        <f>F40</f>
        <v>3837.0499999999997</v>
      </c>
    </row>
    <row r="40" spans="1:6" s="5" customFormat="1" ht="25.5">
      <c r="A40" s="92" t="s">
        <v>43</v>
      </c>
      <c r="B40" s="16" t="s">
        <v>107</v>
      </c>
      <c r="C40" s="46" t="s">
        <v>69</v>
      </c>
      <c r="D40" s="118">
        <f>D41+D48</f>
        <v>3168.4</v>
      </c>
      <c r="E40" s="53">
        <f t="shared" si="2"/>
        <v>668.6499999999996</v>
      </c>
      <c r="F40" s="118">
        <f>F41+F48+F54</f>
        <v>3837.0499999999997</v>
      </c>
    </row>
    <row r="41" spans="1:6" s="5" customFormat="1" ht="25.5">
      <c r="A41" s="92" t="s">
        <v>43</v>
      </c>
      <c r="B41" s="39" t="s">
        <v>108</v>
      </c>
      <c r="C41" s="47" t="s">
        <v>66</v>
      </c>
      <c r="D41" s="48">
        <f>D42</f>
        <v>3114</v>
      </c>
      <c r="E41" s="48">
        <f>E42</f>
        <v>-457.3000000000002</v>
      </c>
      <c r="F41" s="48">
        <f>F42</f>
        <v>2656.7</v>
      </c>
    </row>
    <row r="42" spans="1:6" s="5" customFormat="1" ht="25.5">
      <c r="A42" s="92" t="s">
        <v>80</v>
      </c>
      <c r="B42" s="39" t="s">
        <v>109</v>
      </c>
      <c r="C42" s="47" t="s">
        <v>170</v>
      </c>
      <c r="D42" s="48">
        <v>3114</v>
      </c>
      <c r="E42" s="48">
        <f>F42-D42</f>
        <v>-457.3000000000002</v>
      </c>
      <c r="F42" s="48">
        <f>2906.7-250-506.7+506.7</f>
        <v>2656.7</v>
      </c>
    </row>
    <row r="43" spans="1:6" s="5" customFormat="1" ht="35.25" customHeight="1" hidden="1">
      <c r="A43" s="92"/>
      <c r="B43" s="39"/>
      <c r="C43" s="47" t="s">
        <v>77</v>
      </c>
      <c r="D43" s="48">
        <v>3079.1</v>
      </c>
      <c r="E43" s="54">
        <f t="shared" si="2"/>
        <v>-3079.1</v>
      </c>
      <c r="F43" s="48"/>
    </row>
    <row r="44" spans="1:6" s="5" customFormat="1" ht="33.75" customHeight="1" hidden="1">
      <c r="A44" s="92"/>
      <c r="B44" s="39"/>
      <c r="C44" s="47" t="s">
        <v>119</v>
      </c>
      <c r="D44" s="48">
        <v>812.6</v>
      </c>
      <c r="E44" s="54">
        <f t="shared" si="2"/>
        <v>-812.6</v>
      </c>
      <c r="F44" s="48"/>
    </row>
    <row r="45" spans="1:6" s="5" customFormat="1" ht="21" customHeight="1" hidden="1">
      <c r="A45" s="92" t="s">
        <v>80</v>
      </c>
      <c r="B45" s="39" t="s">
        <v>87</v>
      </c>
      <c r="C45" s="46" t="s">
        <v>123</v>
      </c>
      <c r="D45" s="118">
        <f>D46</f>
        <v>0</v>
      </c>
      <c r="E45" s="53">
        <f t="shared" si="2"/>
        <v>0</v>
      </c>
      <c r="F45" s="118">
        <f>F46+F47</f>
        <v>0</v>
      </c>
    </row>
    <row r="46" spans="1:6" s="5" customFormat="1" ht="38.25" hidden="1">
      <c r="A46" s="92" t="s">
        <v>80</v>
      </c>
      <c r="B46" s="39" t="s">
        <v>88</v>
      </c>
      <c r="C46" s="47" t="s">
        <v>75</v>
      </c>
      <c r="D46" s="48"/>
      <c r="E46" s="54">
        <f t="shared" si="2"/>
        <v>0</v>
      </c>
      <c r="F46" s="48"/>
    </row>
    <row r="47" spans="1:6" s="5" customFormat="1" ht="46.5" customHeight="1" hidden="1">
      <c r="A47" s="92" t="s">
        <v>80</v>
      </c>
      <c r="B47" s="39" t="s">
        <v>88</v>
      </c>
      <c r="C47" s="47" t="s">
        <v>141</v>
      </c>
      <c r="D47" s="48"/>
      <c r="E47" s="54">
        <f t="shared" si="2"/>
        <v>0</v>
      </c>
      <c r="F47" s="48"/>
    </row>
    <row r="48" spans="1:6" s="5" customFormat="1" ht="25.5">
      <c r="A48" s="92" t="s">
        <v>43</v>
      </c>
      <c r="B48" s="39" t="s">
        <v>110</v>
      </c>
      <c r="C48" s="46" t="s">
        <v>67</v>
      </c>
      <c r="D48" s="118">
        <f>D49</f>
        <v>54.4</v>
      </c>
      <c r="E48" s="53">
        <f t="shared" si="2"/>
        <v>6.200000000000003</v>
      </c>
      <c r="F48" s="118">
        <f>F49+F53</f>
        <v>60.6</v>
      </c>
    </row>
    <row r="49" spans="1:6" s="5" customFormat="1" ht="25.5">
      <c r="A49" s="92" t="s">
        <v>80</v>
      </c>
      <c r="B49" s="39" t="s">
        <v>111</v>
      </c>
      <c r="C49" s="47" t="s">
        <v>115</v>
      </c>
      <c r="D49" s="48">
        <v>54.4</v>
      </c>
      <c r="E49" s="54">
        <f t="shared" si="2"/>
        <v>6.200000000000003</v>
      </c>
      <c r="F49" s="48">
        <v>60.6</v>
      </c>
    </row>
    <row r="50" spans="1:6" s="14" customFormat="1" ht="19.5" customHeight="1" hidden="1">
      <c r="A50" s="106" t="s">
        <v>43</v>
      </c>
      <c r="B50" s="16" t="s">
        <v>183</v>
      </c>
      <c r="C50" s="46" t="s">
        <v>200</v>
      </c>
      <c r="D50" s="118">
        <f>D52</f>
        <v>0</v>
      </c>
      <c r="E50" s="54">
        <f t="shared" si="2"/>
        <v>138</v>
      </c>
      <c r="F50" s="118">
        <f>F51</f>
        <v>138</v>
      </c>
    </row>
    <row r="51" spans="1:6" s="14" customFormat="1" ht="62.25" customHeight="1" hidden="1">
      <c r="A51" s="119" t="s">
        <v>43</v>
      </c>
      <c r="B51" s="39" t="s">
        <v>199</v>
      </c>
      <c r="C51" s="47" t="s">
        <v>198</v>
      </c>
      <c r="D51" s="48"/>
      <c r="E51" s="54">
        <f t="shared" si="2"/>
        <v>138</v>
      </c>
      <c r="F51" s="48">
        <f>F52</f>
        <v>138</v>
      </c>
    </row>
    <row r="52" spans="1:6" s="5" customFormat="1" ht="66" customHeight="1" hidden="1">
      <c r="A52" s="120" t="s">
        <v>80</v>
      </c>
      <c r="B52" s="39" t="s">
        <v>182</v>
      </c>
      <c r="C52" s="47" t="s">
        <v>198</v>
      </c>
      <c r="D52" s="48"/>
      <c r="E52" s="54">
        <f t="shared" si="2"/>
        <v>138</v>
      </c>
      <c r="F52" s="48">
        <v>138</v>
      </c>
    </row>
    <row r="53" spans="1:6" s="5" customFormat="1" ht="29.25" customHeight="1">
      <c r="A53" s="150" t="s">
        <v>80</v>
      </c>
      <c r="B53" s="39" t="s">
        <v>347</v>
      </c>
      <c r="C53" s="47" t="s">
        <v>348</v>
      </c>
      <c r="D53" s="48"/>
      <c r="E53" s="54">
        <f t="shared" si="2"/>
        <v>0</v>
      </c>
      <c r="F53" s="48">
        <f>506.7-506.7</f>
        <v>0</v>
      </c>
    </row>
    <row r="54" spans="1:6" s="5" customFormat="1" ht="17.25" customHeight="1">
      <c r="A54" s="106" t="s">
        <v>43</v>
      </c>
      <c r="B54" s="16" t="s">
        <v>183</v>
      </c>
      <c r="C54" s="46" t="s">
        <v>200</v>
      </c>
      <c r="D54" s="48"/>
      <c r="E54" s="53">
        <f t="shared" si="2"/>
        <v>1119.75</v>
      </c>
      <c r="F54" s="118">
        <f>F55</f>
        <v>1119.75</v>
      </c>
    </row>
    <row r="55" spans="1:6" s="5" customFormat="1" ht="42" customHeight="1">
      <c r="A55" s="119" t="s">
        <v>43</v>
      </c>
      <c r="B55" s="39" t="s">
        <v>199</v>
      </c>
      <c r="C55" s="47" t="s">
        <v>198</v>
      </c>
      <c r="D55" s="48"/>
      <c r="E55" s="54">
        <f t="shared" si="2"/>
        <v>1119.75</v>
      </c>
      <c r="F55" s="48">
        <f>F56</f>
        <v>1119.75</v>
      </c>
    </row>
    <row r="56" spans="1:6" s="5" customFormat="1" ht="30" customHeight="1">
      <c r="A56" s="120" t="s">
        <v>80</v>
      </c>
      <c r="B56" s="39" t="s">
        <v>182</v>
      </c>
      <c r="C56" s="47" t="s">
        <v>198</v>
      </c>
      <c r="D56" s="48"/>
      <c r="E56" s="54">
        <f t="shared" si="2"/>
        <v>1119.75</v>
      </c>
      <c r="F56" s="48">
        <f>250+50-79+200+196.53+15.12+287.2+60+122+17.9</f>
        <v>1119.75</v>
      </c>
    </row>
    <row r="57" spans="1:6" s="5" customFormat="1" ht="12.75">
      <c r="A57" s="92"/>
      <c r="B57" s="39"/>
      <c r="C57" s="46" t="s">
        <v>78</v>
      </c>
      <c r="D57" s="118">
        <f>D39+D6</f>
        <v>4279.68</v>
      </c>
      <c r="E57" s="118">
        <f>F57-D57</f>
        <v>42.1299999999992</v>
      </c>
      <c r="F57" s="118">
        <f>F39+F6</f>
        <v>4321.8099999999995</v>
      </c>
    </row>
    <row r="58" spans="1:6" ht="12.75" customHeight="1">
      <c r="A58" s="111"/>
      <c r="B58" s="158"/>
      <c r="C58" s="159"/>
      <c r="D58" s="160"/>
      <c r="E58" s="111"/>
      <c r="F58" s="112"/>
    </row>
    <row r="59" spans="1:6" ht="12.75" customHeight="1">
      <c r="A59" s="111"/>
      <c r="B59" s="159"/>
      <c r="C59" s="159"/>
      <c r="D59" s="160"/>
      <c r="E59" s="111"/>
      <c r="F59" s="112"/>
    </row>
    <row r="60" spans="2:6" ht="12.75" customHeight="1">
      <c r="B60" s="154"/>
      <c r="C60" s="155"/>
      <c r="D60" s="156"/>
      <c r="E60" s="27"/>
      <c r="F60" s="28"/>
    </row>
    <row r="61" spans="2:6" ht="15">
      <c r="B61" s="155"/>
      <c r="C61" s="155"/>
      <c r="D61" s="156"/>
      <c r="E61" s="27"/>
      <c r="F61" s="28"/>
    </row>
    <row r="62" spans="2:6" ht="26.25" customHeight="1">
      <c r="B62" s="157"/>
      <c r="C62" s="157"/>
      <c r="D62" s="157"/>
      <c r="E62" s="27"/>
      <c r="F62" s="27"/>
    </row>
    <row r="63" spans="2:6" ht="15">
      <c r="B63" s="6"/>
      <c r="C63" s="6"/>
      <c r="D63" s="6"/>
      <c r="E63" s="27"/>
      <c r="F63" s="27"/>
    </row>
    <row r="64" spans="2:6" ht="15">
      <c r="B64" s="6"/>
      <c r="C64" s="6"/>
      <c r="D64" s="6"/>
      <c r="E64" s="27"/>
      <c r="F64" s="27"/>
    </row>
    <row r="65" spans="2:6" ht="15">
      <c r="B65" s="6"/>
      <c r="C65" s="6"/>
      <c r="D65" s="6"/>
      <c r="E65" s="27"/>
      <c r="F65" s="27"/>
    </row>
    <row r="66" spans="2:6" ht="15">
      <c r="B66" s="6"/>
      <c r="C66" s="6"/>
      <c r="D66" s="6"/>
      <c r="E66" s="27"/>
      <c r="F66" s="27"/>
    </row>
    <row r="67" spans="2:6" ht="15">
      <c r="B67" s="6"/>
      <c r="C67" s="6"/>
      <c r="D67" s="6"/>
      <c r="E67" s="27"/>
      <c r="F67" s="27"/>
    </row>
    <row r="68" spans="2:6" ht="15">
      <c r="B68" s="6"/>
      <c r="C68" s="6"/>
      <c r="D68" s="6"/>
      <c r="E68" s="27"/>
      <c r="F68" s="27"/>
    </row>
    <row r="69" spans="2:6" ht="15">
      <c r="B69" s="6"/>
      <c r="C69" s="6"/>
      <c r="D69" s="6"/>
      <c r="E69" s="27"/>
      <c r="F69" s="27"/>
    </row>
    <row r="70" spans="2:6" ht="15">
      <c r="B70" s="6"/>
      <c r="C70" s="6"/>
      <c r="D70" s="6"/>
      <c r="E70" s="27"/>
      <c r="F70" s="27"/>
    </row>
    <row r="71" spans="2:6" ht="15">
      <c r="B71" s="6"/>
      <c r="C71" s="6"/>
      <c r="D71" s="6"/>
      <c r="E71" s="27"/>
      <c r="F71" s="27"/>
    </row>
    <row r="72" spans="2:6" ht="15">
      <c r="B72" s="6"/>
      <c r="C72" s="6"/>
      <c r="D72" s="6"/>
      <c r="E72" s="27"/>
      <c r="F72" s="27"/>
    </row>
    <row r="73" spans="2:6" ht="15">
      <c r="B73" s="6"/>
      <c r="C73" s="6"/>
      <c r="D73" s="6"/>
      <c r="E73" s="27"/>
      <c r="F73" s="27"/>
    </row>
    <row r="74" spans="2:6" ht="15">
      <c r="B74" s="6"/>
      <c r="C74" s="6"/>
      <c r="D74" s="6"/>
      <c r="E74" s="27"/>
      <c r="F74" s="27"/>
    </row>
    <row r="75" spans="2:6" ht="15">
      <c r="B75" s="6"/>
      <c r="C75" s="6"/>
      <c r="D75" s="6"/>
      <c r="E75" s="27"/>
      <c r="F75" s="27"/>
    </row>
    <row r="76" spans="2:6" ht="15">
      <c r="B76" s="6"/>
      <c r="C76" s="6"/>
      <c r="D76" s="6"/>
      <c r="E76" s="27"/>
      <c r="F76" s="27"/>
    </row>
    <row r="77" spans="2:6" ht="15">
      <c r="B77" s="6"/>
      <c r="C77" s="6"/>
      <c r="D77" s="6"/>
      <c r="E77" s="27"/>
      <c r="F77" s="27"/>
    </row>
    <row r="78" spans="2:6" ht="15">
      <c r="B78" s="6"/>
      <c r="C78" s="6"/>
      <c r="D78" s="6"/>
      <c r="E78" s="27"/>
      <c r="F78" s="27"/>
    </row>
    <row r="79" spans="2:6" ht="15">
      <c r="B79" s="6"/>
      <c r="C79" s="6"/>
      <c r="D79" s="6"/>
      <c r="E79" s="27"/>
      <c r="F79" s="27"/>
    </row>
    <row r="80" spans="2:6" ht="15">
      <c r="B80" s="6"/>
      <c r="C80" s="6"/>
      <c r="D80" s="6"/>
      <c r="E80" s="27"/>
      <c r="F80" s="27"/>
    </row>
    <row r="81" spans="2:6" ht="15">
      <c r="B81" s="6"/>
      <c r="C81" s="6"/>
      <c r="D81" s="6"/>
      <c r="E81" s="27"/>
      <c r="F81" s="27"/>
    </row>
    <row r="82" spans="2:6" ht="15">
      <c r="B82" s="6"/>
      <c r="C82" s="6"/>
      <c r="D82" s="6"/>
      <c r="E82" s="27"/>
      <c r="F82" s="27"/>
    </row>
    <row r="83" spans="2:6" ht="15">
      <c r="B83" s="6"/>
      <c r="C83" s="6"/>
      <c r="D83" s="6"/>
      <c r="E83" s="27"/>
      <c r="F83" s="27"/>
    </row>
    <row r="84" spans="2:6" ht="15">
      <c r="B84" s="6"/>
      <c r="C84" s="6"/>
      <c r="D84" s="6"/>
      <c r="E84" s="27"/>
      <c r="F84" s="27"/>
    </row>
    <row r="85" spans="2:6" ht="15">
      <c r="B85" s="6"/>
      <c r="C85" s="6"/>
      <c r="D85" s="6"/>
      <c r="E85" s="27"/>
      <c r="F85" s="27"/>
    </row>
    <row r="86" spans="2:6" ht="15">
      <c r="B86" s="6"/>
      <c r="C86" s="6"/>
      <c r="D86" s="6"/>
      <c r="E86" s="27"/>
      <c r="F86" s="27"/>
    </row>
    <row r="87" spans="2:6" ht="15">
      <c r="B87" s="6"/>
      <c r="C87" s="6"/>
      <c r="D87" s="6"/>
      <c r="E87" s="27"/>
      <c r="F87" s="27"/>
    </row>
    <row r="88" spans="2:6" ht="15">
      <c r="B88" s="6"/>
      <c r="C88" s="6"/>
      <c r="D88" s="6"/>
      <c r="E88" s="27"/>
      <c r="F88" s="27"/>
    </row>
    <row r="89" spans="2:6" ht="15">
      <c r="B89" s="6"/>
      <c r="C89" s="6"/>
      <c r="D89" s="6"/>
      <c r="E89" s="27"/>
      <c r="F89" s="27"/>
    </row>
    <row r="90" spans="2:6" ht="15">
      <c r="B90" s="6"/>
      <c r="C90" s="6"/>
      <c r="D90" s="6"/>
      <c r="E90" s="27"/>
      <c r="F90" s="27"/>
    </row>
    <row r="91" spans="2:6" ht="15">
      <c r="B91" s="6"/>
      <c r="C91" s="6"/>
      <c r="D91" s="6"/>
      <c r="E91" s="27"/>
      <c r="F91" s="27"/>
    </row>
    <row r="92" spans="2:6" ht="15">
      <c r="B92" s="6"/>
      <c r="C92" s="6"/>
      <c r="D92" s="6"/>
      <c r="E92" s="27"/>
      <c r="F92" s="27"/>
    </row>
    <row r="93" spans="2:6" ht="15">
      <c r="B93" s="6"/>
      <c r="C93" s="6"/>
      <c r="D93" s="6"/>
      <c r="E93" s="27"/>
      <c r="F93" s="27"/>
    </row>
    <row r="94" spans="2:6" ht="15">
      <c r="B94" s="6"/>
      <c r="C94" s="6"/>
      <c r="D94" s="6"/>
      <c r="E94" s="27"/>
      <c r="F94" s="27"/>
    </row>
    <row r="95" spans="2:6" ht="15">
      <c r="B95" s="6"/>
      <c r="C95" s="6"/>
      <c r="D95" s="6"/>
      <c r="E95" s="27"/>
      <c r="F95" s="27"/>
    </row>
    <row r="96" spans="2:6" ht="15">
      <c r="B96" s="6"/>
      <c r="C96" s="6"/>
      <c r="D96" s="6"/>
      <c r="E96" s="27"/>
      <c r="F96" s="27"/>
    </row>
    <row r="97" spans="2:6" ht="15">
      <c r="B97" s="6"/>
      <c r="C97" s="6"/>
      <c r="D97" s="6"/>
      <c r="E97" s="27"/>
      <c r="F97" s="27"/>
    </row>
    <row r="98" spans="2:6" ht="15">
      <c r="B98" s="6"/>
      <c r="C98" s="6"/>
      <c r="D98" s="6"/>
      <c r="E98" s="27"/>
      <c r="F98" s="27"/>
    </row>
    <row r="99" spans="2:6" ht="15">
      <c r="B99" s="6"/>
      <c r="C99" s="6"/>
      <c r="D99" s="6"/>
      <c r="E99" s="27"/>
      <c r="F99" s="27"/>
    </row>
    <row r="100" spans="2:6" ht="15">
      <c r="B100" s="6"/>
      <c r="C100" s="6"/>
      <c r="D100" s="6"/>
      <c r="E100" s="27"/>
      <c r="F100" s="27"/>
    </row>
    <row r="101" spans="2:6" ht="15">
      <c r="B101" s="6"/>
      <c r="C101" s="6"/>
      <c r="D101" s="6"/>
      <c r="E101" s="27"/>
      <c r="F101" s="27"/>
    </row>
    <row r="102" spans="2:6" ht="15">
      <c r="B102" s="6"/>
      <c r="C102" s="6"/>
      <c r="D102" s="6"/>
      <c r="E102" s="27"/>
      <c r="F102" s="27"/>
    </row>
    <row r="103" spans="2:6" ht="15">
      <c r="B103" s="6"/>
      <c r="C103" s="6"/>
      <c r="D103" s="6"/>
      <c r="E103" s="27"/>
      <c r="F103" s="27"/>
    </row>
    <row r="104" spans="2:6" ht="15">
      <c r="B104" s="6"/>
      <c r="C104" s="6"/>
      <c r="D104" s="6"/>
      <c r="E104" s="27"/>
      <c r="F104" s="27"/>
    </row>
    <row r="105" spans="2:6" ht="15">
      <c r="B105" s="6"/>
      <c r="C105" s="6"/>
      <c r="D105" s="6"/>
      <c r="E105" s="27"/>
      <c r="F105" s="27"/>
    </row>
    <row r="106" spans="2:6" ht="15">
      <c r="B106" s="6"/>
      <c r="C106" s="6"/>
      <c r="D106" s="6"/>
      <c r="E106" s="27"/>
      <c r="F106" s="27"/>
    </row>
    <row r="107" spans="2:6" ht="15">
      <c r="B107" s="6"/>
      <c r="C107" s="6"/>
      <c r="D107" s="6"/>
      <c r="E107" s="27"/>
      <c r="F107" s="27"/>
    </row>
    <row r="108" spans="2:6" ht="15">
      <c r="B108" s="6"/>
      <c r="C108" s="6"/>
      <c r="D108" s="6"/>
      <c r="E108" s="27"/>
      <c r="F108" s="27"/>
    </row>
    <row r="109" spans="2:6" ht="15">
      <c r="B109" s="6"/>
      <c r="C109" s="6"/>
      <c r="D109" s="6"/>
      <c r="E109" s="27"/>
      <c r="F109" s="27"/>
    </row>
    <row r="110" spans="2:6" ht="15">
      <c r="B110" s="6"/>
      <c r="C110" s="6"/>
      <c r="D110" s="6"/>
      <c r="E110" s="27"/>
      <c r="F110" s="27"/>
    </row>
    <row r="111" spans="2:6" ht="15">
      <c r="B111" s="6"/>
      <c r="C111" s="6"/>
      <c r="D111" s="6"/>
      <c r="E111" s="27"/>
      <c r="F111" s="27"/>
    </row>
    <row r="112" spans="2:6" ht="15">
      <c r="B112" s="6"/>
      <c r="C112" s="6"/>
      <c r="D112" s="6"/>
      <c r="E112" s="27"/>
      <c r="F112" s="27"/>
    </row>
    <row r="113" spans="2:6" ht="15">
      <c r="B113" s="6"/>
      <c r="C113" s="6"/>
      <c r="D113" s="6"/>
      <c r="E113" s="27"/>
      <c r="F113" s="27"/>
    </row>
    <row r="114" spans="2:6" ht="15">
      <c r="B114" s="6"/>
      <c r="C114" s="6"/>
      <c r="D114" s="6"/>
      <c r="E114" s="27"/>
      <c r="F114" s="27"/>
    </row>
    <row r="115" spans="2:6" ht="15">
      <c r="B115" s="6"/>
      <c r="C115" s="6"/>
      <c r="D115" s="6"/>
      <c r="E115" s="27"/>
      <c r="F115" s="27"/>
    </row>
    <row r="116" spans="2:6" ht="15">
      <c r="B116" s="6"/>
      <c r="C116" s="6"/>
      <c r="D116" s="6"/>
      <c r="E116" s="27"/>
      <c r="F116" s="27"/>
    </row>
    <row r="117" spans="2:6" ht="15">
      <c r="B117" s="6"/>
      <c r="C117" s="6"/>
      <c r="D117" s="6"/>
      <c r="E117" s="27"/>
      <c r="F117" s="27"/>
    </row>
    <row r="118" spans="2:6" ht="15">
      <c r="B118" s="6"/>
      <c r="C118" s="6"/>
      <c r="D118" s="6"/>
      <c r="E118" s="27"/>
      <c r="F118" s="27"/>
    </row>
    <row r="119" spans="2:6" ht="15">
      <c r="B119" s="6"/>
      <c r="C119" s="6"/>
      <c r="D119" s="6"/>
      <c r="E119" s="27"/>
      <c r="F119" s="27"/>
    </row>
    <row r="120" spans="2:6" ht="15">
      <c r="B120" s="6"/>
      <c r="C120" s="6"/>
      <c r="D120" s="6"/>
      <c r="E120" s="27"/>
      <c r="F120" s="27"/>
    </row>
    <row r="121" spans="2:6" ht="15">
      <c r="B121" s="6"/>
      <c r="C121" s="6"/>
      <c r="D121" s="6"/>
      <c r="E121" s="27"/>
      <c r="F121" s="27"/>
    </row>
    <row r="122" spans="2:6" ht="15">
      <c r="B122" s="6"/>
      <c r="C122" s="6"/>
      <c r="D122" s="6"/>
      <c r="E122" s="27"/>
      <c r="F122" s="27"/>
    </row>
    <row r="123" spans="2:6" ht="15">
      <c r="B123" s="6"/>
      <c r="C123" s="6"/>
      <c r="D123" s="6"/>
      <c r="E123" s="27"/>
      <c r="F123" s="27"/>
    </row>
    <row r="124" spans="2:6" ht="15">
      <c r="B124" s="6"/>
      <c r="C124" s="6"/>
      <c r="D124" s="6"/>
      <c r="E124" s="27"/>
      <c r="F124" s="27"/>
    </row>
    <row r="125" spans="2:6" ht="15">
      <c r="B125" s="6"/>
      <c r="C125" s="6"/>
      <c r="D125" s="6"/>
      <c r="E125" s="27"/>
      <c r="F125" s="27"/>
    </row>
    <row r="126" spans="2:6" ht="15">
      <c r="B126" s="6"/>
      <c r="C126" s="6"/>
      <c r="D126" s="6"/>
      <c r="E126" s="27"/>
      <c r="F126" s="27"/>
    </row>
    <row r="127" spans="2:6" ht="15">
      <c r="B127" s="6"/>
      <c r="C127" s="6"/>
      <c r="D127" s="6"/>
      <c r="E127" s="27"/>
      <c r="F127" s="27"/>
    </row>
    <row r="128" spans="2:6" ht="15">
      <c r="B128" s="6"/>
      <c r="C128" s="6"/>
      <c r="D128" s="6"/>
      <c r="E128" s="27"/>
      <c r="F128" s="27"/>
    </row>
    <row r="129" spans="2:6" ht="15">
      <c r="B129" s="6"/>
      <c r="C129" s="6"/>
      <c r="D129" s="6"/>
      <c r="E129" s="27"/>
      <c r="F129" s="27"/>
    </row>
    <row r="130" spans="2:6" ht="15">
      <c r="B130" s="6"/>
      <c r="C130" s="6"/>
      <c r="D130" s="6"/>
      <c r="E130" s="27"/>
      <c r="F130" s="27"/>
    </row>
    <row r="131" spans="2:6" ht="15">
      <c r="B131" s="6"/>
      <c r="C131" s="6"/>
      <c r="D131" s="6"/>
      <c r="E131" s="27"/>
      <c r="F131" s="27"/>
    </row>
    <row r="132" spans="2:6" ht="15">
      <c r="B132" s="6"/>
      <c r="C132" s="6"/>
      <c r="D132" s="6"/>
      <c r="E132" s="27"/>
      <c r="F132" s="27"/>
    </row>
    <row r="133" spans="2:6" ht="15">
      <c r="B133" s="6"/>
      <c r="C133" s="6"/>
      <c r="D133" s="6"/>
      <c r="E133" s="27"/>
      <c r="F133" s="27"/>
    </row>
    <row r="134" spans="2:6" ht="15">
      <c r="B134" s="6"/>
      <c r="C134" s="6"/>
      <c r="D134" s="6"/>
      <c r="E134" s="27"/>
      <c r="F134" s="27"/>
    </row>
    <row r="135" spans="2:6" ht="15">
      <c r="B135" s="6"/>
      <c r="C135" s="6"/>
      <c r="D135" s="6"/>
      <c r="E135" s="27"/>
      <c r="F135" s="27"/>
    </row>
    <row r="136" spans="2:6" ht="15">
      <c r="B136" s="6"/>
      <c r="C136" s="6"/>
      <c r="D136" s="6"/>
      <c r="E136" s="27"/>
      <c r="F136" s="27"/>
    </row>
    <row r="137" spans="2:6" ht="15">
      <c r="B137" s="6"/>
      <c r="C137" s="6"/>
      <c r="D137" s="6"/>
      <c r="E137" s="27"/>
      <c r="F137" s="27"/>
    </row>
    <row r="138" spans="2:6" ht="15">
      <c r="B138" s="6"/>
      <c r="C138" s="6"/>
      <c r="D138" s="6"/>
      <c r="E138" s="27"/>
      <c r="F138" s="27"/>
    </row>
    <row r="139" spans="2:6" ht="15">
      <c r="B139" s="6"/>
      <c r="C139" s="6"/>
      <c r="D139" s="6"/>
      <c r="E139" s="27"/>
      <c r="F139" s="27"/>
    </row>
    <row r="140" spans="2:6" ht="15">
      <c r="B140" s="6"/>
      <c r="C140" s="6"/>
      <c r="D140" s="6"/>
      <c r="E140" s="27"/>
      <c r="F140" s="27"/>
    </row>
    <row r="141" spans="2:6" ht="15">
      <c r="B141" s="6"/>
      <c r="C141" s="6"/>
      <c r="D141" s="6"/>
      <c r="E141" s="27"/>
      <c r="F141" s="27"/>
    </row>
    <row r="142" spans="2:6" ht="15">
      <c r="B142" s="6"/>
      <c r="C142" s="6"/>
      <c r="D142" s="6"/>
      <c r="E142" s="27"/>
      <c r="F142" s="27"/>
    </row>
    <row r="143" spans="2:6" ht="15">
      <c r="B143" s="6"/>
      <c r="C143" s="6"/>
      <c r="D143" s="6"/>
      <c r="E143" s="27"/>
      <c r="F143" s="27"/>
    </row>
    <row r="144" spans="2:6" ht="15">
      <c r="B144" s="6"/>
      <c r="C144" s="6"/>
      <c r="D144" s="6"/>
      <c r="E144" s="27"/>
      <c r="F144" s="27"/>
    </row>
    <row r="145" spans="2:6" ht="15">
      <c r="B145" s="6"/>
      <c r="C145" s="6"/>
      <c r="D145" s="6"/>
      <c r="E145" s="27"/>
      <c r="F145" s="27"/>
    </row>
    <row r="146" spans="2:6" ht="15">
      <c r="B146" s="6"/>
      <c r="C146" s="6"/>
      <c r="D146" s="6"/>
      <c r="E146" s="27"/>
      <c r="F146" s="27"/>
    </row>
    <row r="147" spans="2:6" ht="15">
      <c r="B147" s="6"/>
      <c r="C147" s="6"/>
      <c r="D147" s="6"/>
      <c r="E147" s="27"/>
      <c r="F147" s="27"/>
    </row>
    <row r="148" spans="2:6" ht="15">
      <c r="B148" s="6"/>
      <c r="C148" s="6"/>
      <c r="D148" s="6"/>
      <c r="E148" s="27"/>
      <c r="F148" s="27"/>
    </row>
    <row r="149" spans="2:6" ht="15">
      <c r="B149" s="6"/>
      <c r="C149" s="6"/>
      <c r="D149" s="6"/>
      <c r="E149" s="27"/>
      <c r="F149" s="27"/>
    </row>
    <row r="150" spans="2:6" ht="15">
      <c r="B150" s="6"/>
      <c r="C150" s="6"/>
      <c r="D150" s="6"/>
      <c r="E150" s="27"/>
      <c r="F150" s="27"/>
    </row>
    <row r="151" spans="2:6" ht="15">
      <c r="B151" s="6"/>
      <c r="C151" s="6"/>
      <c r="D151" s="6"/>
      <c r="E151" s="27"/>
      <c r="F151" s="27"/>
    </row>
    <row r="152" spans="2:6" ht="15">
      <c r="B152" s="6"/>
      <c r="C152" s="6"/>
      <c r="D152" s="6"/>
      <c r="E152" s="27"/>
      <c r="F152" s="27"/>
    </row>
    <row r="153" spans="2:6" ht="15">
      <c r="B153" s="6"/>
      <c r="C153" s="6"/>
      <c r="D153" s="6"/>
      <c r="E153" s="27"/>
      <c r="F153" s="27"/>
    </row>
    <row r="154" spans="2:6" ht="15">
      <c r="B154" s="6"/>
      <c r="C154" s="6"/>
      <c r="D154" s="6"/>
      <c r="E154" s="27"/>
      <c r="F154" s="27"/>
    </row>
    <row r="155" spans="2:6" ht="15">
      <c r="B155" s="6"/>
      <c r="C155" s="6"/>
      <c r="D155" s="6"/>
      <c r="E155" s="27"/>
      <c r="F155" s="27"/>
    </row>
    <row r="156" spans="2:6" ht="15">
      <c r="B156" s="6"/>
      <c r="C156" s="6"/>
      <c r="D156" s="6"/>
      <c r="E156" s="27"/>
      <c r="F156" s="27"/>
    </row>
    <row r="157" spans="2:6" ht="15">
      <c r="B157" s="6"/>
      <c r="C157" s="6"/>
      <c r="D157" s="6"/>
      <c r="E157" s="27"/>
      <c r="F157" s="27"/>
    </row>
    <row r="158" spans="2:6" ht="15">
      <c r="B158" s="6"/>
      <c r="C158" s="6"/>
      <c r="D158" s="6"/>
      <c r="E158" s="27"/>
      <c r="F158" s="27"/>
    </row>
    <row r="159" spans="2:6" ht="15">
      <c r="B159" s="6"/>
      <c r="C159" s="6"/>
      <c r="D159" s="6"/>
      <c r="E159" s="27"/>
      <c r="F159" s="27"/>
    </row>
    <row r="160" spans="2:6" ht="15">
      <c r="B160" s="6"/>
      <c r="C160" s="6"/>
      <c r="D160" s="6"/>
      <c r="E160" s="27"/>
      <c r="F160" s="27"/>
    </row>
    <row r="161" spans="2:6" ht="15">
      <c r="B161" s="6"/>
      <c r="C161" s="6"/>
      <c r="D161" s="6"/>
      <c r="E161" s="27"/>
      <c r="F161" s="27"/>
    </row>
  </sheetData>
  <sheetProtection/>
  <mergeCells count="5">
    <mergeCell ref="D1:F1"/>
    <mergeCell ref="B60:D61"/>
    <mergeCell ref="B62:D62"/>
    <mergeCell ref="B58:D59"/>
    <mergeCell ref="A2:F2"/>
  </mergeCells>
  <printOptions verticalCentered="1"/>
  <pageMargins left="0.9055118110236221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178"/>
      <c r="B1" s="178"/>
      <c r="C1" s="178"/>
      <c r="D1" s="178"/>
      <c r="E1" s="178"/>
      <c r="F1" s="153" t="s">
        <v>210</v>
      </c>
      <c r="G1" s="153"/>
      <c r="H1" s="153"/>
      <c r="I1" s="153"/>
      <c r="J1" s="153"/>
    </row>
    <row r="2" spans="1:10" ht="15.75">
      <c r="A2" s="173" t="s">
        <v>211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25.5">
      <c r="A3" s="77"/>
      <c r="B3" s="77"/>
      <c r="C3" s="77"/>
      <c r="D3" s="77"/>
      <c r="E3" s="77"/>
      <c r="F3" s="77"/>
      <c r="G3" s="77"/>
      <c r="H3" s="77"/>
      <c r="I3" s="77"/>
      <c r="J3" s="75" t="s">
        <v>7</v>
      </c>
    </row>
    <row r="4" spans="1:10" ht="12.75">
      <c r="A4" s="168" t="s">
        <v>12</v>
      </c>
      <c r="B4" s="168" t="s">
        <v>13</v>
      </c>
      <c r="C4" s="168" t="s">
        <v>8</v>
      </c>
      <c r="D4" s="168" t="s">
        <v>9</v>
      </c>
      <c r="E4" s="168" t="s">
        <v>10</v>
      </c>
      <c r="F4" s="168" t="s">
        <v>11</v>
      </c>
      <c r="G4" s="170" t="s">
        <v>136</v>
      </c>
      <c r="H4" s="171"/>
      <c r="I4" s="171"/>
      <c r="J4" s="172"/>
    </row>
    <row r="5" spans="1:10" ht="51">
      <c r="A5" s="169"/>
      <c r="B5" s="169"/>
      <c r="C5" s="169"/>
      <c r="D5" s="169"/>
      <c r="E5" s="169"/>
      <c r="F5" s="169"/>
      <c r="G5" s="67" t="s">
        <v>94</v>
      </c>
      <c r="H5" s="67" t="s">
        <v>98</v>
      </c>
      <c r="I5" s="67"/>
      <c r="J5" s="21" t="s">
        <v>97</v>
      </c>
    </row>
    <row r="6" spans="1:10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67"/>
      <c r="J6" s="76">
        <v>9</v>
      </c>
    </row>
    <row r="7" spans="1:10" ht="16.5" customHeight="1">
      <c r="A7" s="86" t="s">
        <v>212</v>
      </c>
      <c r="B7" s="69" t="s">
        <v>80</v>
      </c>
      <c r="C7" s="69"/>
      <c r="D7" s="69"/>
      <c r="E7" s="69"/>
      <c r="F7" s="69"/>
      <c r="G7" s="61">
        <f>G13+G24+G30</f>
        <v>1796.3899999999999</v>
      </c>
      <c r="H7" s="61">
        <f aca="true" t="shared" si="0" ref="H7:H70">J7-G7</f>
        <v>724.2200000000003</v>
      </c>
      <c r="I7" s="61"/>
      <c r="J7" s="61">
        <f>J13+J24+J30+J27</f>
        <v>2520.61</v>
      </c>
    </row>
    <row r="8" spans="1:10" ht="14.25" customHeight="1">
      <c r="A8" s="86" t="s">
        <v>213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G9+G13+G30</f>
        <v>1847.31</v>
      </c>
      <c r="H8" s="61">
        <f>J8-G8</f>
        <v>151.6500000000001</v>
      </c>
      <c r="I8" s="61"/>
      <c r="J8" s="61">
        <f>J9+J13+J30</f>
        <v>1998.96</v>
      </c>
    </row>
    <row r="9" spans="1:10" ht="41.25" customHeight="1">
      <c r="A9" s="68" t="s">
        <v>204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411.81</v>
      </c>
      <c r="H9" s="61">
        <f>J9-G9</f>
        <v>-411.81</v>
      </c>
      <c r="I9" s="61"/>
      <c r="J9" s="61">
        <f>J10</f>
        <v>0</v>
      </c>
    </row>
    <row r="10" spans="1:10" ht="49.5" customHeight="1">
      <c r="A10" s="74" t="s">
        <v>215</v>
      </c>
      <c r="B10" s="45" t="s">
        <v>80</v>
      </c>
      <c r="C10" s="71" t="s">
        <v>15</v>
      </c>
      <c r="D10" s="71" t="s">
        <v>17</v>
      </c>
      <c r="E10" s="71" t="s">
        <v>214</v>
      </c>
      <c r="F10" s="71" t="s">
        <v>43</v>
      </c>
      <c r="G10" s="25">
        <f>G11</f>
        <v>411.81</v>
      </c>
      <c r="H10" s="25">
        <f>J10-G10</f>
        <v>-411.81</v>
      </c>
      <c r="I10" s="25"/>
      <c r="J10" s="25">
        <f>J11</f>
        <v>0</v>
      </c>
    </row>
    <row r="11" spans="1:10" ht="12.75" customHeight="1">
      <c r="A11" s="74" t="s">
        <v>216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411.81</v>
      </c>
      <c r="H11" s="25">
        <f>J11-G11</f>
        <v>-411.81</v>
      </c>
      <c r="I11" s="25"/>
      <c r="J11" s="25">
        <f>J12</f>
        <v>0</v>
      </c>
    </row>
    <row r="12" spans="1:10" ht="36.75" customHeight="1">
      <c r="A12" s="74" t="s">
        <v>217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137</v>
      </c>
      <c r="G12" s="25">
        <v>411.81</v>
      </c>
      <c r="H12" s="25">
        <f>J12-G12</f>
        <v>-411.81</v>
      </c>
      <c r="I12" s="25"/>
      <c r="J12" s="25">
        <v>0</v>
      </c>
    </row>
    <row r="13" spans="1:10" ht="42" customHeight="1">
      <c r="A13" s="68" t="s">
        <v>222</v>
      </c>
      <c r="B13" s="69" t="s">
        <v>80</v>
      </c>
      <c r="C13" s="95" t="s">
        <v>15</v>
      </c>
      <c r="D13" s="95" t="s">
        <v>19</v>
      </c>
      <c r="E13" s="95" t="s">
        <v>42</v>
      </c>
      <c r="F13" s="95" t="s">
        <v>43</v>
      </c>
      <c r="G13" s="61">
        <f>G14+G17</f>
        <v>1425.5</v>
      </c>
      <c r="H13" s="61">
        <f t="shared" si="0"/>
        <v>563.46</v>
      </c>
      <c r="I13" s="61"/>
      <c r="J13" s="61">
        <f>J14+J17</f>
        <v>1988.96</v>
      </c>
    </row>
    <row r="14" spans="1:10" ht="48" customHeight="1">
      <c r="A14" s="74" t="s">
        <v>221</v>
      </c>
      <c r="B14" s="45" t="s">
        <v>80</v>
      </c>
      <c r="C14" s="71" t="s">
        <v>15</v>
      </c>
      <c r="D14" s="71" t="s">
        <v>19</v>
      </c>
      <c r="E14" s="71" t="s">
        <v>214</v>
      </c>
      <c r="F14" s="71" t="s">
        <v>43</v>
      </c>
      <c r="G14" s="25">
        <f>G15</f>
        <v>0</v>
      </c>
      <c r="H14" s="25">
        <f t="shared" si="0"/>
        <v>727</v>
      </c>
      <c r="I14" s="25"/>
      <c r="J14" s="25">
        <f>J15</f>
        <v>727</v>
      </c>
    </row>
    <row r="15" spans="1:10" ht="24.75" customHeight="1">
      <c r="A15" s="74" t="s">
        <v>220</v>
      </c>
      <c r="B15" s="45" t="s">
        <v>80</v>
      </c>
      <c r="C15" s="71" t="s">
        <v>15</v>
      </c>
      <c r="D15" s="71" t="s">
        <v>19</v>
      </c>
      <c r="E15" s="71" t="s">
        <v>60</v>
      </c>
      <c r="F15" s="71" t="s">
        <v>43</v>
      </c>
      <c r="G15" s="25">
        <f>G16</f>
        <v>0</v>
      </c>
      <c r="H15" s="25">
        <f t="shared" si="0"/>
        <v>727</v>
      </c>
      <c r="I15" s="25"/>
      <c r="J15" s="25">
        <f>J16</f>
        <v>727</v>
      </c>
    </row>
    <row r="16" spans="1:10" ht="36" customHeight="1">
      <c r="A16" s="74" t="s">
        <v>217</v>
      </c>
      <c r="B16" s="45" t="s">
        <v>80</v>
      </c>
      <c r="C16" s="71" t="s">
        <v>15</v>
      </c>
      <c r="D16" s="71" t="s">
        <v>19</v>
      </c>
      <c r="E16" s="71" t="s">
        <v>60</v>
      </c>
      <c r="F16" s="71" t="s">
        <v>137</v>
      </c>
      <c r="G16" s="25">
        <v>0</v>
      </c>
      <c r="H16" s="25">
        <f t="shared" si="0"/>
        <v>727</v>
      </c>
      <c r="I16" s="25"/>
      <c r="J16" s="25">
        <v>727</v>
      </c>
    </row>
    <row r="17" spans="1:10" ht="11.25" customHeight="1">
      <c r="A17" s="74" t="s">
        <v>41</v>
      </c>
      <c r="B17" s="45" t="s">
        <v>80</v>
      </c>
      <c r="C17" s="71" t="s">
        <v>15</v>
      </c>
      <c r="D17" s="71" t="s">
        <v>19</v>
      </c>
      <c r="E17" s="71" t="s">
        <v>58</v>
      </c>
      <c r="F17" s="71" t="s">
        <v>43</v>
      </c>
      <c r="G17" s="25">
        <f>G19+G20+G21+G22+G23</f>
        <v>1425.5</v>
      </c>
      <c r="H17" s="25">
        <f t="shared" si="0"/>
        <v>-163.53999999999996</v>
      </c>
      <c r="I17" s="25"/>
      <c r="J17" s="25">
        <f>J19+J20+J21+J22+J23</f>
        <v>1261.96</v>
      </c>
    </row>
    <row r="18" spans="1:10" ht="23.25" customHeight="1">
      <c r="A18" s="74" t="s">
        <v>117</v>
      </c>
      <c r="B18" s="45" t="s">
        <v>80</v>
      </c>
      <c r="C18" s="71" t="s">
        <v>15</v>
      </c>
      <c r="D18" s="71" t="s">
        <v>19</v>
      </c>
      <c r="E18" s="71" t="s">
        <v>58</v>
      </c>
      <c r="F18" s="71" t="s">
        <v>43</v>
      </c>
      <c r="G18" s="25">
        <f>G19+G20+G21+G22+G23</f>
        <v>1425.5</v>
      </c>
      <c r="H18" s="25">
        <f t="shared" si="0"/>
        <v>-163.53999999999996</v>
      </c>
      <c r="I18" s="25"/>
      <c r="J18" s="25">
        <f>J19+J20+J21+J22+J23</f>
        <v>1261.96</v>
      </c>
    </row>
    <row r="19" spans="1:10" ht="36" customHeight="1">
      <c r="A19" s="74" t="s">
        <v>217</v>
      </c>
      <c r="B19" s="45" t="s">
        <v>80</v>
      </c>
      <c r="C19" s="71" t="s">
        <v>15</v>
      </c>
      <c r="D19" s="71" t="s">
        <v>19</v>
      </c>
      <c r="E19" s="71" t="s">
        <v>58</v>
      </c>
      <c r="F19" s="71" t="s">
        <v>137</v>
      </c>
      <c r="G19" s="25">
        <v>1095.35</v>
      </c>
      <c r="H19" s="25">
        <f t="shared" si="0"/>
        <v>-123.19999999999993</v>
      </c>
      <c r="I19" s="25"/>
      <c r="J19" s="25">
        <v>972.15</v>
      </c>
    </row>
    <row r="20" spans="1:10" ht="25.5" customHeight="1">
      <c r="A20" s="74" t="s">
        <v>149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147</v>
      </c>
      <c r="G20" s="25">
        <v>46</v>
      </c>
      <c r="H20" s="25">
        <f t="shared" si="0"/>
        <v>-1</v>
      </c>
      <c r="I20" s="25"/>
      <c r="J20" s="25">
        <v>45</v>
      </c>
    </row>
    <row r="21" spans="1:10" ht="36" customHeight="1">
      <c r="A21" s="74" t="s">
        <v>218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138</v>
      </c>
      <c r="G21" s="25">
        <v>235.95</v>
      </c>
      <c r="H21" s="25">
        <f t="shared" si="0"/>
        <v>-39.339999999999975</v>
      </c>
      <c r="I21" s="25"/>
      <c r="J21" s="25">
        <v>196.61</v>
      </c>
    </row>
    <row r="22" spans="1:10" ht="25.5" customHeight="1">
      <c r="A22" s="74" t="s">
        <v>150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146</v>
      </c>
      <c r="G22" s="25">
        <v>33.56</v>
      </c>
      <c r="H22" s="25">
        <f t="shared" si="0"/>
        <v>0</v>
      </c>
      <c r="I22" s="25"/>
      <c r="J22" s="25">
        <v>33.56</v>
      </c>
    </row>
    <row r="23" spans="1:10" ht="26.25" customHeight="1">
      <c r="A23" s="74" t="s">
        <v>219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145</v>
      </c>
      <c r="G23" s="25">
        <v>14.64</v>
      </c>
      <c r="H23" s="25">
        <f t="shared" si="0"/>
        <v>0</v>
      </c>
      <c r="I23" s="25"/>
      <c r="J23" s="25">
        <v>14.64</v>
      </c>
    </row>
    <row r="24" spans="1:10" ht="25.5" customHeight="1">
      <c r="A24" s="84" t="s">
        <v>44</v>
      </c>
      <c r="B24" s="69" t="s">
        <v>80</v>
      </c>
      <c r="C24" s="95" t="s">
        <v>15</v>
      </c>
      <c r="D24" s="95" t="s">
        <v>17</v>
      </c>
      <c r="E24" s="95" t="s">
        <v>60</v>
      </c>
      <c r="F24" s="95" t="s">
        <v>43</v>
      </c>
      <c r="G24" s="61">
        <f>G25</f>
        <v>360.89</v>
      </c>
      <c r="H24" s="61">
        <f t="shared" si="0"/>
        <v>150.76</v>
      </c>
      <c r="I24" s="61"/>
      <c r="J24" s="61">
        <f>J25</f>
        <v>511.65</v>
      </c>
    </row>
    <row r="25" spans="1:10" ht="24.75" customHeight="1">
      <c r="A25" s="74" t="s">
        <v>117</v>
      </c>
      <c r="B25" s="45" t="s">
        <v>80</v>
      </c>
      <c r="C25" s="71" t="s">
        <v>15</v>
      </c>
      <c r="D25" s="71" t="s">
        <v>17</v>
      </c>
      <c r="E25" s="71" t="s">
        <v>60</v>
      </c>
      <c r="F25" s="71" t="s">
        <v>43</v>
      </c>
      <c r="G25" s="25">
        <f>G26</f>
        <v>360.89</v>
      </c>
      <c r="H25" s="61">
        <f t="shared" si="0"/>
        <v>150.76</v>
      </c>
      <c r="I25" s="61"/>
      <c r="J25" s="25">
        <f>J26</f>
        <v>511.65</v>
      </c>
    </row>
    <row r="26" spans="1:10" ht="15.75" customHeight="1">
      <c r="A26" s="74" t="s">
        <v>139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137</v>
      </c>
      <c r="G26" s="25">
        <v>360.89</v>
      </c>
      <c r="H26" s="25">
        <f t="shared" si="0"/>
        <v>150.76</v>
      </c>
      <c r="I26" s="25"/>
      <c r="J26" s="25">
        <v>511.65</v>
      </c>
    </row>
    <row r="27" spans="1:10" ht="24" customHeight="1">
      <c r="A27" s="84" t="s">
        <v>179</v>
      </c>
      <c r="B27" s="69" t="s">
        <v>80</v>
      </c>
      <c r="C27" s="95" t="s">
        <v>15</v>
      </c>
      <c r="D27" s="95" t="s">
        <v>20</v>
      </c>
      <c r="E27" s="95" t="s">
        <v>177</v>
      </c>
      <c r="F27" s="95" t="s">
        <v>43</v>
      </c>
      <c r="G27" s="61"/>
      <c r="H27" s="61">
        <f t="shared" si="0"/>
        <v>10</v>
      </c>
      <c r="I27" s="61"/>
      <c r="J27" s="61">
        <f>J28+J29</f>
        <v>10</v>
      </c>
    </row>
    <row r="28" spans="1:10" ht="11.25" customHeight="1">
      <c r="A28" s="74" t="s">
        <v>174</v>
      </c>
      <c r="B28" s="45" t="s">
        <v>80</v>
      </c>
      <c r="C28" s="71" t="s">
        <v>15</v>
      </c>
      <c r="D28" s="71" t="s">
        <v>20</v>
      </c>
      <c r="E28" s="71" t="s">
        <v>176</v>
      </c>
      <c r="F28" s="71" t="s">
        <v>138</v>
      </c>
      <c r="G28" s="25"/>
      <c r="H28" s="25">
        <f t="shared" si="0"/>
        <v>5</v>
      </c>
      <c r="I28" s="25"/>
      <c r="J28" s="25">
        <v>5</v>
      </c>
    </row>
    <row r="29" spans="1:10" ht="15.75" customHeight="1">
      <c r="A29" s="74" t="s">
        <v>180</v>
      </c>
      <c r="B29" s="45" t="s">
        <v>80</v>
      </c>
      <c r="C29" s="71" t="s">
        <v>15</v>
      </c>
      <c r="D29" s="71" t="s">
        <v>20</v>
      </c>
      <c r="E29" s="71" t="s">
        <v>178</v>
      </c>
      <c r="F29" s="71" t="s">
        <v>138</v>
      </c>
      <c r="G29" s="25"/>
      <c r="H29" s="25">
        <f t="shared" si="0"/>
        <v>5</v>
      </c>
      <c r="I29" s="25"/>
      <c r="J29" s="25">
        <v>5</v>
      </c>
    </row>
    <row r="30" spans="1:10" ht="11.25" customHeight="1">
      <c r="A30" s="84" t="s">
        <v>225</v>
      </c>
      <c r="B30" s="45" t="s">
        <v>80</v>
      </c>
      <c r="C30" s="71" t="s">
        <v>15</v>
      </c>
      <c r="D30" s="71" t="s">
        <v>131</v>
      </c>
      <c r="E30" s="71" t="s">
        <v>42</v>
      </c>
      <c r="F30" s="71" t="s">
        <v>43</v>
      </c>
      <c r="G30" s="61">
        <f>G31</f>
        <v>10</v>
      </c>
      <c r="H30" s="25">
        <f t="shared" si="0"/>
        <v>0</v>
      </c>
      <c r="I30" s="25"/>
      <c r="J30" s="61">
        <f>J31</f>
        <v>10</v>
      </c>
    </row>
    <row r="31" spans="1:10" ht="12" customHeight="1">
      <c r="A31" s="74" t="s">
        <v>104</v>
      </c>
      <c r="B31" s="45" t="s">
        <v>80</v>
      </c>
      <c r="C31" s="71" t="s">
        <v>15</v>
      </c>
      <c r="D31" s="71" t="s">
        <v>131</v>
      </c>
      <c r="E31" s="71" t="s">
        <v>224</v>
      </c>
      <c r="F31" s="71" t="s">
        <v>43</v>
      </c>
      <c r="G31" s="61">
        <f>G32</f>
        <v>10</v>
      </c>
      <c r="H31" s="25">
        <f t="shared" si="0"/>
        <v>0</v>
      </c>
      <c r="I31" s="25"/>
      <c r="J31" s="61">
        <f>J32</f>
        <v>10</v>
      </c>
    </row>
    <row r="32" spans="1:10" ht="26.25" customHeight="1">
      <c r="A32" s="74" t="s">
        <v>45</v>
      </c>
      <c r="B32" s="45" t="s">
        <v>80</v>
      </c>
      <c r="C32" s="71" t="s">
        <v>15</v>
      </c>
      <c r="D32" s="71" t="s">
        <v>131</v>
      </c>
      <c r="E32" s="71" t="s">
        <v>103</v>
      </c>
      <c r="F32" s="71" t="s">
        <v>43</v>
      </c>
      <c r="G32" s="25">
        <f>G33</f>
        <v>10</v>
      </c>
      <c r="H32" s="25">
        <f t="shared" si="0"/>
        <v>0</v>
      </c>
      <c r="I32" s="25"/>
      <c r="J32" s="25">
        <f>J33</f>
        <v>10</v>
      </c>
    </row>
    <row r="33" spans="1:10" ht="12.75" customHeight="1">
      <c r="A33" s="74" t="s">
        <v>223</v>
      </c>
      <c r="B33" s="45" t="s">
        <v>80</v>
      </c>
      <c r="C33" s="71" t="s">
        <v>15</v>
      </c>
      <c r="D33" s="71" t="s">
        <v>131</v>
      </c>
      <c r="E33" s="71" t="s">
        <v>103</v>
      </c>
      <c r="F33" s="71" t="s">
        <v>148</v>
      </c>
      <c r="G33" s="25">
        <v>10</v>
      </c>
      <c r="H33" s="25">
        <f t="shared" si="0"/>
        <v>0</v>
      </c>
      <c r="I33" s="25"/>
      <c r="J33" s="25">
        <v>10</v>
      </c>
    </row>
    <row r="34" spans="1:10" ht="12.75" customHeight="1">
      <c r="A34" s="68" t="s">
        <v>226</v>
      </c>
      <c r="B34" s="69" t="s">
        <v>80</v>
      </c>
      <c r="C34" s="95" t="s">
        <v>17</v>
      </c>
      <c r="D34" s="95" t="s">
        <v>16</v>
      </c>
      <c r="E34" s="95" t="s">
        <v>42</v>
      </c>
      <c r="F34" s="95" t="s">
        <v>43</v>
      </c>
      <c r="G34" s="61">
        <f>G35</f>
        <v>56.900000000000006</v>
      </c>
      <c r="H34" s="61">
        <f t="shared" si="0"/>
        <v>-2.5</v>
      </c>
      <c r="I34" s="61"/>
      <c r="J34" s="61">
        <f>J35</f>
        <v>54.400000000000006</v>
      </c>
    </row>
    <row r="35" spans="1:10" ht="13.5" customHeight="1">
      <c r="A35" s="70" t="s">
        <v>57</v>
      </c>
      <c r="B35" s="45" t="s">
        <v>80</v>
      </c>
      <c r="C35" s="71" t="s">
        <v>17</v>
      </c>
      <c r="D35" s="71" t="s">
        <v>18</v>
      </c>
      <c r="E35" s="71" t="s">
        <v>42</v>
      </c>
      <c r="F35" s="71" t="s">
        <v>43</v>
      </c>
      <c r="G35" s="25">
        <f>G36</f>
        <v>56.900000000000006</v>
      </c>
      <c r="H35" s="25">
        <f>J35-G35</f>
        <v>-2.5</v>
      </c>
      <c r="I35" s="25"/>
      <c r="J35" s="25">
        <f>J36</f>
        <v>54.400000000000006</v>
      </c>
    </row>
    <row r="36" spans="1:10" ht="36.75" customHeight="1">
      <c r="A36" s="89" t="s">
        <v>61</v>
      </c>
      <c r="B36" s="45" t="s">
        <v>80</v>
      </c>
      <c r="C36" s="71" t="s">
        <v>17</v>
      </c>
      <c r="D36" s="71" t="s">
        <v>18</v>
      </c>
      <c r="E36" s="71" t="s">
        <v>62</v>
      </c>
      <c r="F36" s="71" t="s">
        <v>43</v>
      </c>
      <c r="G36" s="25">
        <f>G40+G41</f>
        <v>56.900000000000006</v>
      </c>
      <c r="H36" s="25">
        <f t="shared" si="0"/>
        <v>-2.5</v>
      </c>
      <c r="I36" s="25"/>
      <c r="J36" s="25">
        <f>J40+J41</f>
        <v>54.400000000000006</v>
      </c>
    </row>
    <row r="37" spans="1:10" ht="24.75" customHeight="1">
      <c r="A37" s="84" t="s">
        <v>70</v>
      </c>
      <c r="B37" s="45" t="s">
        <v>80</v>
      </c>
      <c r="C37" s="71" t="s">
        <v>19</v>
      </c>
      <c r="D37" s="71" t="s">
        <v>56</v>
      </c>
      <c r="E37" s="71" t="s">
        <v>42</v>
      </c>
      <c r="F37" s="71" t="s">
        <v>43</v>
      </c>
      <c r="G37" s="61">
        <f>G38</f>
        <v>0</v>
      </c>
      <c r="H37" s="25">
        <f t="shared" si="0"/>
        <v>0</v>
      </c>
      <c r="I37" s="25"/>
      <c r="J37" s="61">
        <f>J38</f>
        <v>0</v>
      </c>
    </row>
    <row r="38" spans="1:10" ht="25.5" customHeight="1">
      <c r="A38" s="74" t="s">
        <v>118</v>
      </c>
      <c r="B38" s="45" t="s">
        <v>80</v>
      </c>
      <c r="C38" s="71" t="s">
        <v>19</v>
      </c>
      <c r="D38" s="71" t="s">
        <v>56</v>
      </c>
      <c r="E38" s="71" t="s">
        <v>102</v>
      </c>
      <c r="F38" s="71" t="s">
        <v>43</v>
      </c>
      <c r="G38" s="25">
        <f>G39</f>
        <v>0</v>
      </c>
      <c r="H38" s="25">
        <f t="shared" si="0"/>
        <v>0</v>
      </c>
      <c r="I38" s="25"/>
      <c r="J38" s="25">
        <f>J39</f>
        <v>0</v>
      </c>
    </row>
    <row r="39" spans="1:10" ht="23.25" customHeight="1">
      <c r="A39" s="74" t="s">
        <v>117</v>
      </c>
      <c r="B39" s="45" t="s">
        <v>80</v>
      </c>
      <c r="C39" s="71" t="s">
        <v>19</v>
      </c>
      <c r="D39" s="71" t="s">
        <v>56</v>
      </c>
      <c r="E39" s="71" t="s">
        <v>102</v>
      </c>
      <c r="F39" s="71" t="s">
        <v>59</v>
      </c>
      <c r="G39" s="25">
        <v>0</v>
      </c>
      <c r="H39" s="25">
        <f t="shared" si="0"/>
        <v>0</v>
      </c>
      <c r="I39" s="25"/>
      <c r="J39" s="25">
        <v>0</v>
      </c>
    </row>
    <row r="40" spans="1:10" ht="38.25">
      <c r="A40" s="74" t="s">
        <v>217</v>
      </c>
      <c r="B40" s="45" t="s">
        <v>80</v>
      </c>
      <c r="C40" s="71" t="s">
        <v>17</v>
      </c>
      <c r="D40" s="71" t="s">
        <v>18</v>
      </c>
      <c r="E40" s="71" t="s">
        <v>62</v>
      </c>
      <c r="F40" s="71" t="s">
        <v>137</v>
      </c>
      <c r="G40" s="25">
        <v>42.42</v>
      </c>
      <c r="H40" s="25">
        <f t="shared" si="0"/>
        <v>9.780000000000001</v>
      </c>
      <c r="I40" s="25"/>
      <c r="J40" s="25">
        <v>52.2</v>
      </c>
    </row>
    <row r="41" spans="1:10" ht="38.25">
      <c r="A41" s="74" t="s">
        <v>218</v>
      </c>
      <c r="B41" s="45" t="s">
        <v>80</v>
      </c>
      <c r="C41" s="71" t="s">
        <v>17</v>
      </c>
      <c r="D41" s="71" t="s">
        <v>18</v>
      </c>
      <c r="E41" s="71" t="s">
        <v>62</v>
      </c>
      <c r="F41" s="71" t="s">
        <v>138</v>
      </c>
      <c r="G41" s="25">
        <v>14.48</v>
      </c>
      <c r="H41" s="25">
        <f t="shared" si="0"/>
        <v>-12.280000000000001</v>
      </c>
      <c r="I41" s="25"/>
      <c r="J41" s="25">
        <v>2.2</v>
      </c>
    </row>
    <row r="42" spans="1:10" ht="12.75">
      <c r="A42" s="84" t="s">
        <v>231</v>
      </c>
      <c r="B42" s="69" t="s">
        <v>80</v>
      </c>
      <c r="C42" s="95" t="s">
        <v>19</v>
      </c>
      <c r="D42" s="95" t="s">
        <v>16</v>
      </c>
      <c r="E42" s="95" t="s">
        <v>42</v>
      </c>
      <c r="F42" s="95" t="s">
        <v>43</v>
      </c>
      <c r="G42" s="61">
        <f>G43</f>
        <v>0</v>
      </c>
      <c r="H42" s="25">
        <f t="shared" si="0"/>
        <v>458.1</v>
      </c>
      <c r="I42" s="25"/>
      <c r="J42" s="61">
        <f>J43</f>
        <v>458.1</v>
      </c>
    </row>
    <row r="43" spans="1:10" ht="12.75">
      <c r="A43" s="74" t="s">
        <v>203</v>
      </c>
      <c r="B43" s="45" t="s">
        <v>80</v>
      </c>
      <c r="C43" s="71" t="s">
        <v>19</v>
      </c>
      <c r="D43" s="71" t="s">
        <v>202</v>
      </c>
      <c r="E43" s="71" t="s">
        <v>42</v>
      </c>
      <c r="F43" s="71" t="s">
        <v>43</v>
      </c>
      <c r="G43" s="25">
        <f>G44</f>
        <v>0</v>
      </c>
      <c r="H43" s="25">
        <f t="shared" si="0"/>
        <v>458.1</v>
      </c>
      <c r="I43" s="25"/>
      <c r="J43" s="25">
        <f>J44</f>
        <v>458.1</v>
      </c>
    </row>
    <row r="44" spans="1:10" ht="25.5">
      <c r="A44" s="74" t="s">
        <v>230</v>
      </c>
      <c r="B44" s="45" t="s">
        <v>80</v>
      </c>
      <c r="C44" s="71" t="s">
        <v>19</v>
      </c>
      <c r="D44" s="71" t="s">
        <v>202</v>
      </c>
      <c r="E44" s="71" t="s">
        <v>229</v>
      </c>
      <c r="F44" s="71" t="s">
        <v>43</v>
      </c>
      <c r="G44" s="25">
        <f>G45</f>
        <v>0</v>
      </c>
      <c r="H44" s="25">
        <f t="shared" si="0"/>
        <v>458.1</v>
      </c>
      <c r="I44" s="25"/>
      <c r="J44" s="25">
        <f>J45</f>
        <v>458.1</v>
      </c>
    </row>
    <row r="45" spans="1:10" ht="25.5">
      <c r="A45" s="74" t="s">
        <v>228</v>
      </c>
      <c r="B45" s="45" t="s">
        <v>80</v>
      </c>
      <c r="C45" s="71" t="s">
        <v>19</v>
      </c>
      <c r="D45" s="71" t="s">
        <v>202</v>
      </c>
      <c r="E45" s="71" t="s">
        <v>227</v>
      </c>
      <c r="F45" s="71" t="s">
        <v>43</v>
      </c>
      <c r="G45" s="25">
        <f>G46</f>
        <v>0</v>
      </c>
      <c r="H45" s="25">
        <f t="shared" si="0"/>
        <v>458.1</v>
      </c>
      <c r="I45" s="25"/>
      <c r="J45" s="25">
        <f>J46</f>
        <v>458.1</v>
      </c>
    </row>
    <row r="46" spans="1:10" ht="38.25">
      <c r="A46" s="74" t="s">
        <v>218</v>
      </c>
      <c r="B46" s="45" t="s">
        <v>80</v>
      </c>
      <c r="C46" s="71" t="s">
        <v>19</v>
      </c>
      <c r="D46" s="71" t="s">
        <v>202</v>
      </c>
      <c r="E46" s="71" t="s">
        <v>227</v>
      </c>
      <c r="F46" s="71" t="s">
        <v>138</v>
      </c>
      <c r="G46" s="25">
        <v>0</v>
      </c>
      <c r="H46" s="25">
        <f t="shared" si="0"/>
        <v>458.1</v>
      </c>
      <c r="I46" s="25"/>
      <c r="J46" s="25">
        <v>458.1</v>
      </c>
    </row>
    <row r="47" spans="1:10" ht="12.75">
      <c r="A47" s="84" t="s">
        <v>46</v>
      </c>
      <c r="B47" s="45" t="s">
        <v>80</v>
      </c>
      <c r="C47" s="71" t="s">
        <v>20</v>
      </c>
      <c r="D47" s="71" t="s">
        <v>20</v>
      </c>
      <c r="E47" s="71" t="s">
        <v>42</v>
      </c>
      <c r="F47" s="71" t="s">
        <v>43</v>
      </c>
      <c r="G47" s="61">
        <f>G48</f>
        <v>93.03999999999999</v>
      </c>
      <c r="H47" s="61">
        <f t="shared" si="0"/>
        <v>-9.399999999999991</v>
      </c>
      <c r="I47" s="61"/>
      <c r="J47" s="61">
        <f>J49+J50</f>
        <v>83.64</v>
      </c>
    </row>
    <row r="48" spans="1:10" ht="25.5">
      <c r="A48" s="74" t="s">
        <v>47</v>
      </c>
      <c r="B48" s="45" t="s">
        <v>80</v>
      </c>
      <c r="C48" s="71" t="s">
        <v>20</v>
      </c>
      <c r="D48" s="71" t="s">
        <v>20</v>
      </c>
      <c r="E48" s="71" t="s">
        <v>90</v>
      </c>
      <c r="F48" s="71" t="s">
        <v>43</v>
      </c>
      <c r="G48" s="25">
        <f>G49+G50</f>
        <v>93.03999999999999</v>
      </c>
      <c r="H48" s="25">
        <f t="shared" si="0"/>
        <v>-9.399999999999991</v>
      </c>
      <c r="I48" s="25"/>
      <c r="J48" s="25">
        <f>J49+J50</f>
        <v>83.64</v>
      </c>
    </row>
    <row r="49" spans="1:10" ht="12.75">
      <c r="A49" s="74" t="s">
        <v>139</v>
      </c>
      <c r="B49" s="45" t="s">
        <v>80</v>
      </c>
      <c r="C49" s="71" t="s">
        <v>20</v>
      </c>
      <c r="D49" s="71" t="s">
        <v>20</v>
      </c>
      <c r="E49" s="71" t="s">
        <v>90</v>
      </c>
      <c r="F49" s="71" t="s">
        <v>137</v>
      </c>
      <c r="G49" s="25">
        <v>78.97</v>
      </c>
      <c r="H49" s="25">
        <f t="shared" si="0"/>
        <v>2.1700000000000017</v>
      </c>
      <c r="I49" s="25"/>
      <c r="J49" s="25">
        <v>81.14</v>
      </c>
    </row>
    <row r="50" spans="1:10" ht="25.5">
      <c r="A50" s="74" t="s">
        <v>140</v>
      </c>
      <c r="B50" s="45" t="s">
        <v>80</v>
      </c>
      <c r="C50" s="71" t="s">
        <v>20</v>
      </c>
      <c r="D50" s="71" t="s">
        <v>20</v>
      </c>
      <c r="E50" s="71" t="s">
        <v>90</v>
      </c>
      <c r="F50" s="71" t="s">
        <v>138</v>
      </c>
      <c r="G50" s="25">
        <v>14.07</v>
      </c>
      <c r="H50" s="25">
        <f t="shared" si="0"/>
        <v>-11.57</v>
      </c>
      <c r="I50" s="25"/>
      <c r="J50" s="25">
        <v>2.5</v>
      </c>
    </row>
    <row r="51" spans="1:10" ht="12.75">
      <c r="A51" s="86" t="s">
        <v>63</v>
      </c>
      <c r="B51" s="69" t="s">
        <v>80</v>
      </c>
      <c r="C51" s="69" t="s">
        <v>23</v>
      </c>
      <c r="D51" s="69" t="s">
        <v>16</v>
      </c>
      <c r="E51" s="69" t="s">
        <v>42</v>
      </c>
      <c r="F51" s="69" t="s">
        <v>43</v>
      </c>
      <c r="G51" s="61">
        <f>G52+G61</f>
        <v>382.50000000000006</v>
      </c>
      <c r="H51" s="61">
        <f t="shared" si="0"/>
        <v>142.21999999999997</v>
      </c>
      <c r="I51" s="61"/>
      <c r="J51" s="61">
        <f>J52+J61</f>
        <v>524.72</v>
      </c>
    </row>
    <row r="52" spans="1:10" ht="12.75">
      <c r="A52" s="109" t="s">
        <v>236</v>
      </c>
      <c r="B52" s="45" t="s">
        <v>80</v>
      </c>
      <c r="C52" s="45" t="s">
        <v>23</v>
      </c>
      <c r="D52" s="45" t="s">
        <v>17</v>
      </c>
      <c r="E52" s="45" t="s">
        <v>42</v>
      </c>
      <c r="F52" s="45" t="s">
        <v>43</v>
      </c>
      <c r="G52" s="25">
        <f>G53</f>
        <v>350.70000000000005</v>
      </c>
      <c r="H52" s="61">
        <f t="shared" si="0"/>
        <v>73.89999999999998</v>
      </c>
      <c r="I52" s="61"/>
      <c r="J52" s="25">
        <f>J53</f>
        <v>424.6</v>
      </c>
    </row>
    <row r="53" spans="1:10" ht="12.75">
      <c r="A53" s="109" t="s">
        <v>234</v>
      </c>
      <c r="B53" s="45" t="s">
        <v>80</v>
      </c>
      <c r="C53" s="45" t="s">
        <v>23</v>
      </c>
      <c r="D53" s="45" t="s">
        <v>17</v>
      </c>
      <c r="E53" s="45" t="s">
        <v>235</v>
      </c>
      <c r="F53" s="45" t="s">
        <v>43</v>
      </c>
      <c r="G53" s="25">
        <f>G54</f>
        <v>350.70000000000005</v>
      </c>
      <c r="H53" s="61">
        <f t="shared" si="0"/>
        <v>73.89999999999998</v>
      </c>
      <c r="I53" s="61"/>
      <c r="J53" s="25">
        <f>J54</f>
        <v>424.6</v>
      </c>
    </row>
    <row r="54" spans="1:10" ht="25.5">
      <c r="A54" s="109" t="s">
        <v>233</v>
      </c>
      <c r="B54" s="45" t="s">
        <v>80</v>
      </c>
      <c r="C54" s="45" t="s">
        <v>23</v>
      </c>
      <c r="D54" s="45" t="s">
        <v>17</v>
      </c>
      <c r="E54" s="45" t="s">
        <v>91</v>
      </c>
      <c r="F54" s="45" t="s">
        <v>43</v>
      </c>
      <c r="G54" s="25">
        <f>G55+G56</f>
        <v>350.70000000000005</v>
      </c>
      <c r="H54" s="25">
        <f t="shared" si="0"/>
        <v>73.89999999999998</v>
      </c>
      <c r="I54" s="25"/>
      <c r="J54" s="25">
        <f>J55+J56</f>
        <v>424.6</v>
      </c>
    </row>
    <row r="55" spans="1:10" ht="38.25">
      <c r="A55" s="74" t="s">
        <v>217</v>
      </c>
      <c r="B55" s="45" t="s">
        <v>80</v>
      </c>
      <c r="C55" s="45" t="s">
        <v>23</v>
      </c>
      <c r="D55" s="45" t="s">
        <v>17</v>
      </c>
      <c r="E55" s="45" t="s">
        <v>91</v>
      </c>
      <c r="F55" s="45" t="s">
        <v>137</v>
      </c>
      <c r="G55" s="25">
        <v>156.99</v>
      </c>
      <c r="H55" s="25">
        <f t="shared" si="0"/>
        <v>95.14999999999998</v>
      </c>
      <c r="I55" s="25"/>
      <c r="J55" s="25">
        <v>252.14</v>
      </c>
    </row>
    <row r="56" spans="1:10" ht="38.25">
      <c r="A56" s="74" t="s">
        <v>218</v>
      </c>
      <c r="B56" s="45" t="s">
        <v>80</v>
      </c>
      <c r="C56" s="45" t="s">
        <v>23</v>
      </c>
      <c r="D56" s="45" t="s">
        <v>17</v>
      </c>
      <c r="E56" s="45" t="s">
        <v>91</v>
      </c>
      <c r="F56" s="45" t="s">
        <v>138</v>
      </c>
      <c r="G56" s="25">
        <v>193.71</v>
      </c>
      <c r="H56" s="25">
        <f t="shared" si="0"/>
        <v>-21.25</v>
      </c>
      <c r="I56" s="25"/>
      <c r="J56" s="25">
        <v>172.46</v>
      </c>
    </row>
    <row r="57" spans="1:10" ht="25.5">
      <c r="A57" s="74" t="s">
        <v>186</v>
      </c>
      <c r="B57" s="45" t="s">
        <v>80</v>
      </c>
      <c r="C57" s="45" t="s">
        <v>23</v>
      </c>
      <c r="D57" s="45" t="s">
        <v>17</v>
      </c>
      <c r="E57" s="45" t="s">
        <v>184</v>
      </c>
      <c r="F57" s="45" t="s">
        <v>43</v>
      </c>
      <c r="G57" s="25"/>
      <c r="H57" s="25">
        <f t="shared" si="0"/>
        <v>30</v>
      </c>
      <c r="I57" s="25"/>
      <c r="J57" s="25">
        <f>J58</f>
        <v>30</v>
      </c>
    </row>
    <row r="58" spans="1:10" ht="25.5">
      <c r="A58" s="74" t="s">
        <v>187</v>
      </c>
      <c r="B58" s="45" t="s">
        <v>185</v>
      </c>
      <c r="C58" s="45" t="s">
        <v>23</v>
      </c>
      <c r="D58" s="45" t="s">
        <v>17</v>
      </c>
      <c r="E58" s="45" t="s">
        <v>184</v>
      </c>
      <c r="F58" s="45" t="s">
        <v>138</v>
      </c>
      <c r="G58" s="25"/>
      <c r="H58" s="25">
        <f t="shared" si="0"/>
        <v>30</v>
      </c>
      <c r="I58" s="25"/>
      <c r="J58" s="25">
        <v>30</v>
      </c>
    </row>
    <row r="59" spans="1:10" ht="12.75">
      <c r="A59" s="88" t="s">
        <v>63</v>
      </c>
      <c r="B59" s="45" t="s">
        <v>80</v>
      </c>
      <c r="C59" s="71" t="s">
        <v>23</v>
      </c>
      <c r="D59" s="71" t="s">
        <v>16</v>
      </c>
      <c r="E59" s="71" t="s">
        <v>42</v>
      </c>
      <c r="F59" s="71" t="s">
        <v>43</v>
      </c>
      <c r="G59" s="61">
        <f>G63</f>
        <v>31.8</v>
      </c>
      <c r="H59" s="25">
        <f t="shared" si="0"/>
        <v>68.32000000000001</v>
      </c>
      <c r="I59" s="25"/>
      <c r="J59" s="61">
        <f>J63</f>
        <v>100.12</v>
      </c>
    </row>
    <row r="60" spans="1:10" ht="12.75">
      <c r="A60" s="74"/>
      <c r="B60" s="45" t="s">
        <v>80</v>
      </c>
      <c r="C60" s="71" t="s">
        <v>23</v>
      </c>
      <c r="D60" s="71" t="s">
        <v>18</v>
      </c>
      <c r="E60" s="71" t="s">
        <v>134</v>
      </c>
      <c r="F60" s="71" t="s">
        <v>43</v>
      </c>
      <c r="G60" s="25" t="e">
        <f>#REF!</f>
        <v>#REF!</v>
      </c>
      <c r="H60" s="25" t="e">
        <f t="shared" si="0"/>
        <v>#REF!</v>
      </c>
      <c r="I60" s="25"/>
      <c r="J60" s="25" t="e">
        <f>#REF!</f>
        <v>#REF!</v>
      </c>
    </row>
    <row r="61" spans="1:10" ht="12.75">
      <c r="A61" s="74" t="s">
        <v>133</v>
      </c>
      <c r="B61" s="45" t="s">
        <v>80</v>
      </c>
      <c r="C61" s="71" t="s">
        <v>23</v>
      </c>
      <c r="D61" s="71" t="s">
        <v>18</v>
      </c>
      <c r="E61" s="71" t="s">
        <v>42</v>
      </c>
      <c r="F61" s="71" t="s">
        <v>43</v>
      </c>
      <c r="G61" s="25">
        <f>G62</f>
        <v>31.8</v>
      </c>
      <c r="H61" s="25">
        <f t="shared" si="0"/>
        <v>68.32000000000001</v>
      </c>
      <c r="I61" s="25"/>
      <c r="J61" s="25">
        <f>J62</f>
        <v>100.12</v>
      </c>
    </row>
    <row r="62" spans="1:10" ht="12.75">
      <c r="A62" s="74" t="s">
        <v>133</v>
      </c>
      <c r="B62" s="45" t="s">
        <v>80</v>
      </c>
      <c r="C62" s="71" t="s">
        <v>23</v>
      </c>
      <c r="D62" s="71" t="s">
        <v>18</v>
      </c>
      <c r="E62" s="71" t="s">
        <v>232</v>
      </c>
      <c r="F62" s="71" t="s">
        <v>43</v>
      </c>
      <c r="G62" s="25">
        <f>G63</f>
        <v>31.8</v>
      </c>
      <c r="H62" s="25">
        <f t="shared" si="0"/>
        <v>68.32000000000001</v>
      </c>
      <c r="I62" s="25"/>
      <c r="J62" s="25">
        <f>J63</f>
        <v>100.12</v>
      </c>
    </row>
    <row r="63" spans="1:10" ht="38.25">
      <c r="A63" s="74" t="s">
        <v>218</v>
      </c>
      <c r="B63" s="45" t="s">
        <v>80</v>
      </c>
      <c r="C63" s="71" t="s">
        <v>23</v>
      </c>
      <c r="D63" s="71" t="s">
        <v>18</v>
      </c>
      <c r="E63" s="71" t="s">
        <v>134</v>
      </c>
      <c r="F63" s="71" t="s">
        <v>138</v>
      </c>
      <c r="G63" s="25">
        <v>31.8</v>
      </c>
      <c r="H63" s="25">
        <f t="shared" si="0"/>
        <v>68.32000000000001</v>
      </c>
      <c r="I63" s="25"/>
      <c r="J63" s="25">
        <v>100.12</v>
      </c>
    </row>
    <row r="64" spans="1:10" ht="12.75">
      <c r="A64" s="84" t="s">
        <v>240</v>
      </c>
      <c r="B64" s="69" t="s">
        <v>80</v>
      </c>
      <c r="C64" s="95" t="s">
        <v>20</v>
      </c>
      <c r="D64" s="95" t="s">
        <v>16</v>
      </c>
      <c r="E64" s="95" t="s">
        <v>42</v>
      </c>
      <c r="F64" s="95" t="s">
        <v>43</v>
      </c>
      <c r="G64" s="61">
        <f>G65</f>
        <v>83.64</v>
      </c>
      <c r="H64" s="61">
        <f t="shared" si="0"/>
        <v>5.560000000000002</v>
      </c>
      <c r="I64" s="61"/>
      <c r="J64" s="61">
        <f>J65</f>
        <v>89.2</v>
      </c>
    </row>
    <row r="65" spans="1:10" ht="12.75">
      <c r="A65" s="74" t="s">
        <v>46</v>
      </c>
      <c r="B65" s="45" t="s">
        <v>80</v>
      </c>
      <c r="C65" s="71" t="s">
        <v>20</v>
      </c>
      <c r="D65" s="71" t="s">
        <v>20</v>
      </c>
      <c r="E65" s="71" t="s">
        <v>42</v>
      </c>
      <c r="F65" s="71" t="s">
        <v>43</v>
      </c>
      <c r="G65" s="25">
        <f>G66</f>
        <v>83.64</v>
      </c>
      <c r="H65" s="61">
        <f t="shared" si="0"/>
        <v>5.560000000000002</v>
      </c>
      <c r="I65" s="61"/>
      <c r="J65" s="25">
        <f>J66</f>
        <v>89.2</v>
      </c>
    </row>
    <row r="66" spans="1:10" ht="25.5">
      <c r="A66" s="74" t="s">
        <v>239</v>
      </c>
      <c r="B66" s="45" t="s">
        <v>80</v>
      </c>
      <c r="C66" s="71" t="s">
        <v>20</v>
      </c>
      <c r="D66" s="71" t="s">
        <v>20</v>
      </c>
      <c r="E66" s="71" t="s">
        <v>238</v>
      </c>
      <c r="F66" s="71" t="s">
        <v>43</v>
      </c>
      <c r="G66" s="25">
        <f>G67</f>
        <v>83.64</v>
      </c>
      <c r="H66" s="61">
        <f t="shared" si="0"/>
        <v>5.560000000000002</v>
      </c>
      <c r="I66" s="61"/>
      <c r="J66" s="25">
        <f>J67</f>
        <v>89.2</v>
      </c>
    </row>
    <row r="67" spans="1:10" ht="25.5">
      <c r="A67" s="74" t="s">
        <v>237</v>
      </c>
      <c r="B67" s="45" t="s">
        <v>80</v>
      </c>
      <c r="C67" s="71" t="s">
        <v>20</v>
      </c>
      <c r="D67" s="71" t="s">
        <v>20</v>
      </c>
      <c r="E67" s="71" t="s">
        <v>90</v>
      </c>
      <c r="F67" s="71" t="s">
        <v>43</v>
      </c>
      <c r="G67" s="25">
        <f>G68+G69</f>
        <v>83.64</v>
      </c>
      <c r="H67" s="25">
        <f t="shared" si="0"/>
        <v>5.560000000000002</v>
      </c>
      <c r="I67" s="25"/>
      <c r="J67" s="25">
        <f>J68+J69</f>
        <v>89.2</v>
      </c>
    </row>
    <row r="68" spans="1:10" ht="38.25">
      <c r="A68" s="74" t="s">
        <v>217</v>
      </c>
      <c r="B68" s="45" t="s">
        <v>80</v>
      </c>
      <c r="C68" s="71" t="s">
        <v>20</v>
      </c>
      <c r="D68" s="71" t="s">
        <v>20</v>
      </c>
      <c r="E68" s="71" t="s">
        <v>90</v>
      </c>
      <c r="F68" s="71" t="s">
        <v>137</v>
      </c>
      <c r="G68" s="25">
        <v>81.14</v>
      </c>
      <c r="H68" s="25">
        <f t="shared" si="0"/>
        <v>7.060000000000002</v>
      </c>
      <c r="I68" s="25"/>
      <c r="J68" s="25">
        <v>88.2</v>
      </c>
    </row>
    <row r="69" spans="1:10" ht="38.25">
      <c r="A69" s="74" t="s">
        <v>218</v>
      </c>
      <c r="B69" s="45" t="s">
        <v>80</v>
      </c>
      <c r="C69" s="71" t="s">
        <v>20</v>
      </c>
      <c r="D69" s="71" t="s">
        <v>20</v>
      </c>
      <c r="E69" s="71" t="s">
        <v>90</v>
      </c>
      <c r="F69" s="71" t="s">
        <v>138</v>
      </c>
      <c r="G69" s="25">
        <v>2.5</v>
      </c>
      <c r="H69" s="25">
        <f t="shared" si="0"/>
        <v>-1.5</v>
      </c>
      <c r="I69" s="25"/>
      <c r="J69" s="25">
        <v>1</v>
      </c>
    </row>
    <row r="70" spans="1:10" ht="12.75">
      <c r="A70" s="86" t="s">
        <v>243</v>
      </c>
      <c r="B70" s="69" t="s">
        <v>80</v>
      </c>
      <c r="C70" s="69" t="s">
        <v>24</v>
      </c>
      <c r="D70" s="69" t="s">
        <v>16</v>
      </c>
      <c r="E70" s="69" t="s">
        <v>42</v>
      </c>
      <c r="F70" s="69" t="s">
        <v>43</v>
      </c>
      <c r="G70" s="61">
        <f>G72+G78+G84</f>
        <v>2184.39</v>
      </c>
      <c r="H70" s="61">
        <f t="shared" si="0"/>
        <v>-1708.3999999999999</v>
      </c>
      <c r="I70" s="61"/>
      <c r="J70" s="61">
        <f>J72+J78+J84</f>
        <v>475.98999999999995</v>
      </c>
    </row>
    <row r="71" spans="1:10" ht="12.75">
      <c r="A71" s="74" t="s">
        <v>242</v>
      </c>
      <c r="B71" s="45" t="s">
        <v>80</v>
      </c>
      <c r="C71" s="71" t="s">
        <v>24</v>
      </c>
      <c r="D71" s="71" t="s">
        <v>16</v>
      </c>
      <c r="E71" s="71" t="s">
        <v>42</v>
      </c>
      <c r="F71" s="71" t="s">
        <v>43</v>
      </c>
      <c r="G71" s="25">
        <f>G72</f>
        <v>1476.7099999999998</v>
      </c>
      <c r="H71" s="25">
        <f aca="true" t="shared" si="1" ref="H71:H93">J71-G71</f>
        <v>-1149.06</v>
      </c>
      <c r="I71" s="25"/>
      <c r="J71" s="25">
        <f>J72</f>
        <v>327.65</v>
      </c>
    </row>
    <row r="72" spans="1:10" ht="12.75">
      <c r="A72" s="84" t="s">
        <v>48</v>
      </c>
      <c r="B72" s="69" t="s">
        <v>80</v>
      </c>
      <c r="C72" s="95" t="s">
        <v>24</v>
      </c>
      <c r="D72" s="95" t="s">
        <v>15</v>
      </c>
      <c r="E72" s="95" t="s">
        <v>42</v>
      </c>
      <c r="F72" s="95" t="s">
        <v>43</v>
      </c>
      <c r="G72" s="61">
        <f>G73</f>
        <v>1476.7099999999998</v>
      </c>
      <c r="H72" s="61">
        <f t="shared" si="1"/>
        <v>-1149.06</v>
      </c>
      <c r="I72" s="61"/>
      <c r="J72" s="61">
        <f>J73</f>
        <v>327.65</v>
      </c>
    </row>
    <row r="73" spans="1:10" ht="25.5">
      <c r="A73" s="74" t="s">
        <v>49</v>
      </c>
      <c r="B73" s="45" t="s">
        <v>80</v>
      </c>
      <c r="C73" s="71" t="s">
        <v>24</v>
      </c>
      <c r="D73" s="71" t="s">
        <v>15</v>
      </c>
      <c r="E73" s="71" t="s">
        <v>241</v>
      </c>
      <c r="F73" s="71" t="s">
        <v>43</v>
      </c>
      <c r="G73" s="25">
        <f>G74</f>
        <v>1476.7099999999998</v>
      </c>
      <c r="H73" s="61">
        <f t="shared" si="1"/>
        <v>-1149.06</v>
      </c>
      <c r="I73" s="61"/>
      <c r="J73" s="25">
        <f>J74</f>
        <v>327.65</v>
      </c>
    </row>
    <row r="74" spans="1:10" ht="25.5">
      <c r="A74" s="74" t="s">
        <v>47</v>
      </c>
      <c r="B74" s="45" t="s">
        <v>80</v>
      </c>
      <c r="C74" s="71" t="s">
        <v>24</v>
      </c>
      <c r="D74" s="71" t="s">
        <v>15</v>
      </c>
      <c r="E74" s="71" t="s">
        <v>64</v>
      </c>
      <c r="F74" s="71" t="s">
        <v>43</v>
      </c>
      <c r="G74" s="25">
        <f>G75+G76</f>
        <v>1476.7099999999998</v>
      </c>
      <c r="H74" s="25">
        <f t="shared" si="1"/>
        <v>-1149.06</v>
      </c>
      <c r="I74" s="25"/>
      <c r="J74" s="25">
        <f>J75+J76</f>
        <v>327.65</v>
      </c>
    </row>
    <row r="75" spans="1:10" ht="38.25">
      <c r="A75" s="74" t="s">
        <v>217</v>
      </c>
      <c r="B75" s="45" t="s">
        <v>80</v>
      </c>
      <c r="C75" s="71" t="s">
        <v>24</v>
      </c>
      <c r="D75" s="71" t="s">
        <v>15</v>
      </c>
      <c r="E75" s="71" t="s">
        <v>64</v>
      </c>
      <c r="F75" s="71" t="s">
        <v>137</v>
      </c>
      <c r="G75" s="25">
        <v>1132.87</v>
      </c>
      <c r="H75" s="25">
        <f t="shared" si="1"/>
        <v>-1132.87</v>
      </c>
      <c r="I75" s="25"/>
      <c r="J75" s="25">
        <v>0</v>
      </c>
    </row>
    <row r="76" spans="1:10" ht="38.25">
      <c r="A76" s="74" t="s">
        <v>218</v>
      </c>
      <c r="B76" s="45" t="s">
        <v>80</v>
      </c>
      <c r="C76" s="71" t="s">
        <v>24</v>
      </c>
      <c r="D76" s="71" t="s">
        <v>15</v>
      </c>
      <c r="E76" s="71" t="s">
        <v>64</v>
      </c>
      <c r="F76" s="71" t="s">
        <v>138</v>
      </c>
      <c r="G76" s="25">
        <v>343.84</v>
      </c>
      <c r="H76" s="25">
        <f t="shared" si="1"/>
        <v>-16.189999999999998</v>
      </c>
      <c r="I76" s="25"/>
      <c r="J76" s="25">
        <v>327.65</v>
      </c>
    </row>
    <row r="77" spans="1:10" ht="12.75">
      <c r="A77" s="86" t="s">
        <v>243</v>
      </c>
      <c r="B77" s="69" t="s">
        <v>80</v>
      </c>
      <c r="C77" s="69" t="s">
        <v>24</v>
      </c>
      <c r="D77" s="69" t="s">
        <v>16</v>
      </c>
      <c r="E77" s="69" t="s">
        <v>42</v>
      </c>
      <c r="F77" s="69" t="s">
        <v>43</v>
      </c>
      <c r="G77" s="61">
        <f>G78</f>
        <v>570.29</v>
      </c>
      <c r="H77" s="61">
        <f t="shared" si="1"/>
        <v>-434.13</v>
      </c>
      <c r="I77" s="61"/>
      <c r="J77" s="61">
        <f>J78</f>
        <v>136.16</v>
      </c>
    </row>
    <row r="78" spans="1:10" ht="12.75">
      <c r="A78" s="84" t="s">
        <v>48</v>
      </c>
      <c r="B78" s="69" t="s">
        <v>80</v>
      </c>
      <c r="C78" s="95" t="s">
        <v>24</v>
      </c>
      <c r="D78" s="95" t="s">
        <v>15</v>
      </c>
      <c r="E78" s="95" t="s">
        <v>42</v>
      </c>
      <c r="F78" s="95" t="s">
        <v>43</v>
      </c>
      <c r="G78" s="61">
        <f>G79</f>
        <v>570.29</v>
      </c>
      <c r="H78" s="61">
        <f t="shared" si="1"/>
        <v>-434.13</v>
      </c>
      <c r="I78" s="61"/>
      <c r="J78" s="61">
        <f>J79</f>
        <v>136.16</v>
      </c>
    </row>
    <row r="79" spans="1:10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244</v>
      </c>
      <c r="F79" s="98" t="s">
        <v>43</v>
      </c>
      <c r="G79" s="61">
        <f>G80</f>
        <v>570.29</v>
      </c>
      <c r="H79" s="61">
        <f t="shared" si="1"/>
        <v>-434.13</v>
      </c>
      <c r="I79" s="61"/>
      <c r="J79" s="61">
        <f>J80</f>
        <v>136.16</v>
      </c>
    </row>
    <row r="80" spans="1:10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25">
        <f>G81+G82</f>
        <v>570.29</v>
      </c>
      <c r="H80" s="25">
        <f t="shared" si="1"/>
        <v>-434.13</v>
      </c>
      <c r="I80" s="25"/>
      <c r="J80" s="25">
        <f>J81+J82</f>
        <v>136.16</v>
      </c>
    </row>
    <row r="81" spans="1:10" ht="38.25">
      <c r="A81" s="74" t="s">
        <v>217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137</v>
      </c>
      <c r="G81" s="25">
        <v>441.28</v>
      </c>
      <c r="H81" s="25">
        <f t="shared" si="1"/>
        <v>-441.28</v>
      </c>
      <c r="I81" s="25"/>
      <c r="J81" s="25">
        <v>0</v>
      </c>
    </row>
    <row r="82" spans="1:10" ht="38.25">
      <c r="A82" s="74" t="s">
        <v>218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138</v>
      </c>
      <c r="G82" s="25">
        <v>129.01</v>
      </c>
      <c r="H82" s="25">
        <f t="shared" si="1"/>
        <v>7.150000000000006</v>
      </c>
      <c r="I82" s="25"/>
      <c r="J82" s="25">
        <v>136.16</v>
      </c>
    </row>
    <row r="83" spans="1:10" ht="12.75">
      <c r="A83" s="86" t="s">
        <v>243</v>
      </c>
      <c r="B83" s="69" t="s">
        <v>80</v>
      </c>
      <c r="C83" s="95" t="s">
        <v>24</v>
      </c>
      <c r="D83" s="95" t="s">
        <v>16</v>
      </c>
      <c r="E83" s="98" t="s">
        <v>42</v>
      </c>
      <c r="F83" s="98" t="s">
        <v>43</v>
      </c>
      <c r="G83" s="61">
        <f>G84</f>
        <v>137.39</v>
      </c>
      <c r="H83" s="61">
        <f t="shared" si="1"/>
        <v>-125.20999999999998</v>
      </c>
      <c r="I83" s="61"/>
      <c r="J83" s="61">
        <f>J84</f>
        <v>12.18</v>
      </c>
    </row>
    <row r="84" spans="1:10" ht="12.75">
      <c r="A84" s="110" t="s">
        <v>27</v>
      </c>
      <c r="B84" s="69" t="s">
        <v>80</v>
      </c>
      <c r="C84" s="95" t="s">
        <v>24</v>
      </c>
      <c r="D84" s="95" t="s">
        <v>15</v>
      </c>
      <c r="E84" s="98" t="s">
        <v>42</v>
      </c>
      <c r="F84" s="98" t="s">
        <v>43</v>
      </c>
      <c r="G84" s="61">
        <f>G85</f>
        <v>137.39</v>
      </c>
      <c r="H84" s="61">
        <f t="shared" si="1"/>
        <v>-125.20999999999998</v>
      </c>
      <c r="I84" s="61"/>
      <c r="J84" s="61">
        <f>J85</f>
        <v>12.18</v>
      </c>
    </row>
    <row r="85" spans="1:10" ht="12.75">
      <c r="A85" s="110" t="s">
        <v>246</v>
      </c>
      <c r="B85" s="69" t="s">
        <v>80</v>
      </c>
      <c r="C85" s="95" t="s">
        <v>24</v>
      </c>
      <c r="D85" s="95" t="s">
        <v>15</v>
      </c>
      <c r="E85" s="98" t="s">
        <v>245</v>
      </c>
      <c r="F85" s="98" t="s">
        <v>43</v>
      </c>
      <c r="G85" s="61">
        <f>G86</f>
        <v>137.39</v>
      </c>
      <c r="H85" s="61">
        <f t="shared" si="1"/>
        <v>-125.20999999999998</v>
      </c>
      <c r="I85" s="61"/>
      <c r="J85" s="61">
        <f>J86</f>
        <v>12.18</v>
      </c>
    </row>
    <row r="86" spans="1:10" ht="25.5">
      <c r="A86" s="74" t="s">
        <v>47</v>
      </c>
      <c r="B86" s="45" t="s">
        <v>80</v>
      </c>
      <c r="C86" s="71" t="s">
        <v>24</v>
      </c>
      <c r="D86" s="71" t="s">
        <v>15</v>
      </c>
      <c r="E86" s="71" t="s">
        <v>135</v>
      </c>
      <c r="F86" s="71" t="s">
        <v>43</v>
      </c>
      <c r="G86" s="25">
        <f>G87+G88</f>
        <v>137.39</v>
      </c>
      <c r="H86" s="25">
        <f t="shared" si="1"/>
        <v>-125.20999999999998</v>
      </c>
      <c r="I86" s="25"/>
      <c r="J86" s="25">
        <f>J87+J88</f>
        <v>12.18</v>
      </c>
    </row>
    <row r="87" spans="1:10" ht="38.25">
      <c r="A87" s="74" t="s">
        <v>217</v>
      </c>
      <c r="B87" s="45" t="s">
        <v>80</v>
      </c>
      <c r="C87" s="71" t="s">
        <v>24</v>
      </c>
      <c r="D87" s="71" t="s">
        <v>15</v>
      </c>
      <c r="E87" s="71" t="s">
        <v>135</v>
      </c>
      <c r="F87" s="71" t="s">
        <v>137</v>
      </c>
      <c r="G87" s="25">
        <v>135.47</v>
      </c>
      <c r="H87" s="25">
        <f t="shared" si="1"/>
        <v>-135.47</v>
      </c>
      <c r="I87" s="25"/>
      <c r="J87" s="25">
        <v>0</v>
      </c>
    </row>
    <row r="88" spans="1:10" ht="38.25">
      <c r="A88" s="74" t="s">
        <v>218</v>
      </c>
      <c r="B88" s="45" t="s">
        <v>80</v>
      </c>
      <c r="C88" s="71" t="s">
        <v>24</v>
      </c>
      <c r="D88" s="71" t="s">
        <v>15</v>
      </c>
      <c r="E88" s="71" t="s">
        <v>135</v>
      </c>
      <c r="F88" s="71" t="s">
        <v>138</v>
      </c>
      <c r="G88" s="25">
        <v>1.92</v>
      </c>
      <c r="H88" s="25">
        <f t="shared" si="1"/>
        <v>10.26</v>
      </c>
      <c r="I88" s="25"/>
      <c r="J88" s="25">
        <v>12.18</v>
      </c>
    </row>
    <row r="89" spans="1:10" ht="12.75">
      <c r="A89" s="84" t="s">
        <v>132</v>
      </c>
      <c r="B89" s="69" t="s">
        <v>80</v>
      </c>
      <c r="C89" s="95" t="s">
        <v>131</v>
      </c>
      <c r="D89" s="95" t="s">
        <v>16</v>
      </c>
      <c r="E89" s="95" t="s">
        <v>42</v>
      </c>
      <c r="F89" s="95" t="s">
        <v>43</v>
      </c>
      <c r="G89" s="61">
        <f>G90</f>
        <v>0</v>
      </c>
      <c r="H89" s="61">
        <f t="shared" si="1"/>
        <v>769.69</v>
      </c>
      <c r="I89" s="61"/>
      <c r="J89" s="61">
        <f>J90</f>
        <v>769.69</v>
      </c>
    </row>
    <row r="90" spans="1:10" ht="25.5">
      <c r="A90" s="74" t="s">
        <v>207</v>
      </c>
      <c r="B90" s="45" t="s">
        <v>80</v>
      </c>
      <c r="C90" s="71" t="s">
        <v>131</v>
      </c>
      <c r="D90" s="71" t="s">
        <v>23</v>
      </c>
      <c r="E90" s="71" t="s">
        <v>42</v>
      </c>
      <c r="F90" s="71" t="s">
        <v>43</v>
      </c>
      <c r="G90" s="25">
        <f>G91</f>
        <v>0</v>
      </c>
      <c r="H90" s="25">
        <f t="shared" si="1"/>
        <v>769.69</v>
      </c>
      <c r="I90" s="25"/>
      <c r="J90" s="25">
        <f>J91</f>
        <v>769.69</v>
      </c>
    </row>
    <row r="91" spans="1:10" ht="76.5">
      <c r="A91" s="74" t="s">
        <v>249</v>
      </c>
      <c r="B91" s="45" t="s">
        <v>80</v>
      </c>
      <c r="C91" s="71" t="s">
        <v>131</v>
      </c>
      <c r="D91" s="71" t="s">
        <v>23</v>
      </c>
      <c r="E91" s="71" t="s">
        <v>248</v>
      </c>
      <c r="F91" s="71" t="s">
        <v>43</v>
      </c>
      <c r="G91" s="25">
        <f>G92</f>
        <v>0</v>
      </c>
      <c r="H91" s="25">
        <f t="shared" si="1"/>
        <v>769.69</v>
      </c>
      <c r="I91" s="25"/>
      <c r="J91" s="25">
        <f>J92</f>
        <v>769.69</v>
      </c>
    </row>
    <row r="92" spans="1:10" ht="25.5">
      <c r="A92" s="74" t="s">
        <v>47</v>
      </c>
      <c r="B92" s="45" t="s">
        <v>80</v>
      </c>
      <c r="C92" s="71" t="s">
        <v>131</v>
      </c>
      <c r="D92" s="71" t="s">
        <v>23</v>
      </c>
      <c r="E92" s="71" t="s">
        <v>247</v>
      </c>
      <c r="F92" s="71" t="s">
        <v>43</v>
      </c>
      <c r="G92" s="25">
        <f>G93</f>
        <v>0</v>
      </c>
      <c r="H92" s="25">
        <f t="shared" si="1"/>
        <v>769.69</v>
      </c>
      <c r="I92" s="25"/>
      <c r="J92" s="25">
        <f>J93</f>
        <v>769.69</v>
      </c>
    </row>
    <row r="93" spans="1:10" ht="38.25">
      <c r="A93" s="74" t="s">
        <v>217</v>
      </c>
      <c r="B93" s="45" t="s">
        <v>80</v>
      </c>
      <c r="C93" s="71" t="s">
        <v>131</v>
      </c>
      <c r="D93" s="71" t="s">
        <v>23</v>
      </c>
      <c r="E93" s="71" t="s">
        <v>247</v>
      </c>
      <c r="F93" s="71" t="s">
        <v>137</v>
      </c>
      <c r="G93" s="25">
        <v>0</v>
      </c>
      <c r="H93" s="25">
        <f t="shared" si="1"/>
        <v>769.69</v>
      </c>
      <c r="I93" s="25"/>
      <c r="J93" s="25">
        <v>769.69</v>
      </c>
    </row>
    <row r="94" spans="1:10" ht="12.75">
      <c r="A94" s="82" t="s">
        <v>28</v>
      </c>
      <c r="B94" s="69"/>
      <c r="C94" s="69"/>
      <c r="D94" s="69"/>
      <c r="E94" s="69"/>
      <c r="F94" s="69"/>
      <c r="G94" s="61">
        <f>G8+G34+G42+G51+G64+G70+G89</f>
        <v>4554.74</v>
      </c>
      <c r="H94" s="61">
        <f>J94-G94</f>
        <v>-183.6800000000003</v>
      </c>
      <c r="I94" s="61"/>
      <c r="J94" s="61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1">
      <selection activeCell="C48" sqref="C48"/>
    </sheetView>
  </sheetViews>
  <sheetFormatPr defaultColWidth="18.25390625" defaultRowHeight="12.75"/>
  <cols>
    <col min="1" max="1" width="6.00390625" style="1" customWidth="1"/>
    <col min="2" max="2" width="21.25390625" style="7" customWidth="1"/>
    <col min="3" max="3" width="41.75390625" style="7" customWidth="1"/>
    <col min="4" max="4" width="9.75390625" style="7" hidden="1" customWidth="1"/>
    <col min="5" max="5" width="11.875" style="7" customWidth="1"/>
    <col min="6" max="6" width="12.75390625" style="1" customWidth="1"/>
    <col min="7" max="7" width="10.25390625" style="1" customWidth="1"/>
    <col min="8" max="16384" width="18.25390625" style="1" customWidth="1"/>
  </cols>
  <sheetData>
    <row r="1" spans="4:7" ht="56.25" customHeight="1">
      <c r="D1" s="24"/>
      <c r="E1" s="153" t="s">
        <v>254</v>
      </c>
      <c r="F1" s="153"/>
      <c r="G1" s="153"/>
    </row>
    <row r="2" spans="1:7" ht="30" customHeight="1">
      <c r="A2" s="165" t="s">
        <v>337</v>
      </c>
      <c r="B2" s="165"/>
      <c r="C2" s="165"/>
      <c r="D2" s="165"/>
      <c r="E2" s="165"/>
      <c r="F2" s="165"/>
      <c r="G2" s="165"/>
    </row>
    <row r="3" spans="1:8" ht="12.75" customHeight="1">
      <c r="A3" s="59"/>
      <c r="B3" s="60"/>
      <c r="C3" s="60"/>
      <c r="D3" s="166"/>
      <c r="E3" s="166"/>
      <c r="F3" s="5"/>
      <c r="G3" s="94" t="s">
        <v>7</v>
      </c>
      <c r="H3" s="94"/>
    </row>
    <row r="4" spans="1:7" s="33" customFormat="1" ht="70.5" customHeight="1">
      <c r="A4" s="16" t="s">
        <v>116</v>
      </c>
      <c r="B4" s="16" t="s">
        <v>5</v>
      </c>
      <c r="C4" s="16" t="s">
        <v>6</v>
      </c>
      <c r="D4" s="55" t="s">
        <v>201</v>
      </c>
      <c r="E4" s="65" t="s">
        <v>160</v>
      </c>
      <c r="F4" s="55" t="s">
        <v>255</v>
      </c>
      <c r="G4" s="65" t="s">
        <v>256</v>
      </c>
    </row>
    <row r="5" spans="1:7" ht="15" customHeight="1">
      <c r="A5" s="16">
        <v>1</v>
      </c>
      <c r="B5" s="16">
        <v>2</v>
      </c>
      <c r="C5" s="16">
        <v>3</v>
      </c>
      <c r="D5" s="55">
        <v>4</v>
      </c>
      <c r="E5" s="55">
        <v>5</v>
      </c>
      <c r="F5" s="50">
        <v>6</v>
      </c>
      <c r="G5" s="50">
        <v>7</v>
      </c>
    </row>
    <row r="6" spans="1:7" ht="15.75">
      <c r="A6" s="100"/>
      <c r="B6" s="99"/>
      <c r="C6" s="107" t="s">
        <v>151</v>
      </c>
      <c r="D6" s="52">
        <f>D7+D27</f>
        <v>1115.5</v>
      </c>
      <c r="E6" s="52">
        <f>E7+E27</f>
        <v>-214.21</v>
      </c>
      <c r="F6" s="52">
        <f>F7+F27</f>
        <v>513.45</v>
      </c>
      <c r="G6" s="52">
        <f>G7+G27</f>
        <v>516.38</v>
      </c>
    </row>
    <row r="7" spans="1:7" ht="15.75" hidden="1">
      <c r="A7" s="55"/>
      <c r="B7" s="99"/>
      <c r="C7" s="107" t="s">
        <v>152</v>
      </c>
      <c r="D7" s="52">
        <f>D8+D17+D20+D25+D12</f>
        <v>1030.25</v>
      </c>
      <c r="E7" s="52">
        <f>E8+E17+E20+E25</f>
        <v>-128.96</v>
      </c>
      <c r="F7" s="52">
        <f>F8+F17+F20+F25+F12</f>
        <v>432.49</v>
      </c>
      <c r="G7" s="52">
        <f>G8+G17+G20+G25+G12</f>
        <v>435.41999999999996</v>
      </c>
    </row>
    <row r="8" spans="1:7" ht="15.75">
      <c r="A8" s="103" t="s">
        <v>43</v>
      </c>
      <c r="B8" s="16" t="s">
        <v>1</v>
      </c>
      <c r="C8" s="46" t="s">
        <v>2</v>
      </c>
      <c r="D8" s="52">
        <f>D9</f>
        <v>142.23999999999998</v>
      </c>
      <c r="E8" s="52">
        <f>F8-D8</f>
        <v>-118.93999999999998</v>
      </c>
      <c r="F8" s="52">
        <f>F9</f>
        <v>23.3</v>
      </c>
      <c r="G8" s="52">
        <f>G9</f>
        <v>23.66</v>
      </c>
    </row>
    <row r="9" spans="1:7" ht="15.75">
      <c r="A9" s="39" t="s">
        <v>43</v>
      </c>
      <c r="B9" s="39" t="s">
        <v>81</v>
      </c>
      <c r="C9" s="47" t="s">
        <v>3</v>
      </c>
      <c r="D9" s="26">
        <f>SUM(D10:D11)</f>
        <v>142.23999999999998</v>
      </c>
      <c r="E9" s="26">
        <f>SUM(E10:E11)</f>
        <v>-118.94</v>
      </c>
      <c r="F9" s="26">
        <f>SUM(F10:F11)</f>
        <v>23.3</v>
      </c>
      <c r="G9" s="26">
        <f>SUM(G10:G11)</f>
        <v>23.66</v>
      </c>
    </row>
    <row r="10" spans="1:7" ht="76.5">
      <c r="A10" s="39">
        <v>182</v>
      </c>
      <c r="B10" s="39" t="s">
        <v>165</v>
      </c>
      <c r="C10" s="47" t="s">
        <v>168</v>
      </c>
      <c r="D10" s="26">
        <v>139.54</v>
      </c>
      <c r="E10" s="26">
        <f>F10-D10</f>
        <v>-116.94</v>
      </c>
      <c r="F10" s="48">
        <v>22.6</v>
      </c>
      <c r="G10" s="26">
        <v>22.96</v>
      </c>
    </row>
    <row r="11" spans="1:7" ht="92.25" customHeight="1">
      <c r="A11" s="39">
        <v>182</v>
      </c>
      <c r="B11" s="39" t="s">
        <v>167</v>
      </c>
      <c r="C11" s="47" t="s">
        <v>169</v>
      </c>
      <c r="D11" s="26">
        <v>2.7</v>
      </c>
      <c r="E11" s="26">
        <f aca="true" t="shared" si="0" ref="E11:E48">F11-D11</f>
        <v>-2</v>
      </c>
      <c r="F11" s="48">
        <v>0.7</v>
      </c>
      <c r="G11" s="26">
        <v>0.7</v>
      </c>
    </row>
    <row r="12" spans="1:7" ht="25.5" customHeight="1">
      <c r="A12" s="106" t="s">
        <v>43</v>
      </c>
      <c r="B12" s="16" t="s">
        <v>192</v>
      </c>
      <c r="C12" s="46" t="s">
        <v>193</v>
      </c>
      <c r="D12" s="52">
        <f>D13+D14+D15+D16</f>
        <v>477.80000000000007</v>
      </c>
      <c r="E12" s="52">
        <f>E13+E14+E15+E16</f>
        <v>-477.80000000000007</v>
      </c>
      <c r="F12" s="52">
        <f>F13+F14+F15+F16</f>
        <v>0</v>
      </c>
      <c r="G12" s="52">
        <f>G13+G14+G15+G16</f>
        <v>0</v>
      </c>
    </row>
    <row r="13" spans="1:7" ht="45.75" customHeight="1">
      <c r="A13" s="92" t="s">
        <v>253</v>
      </c>
      <c r="B13" s="39" t="s">
        <v>191</v>
      </c>
      <c r="C13" s="47" t="s">
        <v>196</v>
      </c>
      <c r="D13" s="26">
        <v>205.44</v>
      </c>
      <c r="E13" s="26">
        <f>F13-D13</f>
        <v>-205.44</v>
      </c>
      <c r="F13" s="48">
        <v>0</v>
      </c>
      <c r="G13" s="26">
        <v>0</v>
      </c>
    </row>
    <row r="14" spans="1:7" ht="54.75" customHeight="1">
      <c r="A14" s="92" t="s">
        <v>253</v>
      </c>
      <c r="B14" s="39" t="s">
        <v>190</v>
      </c>
      <c r="C14" s="47" t="s">
        <v>194</v>
      </c>
      <c r="D14" s="26">
        <v>3.83</v>
      </c>
      <c r="E14" s="26">
        <f>F14-D14</f>
        <v>-3.83</v>
      </c>
      <c r="F14" s="48">
        <v>0</v>
      </c>
      <c r="G14" s="26">
        <v>0</v>
      </c>
    </row>
    <row r="15" spans="1:7" ht="59.25" customHeight="1">
      <c r="A15" s="92" t="s">
        <v>253</v>
      </c>
      <c r="B15" s="39" t="s">
        <v>189</v>
      </c>
      <c r="C15" s="47" t="s">
        <v>195</v>
      </c>
      <c r="D15" s="26">
        <v>257.06</v>
      </c>
      <c r="E15" s="26">
        <f>F15-D15</f>
        <v>-257.06</v>
      </c>
      <c r="F15" s="48">
        <v>0</v>
      </c>
      <c r="G15" s="26">
        <v>0</v>
      </c>
    </row>
    <row r="16" spans="1:7" ht="58.5" customHeight="1">
      <c r="A16" s="92" t="s">
        <v>253</v>
      </c>
      <c r="B16" s="39" t="s">
        <v>188</v>
      </c>
      <c r="C16" s="47" t="s">
        <v>197</v>
      </c>
      <c r="D16" s="26">
        <v>11.47</v>
      </c>
      <c r="E16" s="26">
        <f>F16-D16</f>
        <v>-11.47</v>
      </c>
      <c r="F16" s="48">
        <v>0</v>
      </c>
      <c r="G16" s="26">
        <v>0</v>
      </c>
    </row>
    <row r="17" spans="1:7" s="9" customFormat="1" ht="15.75">
      <c r="A17" s="103" t="s">
        <v>43</v>
      </c>
      <c r="B17" s="16" t="s">
        <v>29</v>
      </c>
      <c r="C17" s="46" t="s">
        <v>30</v>
      </c>
      <c r="D17" s="52">
        <f>D19</f>
        <v>137.55</v>
      </c>
      <c r="E17" s="52">
        <f>E19</f>
        <v>5.549999999999983</v>
      </c>
      <c r="F17" s="52">
        <f>F19</f>
        <v>143.1</v>
      </c>
      <c r="G17" s="52">
        <f>G19</f>
        <v>143.1</v>
      </c>
    </row>
    <row r="18" spans="1:7" s="9" customFormat="1" ht="25.5" hidden="1">
      <c r="A18" s="39">
        <v>182</v>
      </c>
      <c r="B18" s="39" t="s">
        <v>154</v>
      </c>
      <c r="C18" s="47" t="s">
        <v>159</v>
      </c>
      <c r="D18" s="26"/>
      <c r="E18" s="26">
        <f t="shared" si="0"/>
        <v>0</v>
      </c>
      <c r="F18" s="26"/>
      <c r="G18" s="26"/>
    </row>
    <row r="19" spans="1:7" ht="15.75">
      <c r="A19" s="39">
        <v>182</v>
      </c>
      <c r="B19" s="39" t="s">
        <v>82</v>
      </c>
      <c r="C19" s="47" t="s">
        <v>31</v>
      </c>
      <c r="D19" s="26">
        <v>137.55</v>
      </c>
      <c r="E19" s="26">
        <f t="shared" si="0"/>
        <v>5.549999999999983</v>
      </c>
      <c r="F19" s="48">
        <v>143.1</v>
      </c>
      <c r="G19" s="26">
        <v>143.1</v>
      </c>
    </row>
    <row r="20" spans="1:7" s="9" customFormat="1" ht="15.75">
      <c r="A20" s="103" t="s">
        <v>43</v>
      </c>
      <c r="B20" s="16" t="s">
        <v>32</v>
      </c>
      <c r="C20" s="46" t="s">
        <v>33</v>
      </c>
      <c r="D20" s="52">
        <f>D21+D22</f>
        <v>236.65999999999997</v>
      </c>
      <c r="E20" s="52">
        <f>E21</f>
        <v>-1.5700000000000003</v>
      </c>
      <c r="F20" s="52">
        <f>F21+F22</f>
        <v>244.08999999999997</v>
      </c>
      <c r="G20" s="52">
        <f>G21+G22</f>
        <v>245.65999999999997</v>
      </c>
    </row>
    <row r="21" spans="1:7" ht="51">
      <c r="A21" s="39">
        <v>182</v>
      </c>
      <c r="B21" s="39" t="s">
        <v>83</v>
      </c>
      <c r="C21" s="47" t="s">
        <v>122</v>
      </c>
      <c r="D21" s="26">
        <v>51.86</v>
      </c>
      <c r="E21" s="26">
        <f t="shared" si="0"/>
        <v>-1.5700000000000003</v>
      </c>
      <c r="F21" s="48">
        <v>50.29</v>
      </c>
      <c r="G21" s="26">
        <v>51.86</v>
      </c>
    </row>
    <row r="22" spans="1:7" ht="15.75">
      <c r="A22" s="92" t="s">
        <v>43</v>
      </c>
      <c r="B22" s="39" t="s">
        <v>34</v>
      </c>
      <c r="C22" s="47" t="s">
        <v>35</v>
      </c>
      <c r="D22" s="102">
        <f>D23+D24</f>
        <v>184.79999999999998</v>
      </c>
      <c r="E22" s="102">
        <f>E23+E24</f>
        <v>9</v>
      </c>
      <c r="F22" s="102">
        <f>F23+F24</f>
        <v>193.79999999999998</v>
      </c>
      <c r="G22" s="102">
        <f>G23+G24</f>
        <v>193.79999999999998</v>
      </c>
    </row>
    <row r="23" spans="1:7" ht="79.5" customHeight="1">
      <c r="A23" s="39">
        <v>182</v>
      </c>
      <c r="B23" s="39" t="s">
        <v>36</v>
      </c>
      <c r="C23" s="47" t="s">
        <v>72</v>
      </c>
      <c r="D23" s="51">
        <v>146.7</v>
      </c>
      <c r="E23" s="26">
        <f t="shared" si="0"/>
        <v>31.5</v>
      </c>
      <c r="F23" s="48">
        <v>178.2</v>
      </c>
      <c r="G23" s="48">
        <v>178.2</v>
      </c>
    </row>
    <row r="24" spans="1:7" ht="60.75" customHeight="1">
      <c r="A24" s="39">
        <v>182</v>
      </c>
      <c r="B24" s="39" t="s">
        <v>38</v>
      </c>
      <c r="C24" s="47" t="s">
        <v>37</v>
      </c>
      <c r="D24" s="54">
        <v>38.1</v>
      </c>
      <c r="E24" s="26">
        <f t="shared" si="0"/>
        <v>-22.5</v>
      </c>
      <c r="F24" s="48">
        <v>15.6</v>
      </c>
      <c r="G24" s="48">
        <v>15.6</v>
      </c>
    </row>
    <row r="25" spans="1:7" ht="23.25" customHeight="1">
      <c r="A25" s="103" t="s">
        <v>43</v>
      </c>
      <c r="B25" s="16" t="s">
        <v>99</v>
      </c>
      <c r="C25" s="46" t="s">
        <v>100</v>
      </c>
      <c r="D25" s="53">
        <f>D26</f>
        <v>36</v>
      </c>
      <c r="E25" s="52">
        <f>E26</f>
        <v>-14</v>
      </c>
      <c r="F25" s="53">
        <f>F26</f>
        <v>22</v>
      </c>
      <c r="G25" s="53">
        <f>G26</f>
        <v>23</v>
      </c>
    </row>
    <row r="26" spans="1:7" ht="76.5" customHeight="1">
      <c r="A26" s="39">
        <v>182</v>
      </c>
      <c r="B26" s="39" t="s">
        <v>101</v>
      </c>
      <c r="C26" s="47" t="s">
        <v>73</v>
      </c>
      <c r="D26" s="54">
        <v>36</v>
      </c>
      <c r="E26" s="26">
        <f t="shared" si="0"/>
        <v>-14</v>
      </c>
      <c r="F26" s="48">
        <v>22</v>
      </c>
      <c r="G26" s="26">
        <v>23</v>
      </c>
    </row>
    <row r="27" spans="1:7" ht="15.75" hidden="1">
      <c r="A27" s="56"/>
      <c r="B27" s="39"/>
      <c r="C27" s="46" t="s">
        <v>74</v>
      </c>
      <c r="D27" s="58">
        <f>D32+D28</f>
        <v>85.25</v>
      </c>
      <c r="E27" s="52">
        <f>E28</f>
        <v>-85.25</v>
      </c>
      <c r="F27" s="58">
        <f>F32+F28</f>
        <v>80.96</v>
      </c>
      <c r="G27" s="58">
        <f>G32+G28</f>
        <v>80.96</v>
      </c>
    </row>
    <row r="28" spans="1:7" ht="38.25">
      <c r="A28" s="65" t="s">
        <v>43</v>
      </c>
      <c r="B28" s="16" t="s">
        <v>84</v>
      </c>
      <c r="C28" s="46" t="s">
        <v>120</v>
      </c>
      <c r="D28" s="58">
        <f>D29</f>
        <v>85.25</v>
      </c>
      <c r="E28" s="52">
        <f>E29</f>
        <v>-85.25</v>
      </c>
      <c r="F28" s="58">
        <f>F29</f>
        <v>80.96</v>
      </c>
      <c r="G28" s="58">
        <f>G29</f>
        <v>80.96</v>
      </c>
    </row>
    <row r="29" spans="1:7" ht="100.5" customHeight="1">
      <c r="A29" s="56" t="s">
        <v>43</v>
      </c>
      <c r="B29" s="39" t="s">
        <v>85</v>
      </c>
      <c r="C29" s="47" t="s">
        <v>113</v>
      </c>
      <c r="D29" s="51">
        <f>D30</f>
        <v>85.25</v>
      </c>
      <c r="E29" s="26">
        <f>E30</f>
        <v>-85.25</v>
      </c>
      <c r="F29" s="51">
        <f>F30+F33</f>
        <v>80.96</v>
      </c>
      <c r="G29" s="51">
        <f>G30+G33</f>
        <v>80.96</v>
      </c>
    </row>
    <row r="30" spans="1:7" ht="86.25" customHeight="1">
      <c r="A30" s="56" t="s">
        <v>79</v>
      </c>
      <c r="B30" s="39" t="s">
        <v>157</v>
      </c>
      <c r="C30" s="47" t="s">
        <v>114</v>
      </c>
      <c r="D30" s="51">
        <v>85.25</v>
      </c>
      <c r="E30" s="26">
        <f t="shared" si="0"/>
        <v>-85.25</v>
      </c>
      <c r="F30" s="48">
        <v>0</v>
      </c>
      <c r="G30" s="48">
        <v>0</v>
      </c>
    </row>
    <row r="31" spans="1:7" ht="76.5" hidden="1">
      <c r="A31" s="39"/>
      <c r="B31" s="39" t="s">
        <v>40</v>
      </c>
      <c r="C31" s="47" t="s">
        <v>39</v>
      </c>
      <c r="D31" s="57"/>
      <c r="E31" s="26">
        <f t="shared" si="0"/>
        <v>0</v>
      </c>
      <c r="F31" s="48">
        <f>G31-D31</f>
        <v>0</v>
      </c>
      <c r="G31" s="39"/>
    </row>
    <row r="32" spans="1:7" ht="38.25" hidden="1">
      <c r="A32" s="39">
        <v>801</v>
      </c>
      <c r="B32" s="39" t="s">
        <v>86</v>
      </c>
      <c r="C32" s="47" t="s">
        <v>171</v>
      </c>
      <c r="D32" s="26">
        <v>0</v>
      </c>
      <c r="E32" s="26">
        <f t="shared" si="0"/>
        <v>0</v>
      </c>
      <c r="F32" s="26">
        <v>0</v>
      </c>
      <c r="G32" s="26">
        <v>0</v>
      </c>
    </row>
    <row r="33" spans="1:7" ht="51.75" customHeight="1">
      <c r="A33" s="39">
        <v>801</v>
      </c>
      <c r="B33" s="39" t="s">
        <v>345</v>
      </c>
      <c r="C33" s="47" t="s">
        <v>344</v>
      </c>
      <c r="D33" s="26">
        <v>0</v>
      </c>
      <c r="E33" s="26">
        <f t="shared" si="0"/>
        <v>80.96</v>
      </c>
      <c r="F33" s="26">
        <v>80.96</v>
      </c>
      <c r="G33" s="26">
        <v>80.96</v>
      </c>
    </row>
    <row r="34" spans="1:7" s="9" customFormat="1" ht="15.75">
      <c r="A34" s="103" t="s">
        <v>43</v>
      </c>
      <c r="B34" s="16" t="s">
        <v>51</v>
      </c>
      <c r="C34" s="46" t="s">
        <v>52</v>
      </c>
      <c r="D34" s="49">
        <f>D35</f>
        <v>3168.4</v>
      </c>
      <c r="E34" s="52">
        <f t="shared" si="0"/>
        <v>-451.0999999999999</v>
      </c>
      <c r="F34" s="49">
        <f>F35</f>
        <v>2717.3</v>
      </c>
      <c r="G34" s="49">
        <f>G35</f>
        <v>2717.3</v>
      </c>
    </row>
    <row r="35" spans="1:7" ht="26.25" customHeight="1">
      <c r="A35" s="103" t="s">
        <v>43</v>
      </c>
      <c r="B35" s="16" t="s">
        <v>53</v>
      </c>
      <c r="C35" s="46" t="s">
        <v>69</v>
      </c>
      <c r="D35" s="58">
        <f>D36+D40+D44</f>
        <v>3168.4</v>
      </c>
      <c r="E35" s="52">
        <f t="shared" si="0"/>
        <v>-451.0999999999999</v>
      </c>
      <c r="F35" s="58">
        <f>F36+F40+F44</f>
        <v>2717.3</v>
      </c>
      <c r="G35" s="58">
        <f>G36+G40+G44</f>
        <v>2717.3</v>
      </c>
    </row>
    <row r="36" spans="1:7" ht="25.5" customHeight="1">
      <c r="A36" s="56" t="s">
        <v>43</v>
      </c>
      <c r="B36" s="39" t="s">
        <v>54</v>
      </c>
      <c r="C36" s="47" t="s">
        <v>66</v>
      </c>
      <c r="D36" s="51">
        <f>D37</f>
        <v>3114</v>
      </c>
      <c r="E36" s="26">
        <f t="shared" si="0"/>
        <v>-964</v>
      </c>
      <c r="F36" s="51">
        <f>F37</f>
        <v>2150</v>
      </c>
      <c r="G36" s="51">
        <f>G37</f>
        <v>2150</v>
      </c>
    </row>
    <row r="37" spans="1:7" ht="31.5" customHeight="1">
      <c r="A37" s="39">
        <v>801</v>
      </c>
      <c r="B37" s="39" t="s">
        <v>76</v>
      </c>
      <c r="C37" s="47" t="s">
        <v>144</v>
      </c>
      <c r="D37" s="51">
        <v>3114</v>
      </c>
      <c r="E37" s="26">
        <f t="shared" si="0"/>
        <v>-964</v>
      </c>
      <c r="F37" s="51">
        <f>2656.7-506.7</f>
        <v>2150</v>
      </c>
      <c r="G37" s="51">
        <f>2656.7-506.7</f>
        <v>2150</v>
      </c>
    </row>
    <row r="38" spans="1:7" ht="41.25" customHeight="1" hidden="1">
      <c r="A38" s="39"/>
      <c r="B38" s="39"/>
      <c r="C38" s="47" t="s">
        <v>77</v>
      </c>
      <c r="D38" s="51">
        <v>2797.06</v>
      </c>
      <c r="E38" s="26">
        <f t="shared" si="0"/>
        <v>282.03999999999996</v>
      </c>
      <c r="F38" s="51">
        <v>3079.1</v>
      </c>
      <c r="G38" s="51">
        <v>3079.1</v>
      </c>
    </row>
    <row r="39" spans="1:7" ht="42" customHeight="1" hidden="1">
      <c r="A39" s="39"/>
      <c r="B39" s="39"/>
      <c r="C39" s="47" t="s">
        <v>119</v>
      </c>
      <c r="D39" s="51">
        <v>876.3</v>
      </c>
      <c r="E39" s="26">
        <f t="shared" si="0"/>
        <v>-63.69999999999993</v>
      </c>
      <c r="F39" s="48">
        <v>812.6</v>
      </c>
      <c r="G39" s="48">
        <v>812.6</v>
      </c>
    </row>
    <row r="40" spans="1:7" ht="25.5" hidden="1">
      <c r="A40" s="16">
        <v>801</v>
      </c>
      <c r="B40" s="16" t="s">
        <v>87</v>
      </c>
      <c r="C40" s="46" t="s">
        <v>123</v>
      </c>
      <c r="D40" s="58">
        <f>D41</f>
        <v>0</v>
      </c>
      <c r="E40" s="52">
        <f t="shared" si="0"/>
        <v>0</v>
      </c>
      <c r="F40" s="58">
        <f>F41</f>
        <v>0</v>
      </c>
      <c r="G40" s="58">
        <f>G41</f>
        <v>0</v>
      </c>
    </row>
    <row r="41" spans="1:7" ht="40.5" customHeight="1" hidden="1">
      <c r="A41" s="39">
        <v>801</v>
      </c>
      <c r="B41" s="39" t="s">
        <v>88</v>
      </c>
      <c r="C41" s="47" t="s">
        <v>75</v>
      </c>
      <c r="D41" s="51">
        <v>0</v>
      </c>
      <c r="E41" s="26">
        <f t="shared" si="0"/>
        <v>0</v>
      </c>
      <c r="F41" s="48">
        <v>0</v>
      </c>
      <c r="G41" s="101">
        <v>0</v>
      </c>
    </row>
    <row r="42" spans="1:7" ht="40.5" customHeight="1" hidden="1">
      <c r="A42" s="39"/>
      <c r="B42" s="39"/>
      <c r="C42" s="47"/>
      <c r="D42" s="51">
        <v>0</v>
      </c>
      <c r="E42" s="26">
        <f t="shared" si="0"/>
        <v>0</v>
      </c>
      <c r="F42" s="48">
        <v>0</v>
      </c>
      <c r="G42" s="101">
        <v>0</v>
      </c>
    </row>
    <row r="43" spans="1:7" ht="40.5" customHeight="1" hidden="1">
      <c r="A43" s="39"/>
      <c r="B43" s="39"/>
      <c r="C43" s="47" t="s">
        <v>75</v>
      </c>
      <c r="D43" s="51">
        <v>0</v>
      </c>
      <c r="E43" s="26">
        <f t="shared" si="0"/>
        <v>0</v>
      </c>
      <c r="F43" s="48">
        <v>0</v>
      </c>
      <c r="G43" s="101">
        <v>0</v>
      </c>
    </row>
    <row r="44" spans="1:7" ht="29.25" customHeight="1">
      <c r="A44" s="103" t="s">
        <v>43</v>
      </c>
      <c r="B44" s="16" t="s">
        <v>68</v>
      </c>
      <c r="C44" s="46" t="s">
        <v>67</v>
      </c>
      <c r="D44" s="58">
        <f>D45</f>
        <v>54.4</v>
      </c>
      <c r="E44" s="52">
        <f t="shared" si="0"/>
        <v>512.9</v>
      </c>
      <c r="F44" s="58">
        <f>F45+F48</f>
        <v>567.3</v>
      </c>
      <c r="G44" s="58">
        <f>G45+G48</f>
        <v>567.3</v>
      </c>
    </row>
    <row r="45" spans="1:7" ht="43.5" customHeight="1">
      <c r="A45" s="39">
        <v>801</v>
      </c>
      <c r="B45" s="39" t="s">
        <v>89</v>
      </c>
      <c r="C45" s="47" t="s">
        <v>115</v>
      </c>
      <c r="D45" s="51">
        <v>54.4</v>
      </c>
      <c r="E45" s="26">
        <f t="shared" si="0"/>
        <v>6.200000000000003</v>
      </c>
      <c r="F45" s="48">
        <v>60.6</v>
      </c>
      <c r="G45" s="48">
        <v>60.6</v>
      </c>
    </row>
    <row r="46" spans="1:7" ht="43.5" customHeight="1" hidden="1">
      <c r="A46" s="56" t="s">
        <v>43</v>
      </c>
      <c r="B46" s="39" t="s">
        <v>183</v>
      </c>
      <c r="C46" s="46" t="s">
        <v>181</v>
      </c>
      <c r="D46" s="51"/>
      <c r="E46" s="26">
        <f t="shared" si="0"/>
        <v>0</v>
      </c>
      <c r="F46" s="48"/>
      <c r="G46" s="48"/>
    </row>
    <row r="47" spans="1:7" ht="43.5" customHeight="1" hidden="1">
      <c r="A47" s="39">
        <v>801</v>
      </c>
      <c r="B47" s="39" t="s">
        <v>182</v>
      </c>
      <c r="C47" s="47" t="s">
        <v>181</v>
      </c>
      <c r="D47" s="51"/>
      <c r="E47" s="26">
        <f t="shared" si="0"/>
        <v>80</v>
      </c>
      <c r="F47" s="48">
        <v>80</v>
      </c>
      <c r="G47" s="48"/>
    </row>
    <row r="48" spans="1:7" ht="43.5" customHeight="1">
      <c r="A48" s="150" t="s">
        <v>80</v>
      </c>
      <c r="B48" s="39" t="s">
        <v>347</v>
      </c>
      <c r="C48" s="47" t="s">
        <v>348</v>
      </c>
      <c r="D48" s="51"/>
      <c r="E48" s="26">
        <f t="shared" si="0"/>
        <v>506.7</v>
      </c>
      <c r="F48" s="48">
        <v>506.7</v>
      </c>
      <c r="G48" s="48">
        <v>506.7</v>
      </c>
    </row>
    <row r="49" spans="1:7" ht="15.75">
      <c r="A49" s="39"/>
      <c r="B49" s="39"/>
      <c r="C49" s="46" t="s">
        <v>4</v>
      </c>
      <c r="D49" s="58">
        <f>D34+D6</f>
        <v>4283.9</v>
      </c>
      <c r="E49" s="58">
        <f>F49-D49</f>
        <v>-1053.1499999999996</v>
      </c>
      <c r="F49" s="58">
        <f>F6+F34</f>
        <v>3230.75</v>
      </c>
      <c r="G49" s="58">
        <f>G6+G34</f>
        <v>3233.6800000000003</v>
      </c>
    </row>
    <row r="50" spans="1:7" ht="15.75">
      <c r="A50" s="5"/>
      <c r="B50" s="4"/>
      <c r="C50" s="4"/>
      <c r="D50" s="4"/>
      <c r="E50" s="78"/>
      <c r="F50" s="79"/>
      <c r="G50" s="80"/>
    </row>
    <row r="51" ht="15.75">
      <c r="G51" s="30"/>
    </row>
    <row r="52" spans="1:7" ht="15" customHeight="1">
      <c r="A52" s="164"/>
      <c r="B52" s="154"/>
      <c r="C52" s="162"/>
      <c r="D52" s="163"/>
      <c r="E52" s="32"/>
      <c r="G52" s="30"/>
    </row>
    <row r="53" spans="1:7" ht="15.75">
      <c r="A53" s="164"/>
      <c r="B53" s="162"/>
      <c r="C53" s="162"/>
      <c r="D53" s="163"/>
      <c r="E53" s="32"/>
      <c r="G53" s="30"/>
    </row>
    <row r="54" spans="1:7" ht="12.75" customHeight="1">
      <c r="A54" s="31"/>
      <c r="B54" s="154"/>
      <c r="C54" s="162"/>
      <c r="D54" s="163"/>
      <c r="E54" s="32"/>
      <c r="G54" s="30"/>
    </row>
    <row r="55" spans="1:7" ht="12.75" customHeight="1">
      <c r="A55" s="31"/>
      <c r="B55" s="162"/>
      <c r="C55" s="162"/>
      <c r="D55" s="163"/>
      <c r="E55" s="32"/>
      <c r="G55" s="30"/>
    </row>
    <row r="56" spans="1:7" ht="12.75" customHeight="1">
      <c r="A56" s="31"/>
      <c r="B56" s="154"/>
      <c r="C56" s="162"/>
      <c r="D56" s="163"/>
      <c r="E56" s="32"/>
      <c r="G56" s="30"/>
    </row>
    <row r="57" spans="1:7" ht="15.75">
      <c r="A57" s="31"/>
      <c r="B57" s="162"/>
      <c r="C57" s="162"/>
      <c r="D57" s="163"/>
      <c r="E57" s="32"/>
      <c r="G57" s="30"/>
    </row>
    <row r="58" spans="1:5" ht="26.25" customHeight="1">
      <c r="A58" s="164"/>
      <c r="B58" s="157"/>
      <c r="C58" s="157"/>
      <c r="D58" s="157"/>
      <c r="E58" s="29"/>
    </row>
    <row r="59" ht="15.75">
      <c r="A59" s="164"/>
    </row>
  </sheetData>
  <sheetProtection/>
  <mergeCells count="9">
    <mergeCell ref="B58:D58"/>
    <mergeCell ref="B52:D53"/>
    <mergeCell ref="A52:A53"/>
    <mergeCell ref="A58:A59"/>
    <mergeCell ref="B54:D55"/>
    <mergeCell ref="E1:G1"/>
    <mergeCell ref="B56:D57"/>
    <mergeCell ref="A2:G2"/>
    <mergeCell ref="D3:E3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G37"/>
  <sheetViews>
    <sheetView view="pageBreakPreview" zoomScale="130" zoomScaleSheetLayoutView="130" zoomScalePageLayoutView="0" workbookViewId="0" topLeftCell="A1">
      <selection activeCell="A4" sqref="A4:A5"/>
    </sheetView>
  </sheetViews>
  <sheetFormatPr defaultColWidth="9.00390625" defaultRowHeight="12.75"/>
  <cols>
    <col min="1" max="1" width="52.875" style="34" customWidth="1"/>
    <col min="2" max="2" width="9.125" style="35" customWidth="1"/>
    <col min="3" max="3" width="8.375" style="35" customWidth="1"/>
    <col min="4" max="4" width="11.00390625" style="35" hidden="1" customWidth="1"/>
    <col min="5" max="5" width="9.625" style="35" customWidth="1"/>
    <col min="6" max="6" width="12.875" style="5" customWidth="1"/>
    <col min="7" max="16384" width="9.125" style="5" customWidth="1"/>
  </cols>
  <sheetData>
    <row r="1" spans="3:6" ht="105.75" customHeight="1">
      <c r="C1" s="18"/>
      <c r="D1" s="153" t="s">
        <v>358</v>
      </c>
      <c r="E1" s="153"/>
      <c r="F1" s="153"/>
    </row>
    <row r="2" spans="1:7" s="4" customFormat="1" ht="51" customHeight="1">
      <c r="A2" s="167" t="s">
        <v>338</v>
      </c>
      <c r="B2" s="167"/>
      <c r="C2" s="167"/>
      <c r="D2" s="167"/>
      <c r="E2" s="167"/>
      <c r="F2" s="167"/>
      <c r="G2" s="87"/>
    </row>
    <row r="3" spans="1:6" s="4" customFormat="1" ht="12.75">
      <c r="A3" s="183"/>
      <c r="F3" s="4" t="s">
        <v>7</v>
      </c>
    </row>
    <row r="4" spans="1:6" s="4" customFormat="1" ht="12.75">
      <c r="A4" s="168" t="s">
        <v>12</v>
      </c>
      <c r="B4" s="168" t="s">
        <v>8</v>
      </c>
      <c r="C4" s="168" t="s">
        <v>9</v>
      </c>
      <c r="D4" s="170" t="s">
        <v>257</v>
      </c>
      <c r="E4" s="171"/>
      <c r="F4" s="172"/>
    </row>
    <row r="5" spans="1:6" s="40" customFormat="1" ht="39" customHeight="1">
      <c r="A5" s="169"/>
      <c r="B5" s="169"/>
      <c r="C5" s="169"/>
      <c r="D5" s="66" t="s">
        <v>94</v>
      </c>
      <c r="E5" s="66" t="s">
        <v>55</v>
      </c>
      <c r="F5" s="66" t="s">
        <v>95</v>
      </c>
    </row>
    <row r="6" spans="1:6" s="40" customFormat="1" ht="12.75">
      <c r="A6" s="67">
        <v>1</v>
      </c>
      <c r="B6" s="67">
        <v>2</v>
      </c>
      <c r="C6" s="67">
        <v>3</v>
      </c>
      <c r="D6" s="67"/>
      <c r="E6" s="67">
        <v>4</v>
      </c>
      <c r="F6" s="67">
        <v>5</v>
      </c>
    </row>
    <row r="7" spans="1:6" s="41" customFormat="1" ht="12.75">
      <c r="A7" s="68" t="s">
        <v>14</v>
      </c>
      <c r="B7" s="69" t="s">
        <v>15</v>
      </c>
      <c r="C7" s="69" t="s">
        <v>16</v>
      </c>
      <c r="D7" s="61">
        <f>D8+D10+D14+D13</f>
        <v>1998.96</v>
      </c>
      <c r="E7" s="61">
        <f aca="true" t="shared" si="0" ref="E7:E33">F7-D7</f>
        <v>-483.7900000000002</v>
      </c>
      <c r="F7" s="61">
        <f>F9+F10+F13</f>
        <v>1515.1699999999998</v>
      </c>
    </row>
    <row r="8" spans="1:6" s="42" customFormat="1" ht="25.5" hidden="1">
      <c r="A8" s="70" t="s">
        <v>204</v>
      </c>
      <c r="B8" s="71" t="s">
        <v>15</v>
      </c>
      <c r="C8" s="71" t="s">
        <v>17</v>
      </c>
      <c r="D8" s="72"/>
      <c r="E8" s="61">
        <f t="shared" si="0"/>
        <v>0</v>
      </c>
      <c r="F8" s="108"/>
    </row>
    <row r="9" spans="1:6" s="42" customFormat="1" ht="25.5">
      <c r="A9" s="70" t="s">
        <v>346</v>
      </c>
      <c r="B9" s="71" t="s">
        <v>15</v>
      </c>
      <c r="C9" s="71" t="s">
        <v>17</v>
      </c>
      <c r="D9" s="72"/>
      <c r="E9" s="25">
        <f t="shared" si="0"/>
        <v>388.34</v>
      </c>
      <c r="F9" s="25">
        <v>388.34</v>
      </c>
    </row>
    <row r="10" spans="1:6" s="36" customFormat="1" ht="38.25">
      <c r="A10" s="70" t="s">
        <v>205</v>
      </c>
      <c r="B10" s="71" t="s">
        <v>15</v>
      </c>
      <c r="C10" s="71" t="s">
        <v>19</v>
      </c>
      <c r="D10" s="72">
        <v>1983.96</v>
      </c>
      <c r="E10" s="25">
        <f t="shared" si="0"/>
        <v>-867.1300000000001</v>
      </c>
      <c r="F10" s="72">
        <v>1116.83</v>
      </c>
    </row>
    <row r="11" spans="1:6" s="36" customFormat="1" ht="12.75" hidden="1">
      <c r="A11" s="70" t="s">
        <v>179</v>
      </c>
      <c r="B11" s="71" t="s">
        <v>15</v>
      </c>
      <c r="C11" s="71" t="s">
        <v>20</v>
      </c>
      <c r="D11" s="72"/>
      <c r="E11" s="25">
        <f t="shared" si="0"/>
        <v>10</v>
      </c>
      <c r="F11" s="73">
        <v>10</v>
      </c>
    </row>
    <row r="12" spans="1:6" s="36" customFormat="1" ht="12.75" hidden="1">
      <c r="A12" s="70" t="s">
        <v>175</v>
      </c>
      <c r="B12" s="71" t="s">
        <v>15</v>
      </c>
      <c r="C12" s="71" t="s">
        <v>20</v>
      </c>
      <c r="D12" s="72"/>
      <c r="E12" s="25">
        <f t="shared" si="0"/>
        <v>5</v>
      </c>
      <c r="F12" s="73">
        <v>5</v>
      </c>
    </row>
    <row r="13" spans="1:6" s="36" customFormat="1" ht="12.75">
      <c r="A13" s="70" t="s">
        <v>104</v>
      </c>
      <c r="B13" s="71" t="s">
        <v>15</v>
      </c>
      <c r="C13" s="71" t="s">
        <v>131</v>
      </c>
      <c r="D13" s="72">
        <v>15</v>
      </c>
      <c r="E13" s="25">
        <f t="shared" si="0"/>
        <v>-5</v>
      </c>
      <c r="F13" s="73">
        <v>10</v>
      </c>
    </row>
    <row r="14" spans="1:6" s="36" customFormat="1" ht="11.25" customHeight="1" hidden="1">
      <c r="A14" s="70" t="s">
        <v>104</v>
      </c>
      <c r="B14" s="71" t="s">
        <v>15</v>
      </c>
      <c r="C14" s="71" t="s">
        <v>56</v>
      </c>
      <c r="D14" s="72"/>
      <c r="E14" s="25">
        <f t="shared" si="0"/>
        <v>0</v>
      </c>
      <c r="F14" s="73">
        <v>0</v>
      </c>
    </row>
    <row r="15" spans="1:6" s="36" customFormat="1" ht="12.75">
      <c r="A15" s="68" t="s">
        <v>21</v>
      </c>
      <c r="B15" s="69" t="s">
        <v>17</v>
      </c>
      <c r="C15" s="69" t="s">
        <v>16</v>
      </c>
      <c r="D15" s="61">
        <f>D16</f>
        <v>54.4</v>
      </c>
      <c r="E15" s="61">
        <f t="shared" si="0"/>
        <v>6.200000000000003</v>
      </c>
      <c r="F15" s="61">
        <f>F16</f>
        <v>60.6</v>
      </c>
    </row>
    <row r="16" spans="1:6" s="43" customFormat="1" ht="15" customHeight="1">
      <c r="A16" s="70" t="s">
        <v>57</v>
      </c>
      <c r="B16" s="71" t="s">
        <v>17</v>
      </c>
      <c r="C16" s="71" t="s">
        <v>18</v>
      </c>
      <c r="D16" s="72">
        <v>54.4</v>
      </c>
      <c r="E16" s="25">
        <f t="shared" si="0"/>
        <v>6.200000000000003</v>
      </c>
      <c r="F16" s="25">
        <v>60.6</v>
      </c>
    </row>
    <row r="17" spans="1:6" s="44" customFormat="1" ht="12.75" hidden="1">
      <c r="A17" s="68" t="s">
        <v>22</v>
      </c>
      <c r="B17" s="69" t="s">
        <v>19</v>
      </c>
      <c r="C17" s="69" t="s">
        <v>16</v>
      </c>
      <c r="D17" s="61">
        <f>D18</f>
        <v>0</v>
      </c>
      <c r="E17" s="25">
        <f t="shared" si="0"/>
        <v>0</v>
      </c>
      <c r="F17" s="61">
        <f>F18</f>
        <v>0</v>
      </c>
    </row>
    <row r="18" spans="1:6" ht="12.75" hidden="1">
      <c r="A18" s="74" t="s">
        <v>70</v>
      </c>
      <c r="B18" s="71" t="s">
        <v>19</v>
      </c>
      <c r="C18" s="71" t="s">
        <v>131</v>
      </c>
      <c r="D18" s="72">
        <v>0</v>
      </c>
      <c r="E18" s="25">
        <f t="shared" si="0"/>
        <v>0</v>
      </c>
      <c r="F18" s="73">
        <v>0</v>
      </c>
    </row>
    <row r="19" spans="1:6" ht="12.75">
      <c r="A19" s="84" t="s">
        <v>22</v>
      </c>
      <c r="B19" s="95" t="s">
        <v>19</v>
      </c>
      <c r="C19" s="95" t="s">
        <v>16</v>
      </c>
      <c r="D19" s="96">
        <f>D20</f>
        <v>477.8</v>
      </c>
      <c r="E19" s="25">
        <f t="shared" si="0"/>
        <v>-417.8</v>
      </c>
      <c r="F19" s="97">
        <f>F20+F21</f>
        <v>60</v>
      </c>
    </row>
    <row r="20" spans="1:6" ht="12.75">
      <c r="A20" s="74" t="s">
        <v>203</v>
      </c>
      <c r="B20" s="71" t="s">
        <v>19</v>
      </c>
      <c r="C20" s="71" t="s">
        <v>202</v>
      </c>
      <c r="D20" s="72">
        <v>477.8</v>
      </c>
      <c r="E20" s="25">
        <f t="shared" si="0"/>
        <v>-477.8</v>
      </c>
      <c r="F20" s="73"/>
    </row>
    <row r="21" spans="1:6" ht="15">
      <c r="A21" s="152" t="s">
        <v>360</v>
      </c>
      <c r="B21" s="71" t="s">
        <v>19</v>
      </c>
      <c r="C21" s="71" t="s">
        <v>56</v>
      </c>
      <c r="D21" s="72"/>
      <c r="E21" s="25">
        <f t="shared" si="0"/>
        <v>60</v>
      </c>
      <c r="F21" s="73">
        <v>60</v>
      </c>
    </row>
    <row r="22" spans="1:6" ht="12.75">
      <c r="A22" s="68" t="s">
        <v>25</v>
      </c>
      <c r="B22" s="69" t="s">
        <v>23</v>
      </c>
      <c r="C22" s="69" t="s">
        <v>16</v>
      </c>
      <c r="D22" s="61">
        <f>D23+D24</f>
        <v>524.72</v>
      </c>
      <c r="E22" s="61">
        <f>F22-D22+E25</f>
        <v>320.09000000000003</v>
      </c>
      <c r="F22" s="61">
        <f>F23+F24+F25</f>
        <v>614.58</v>
      </c>
    </row>
    <row r="23" spans="1:6" s="37" customFormat="1" ht="12.75">
      <c r="A23" s="74" t="s">
        <v>71</v>
      </c>
      <c r="B23" s="71" t="s">
        <v>23</v>
      </c>
      <c r="C23" s="71" t="s">
        <v>17</v>
      </c>
      <c r="D23" s="72">
        <v>424.6</v>
      </c>
      <c r="E23" s="25">
        <f t="shared" si="0"/>
        <v>-207.10999999999999</v>
      </c>
      <c r="F23" s="25">
        <f>404.72-79-230.23+122</f>
        <v>217.49000000000004</v>
      </c>
    </row>
    <row r="24" spans="1:6" ht="14.25" customHeight="1">
      <c r="A24" s="74" t="s">
        <v>133</v>
      </c>
      <c r="B24" s="71" t="s">
        <v>23</v>
      </c>
      <c r="C24" s="71" t="s">
        <v>18</v>
      </c>
      <c r="D24" s="72">
        <v>100.12</v>
      </c>
      <c r="E24" s="25">
        <f t="shared" si="0"/>
        <v>66.74000000000001</v>
      </c>
      <c r="F24" s="73">
        <f>108.5+40.46+15+2.9</f>
        <v>166.86</v>
      </c>
    </row>
    <row r="25" spans="1:6" ht="14.25" customHeight="1">
      <c r="A25" s="74" t="s">
        <v>71</v>
      </c>
      <c r="B25" s="71" t="s">
        <v>23</v>
      </c>
      <c r="C25" s="71" t="s">
        <v>23</v>
      </c>
      <c r="D25" s="72"/>
      <c r="E25" s="25">
        <f t="shared" si="0"/>
        <v>230.23</v>
      </c>
      <c r="F25" s="73">
        <v>230.23</v>
      </c>
    </row>
    <row r="26" spans="1:6" s="14" customFormat="1" ht="12.75">
      <c r="A26" s="68" t="s">
        <v>26</v>
      </c>
      <c r="B26" s="69" t="s">
        <v>20</v>
      </c>
      <c r="C26" s="69" t="s">
        <v>16</v>
      </c>
      <c r="D26" s="61">
        <f>D27</f>
        <v>89.2</v>
      </c>
      <c r="E26" s="61">
        <f t="shared" si="0"/>
        <v>2</v>
      </c>
      <c r="F26" s="61">
        <f>F27</f>
        <v>91.2</v>
      </c>
    </row>
    <row r="27" spans="1:6" ht="15" customHeight="1">
      <c r="A27" s="74" t="s">
        <v>46</v>
      </c>
      <c r="B27" s="71" t="s">
        <v>20</v>
      </c>
      <c r="C27" s="71" t="s">
        <v>20</v>
      </c>
      <c r="D27" s="72">
        <v>89.2</v>
      </c>
      <c r="E27" s="25">
        <f t="shared" si="0"/>
        <v>2</v>
      </c>
      <c r="F27" s="73">
        <v>91.2</v>
      </c>
    </row>
    <row r="28" spans="1:6" s="14" customFormat="1" ht="12.75">
      <c r="A28" s="68" t="s">
        <v>206</v>
      </c>
      <c r="B28" s="69" t="s">
        <v>24</v>
      </c>
      <c r="C28" s="69" t="s">
        <v>16</v>
      </c>
      <c r="D28" s="61">
        <f>D29</f>
        <v>364.91</v>
      </c>
      <c r="E28" s="61">
        <f t="shared" si="0"/>
        <v>1150.9599999999998</v>
      </c>
      <c r="F28" s="61">
        <f>F29</f>
        <v>1515.87</v>
      </c>
    </row>
    <row r="29" spans="1:6" ht="12.75">
      <c r="A29" s="74" t="s">
        <v>27</v>
      </c>
      <c r="B29" s="71" t="s">
        <v>24</v>
      </c>
      <c r="C29" s="71" t="s">
        <v>15</v>
      </c>
      <c r="D29" s="72">
        <v>364.91</v>
      </c>
      <c r="E29" s="25">
        <f t="shared" si="0"/>
        <v>1150.9599999999998</v>
      </c>
      <c r="F29" s="73">
        <f>680.8+50+3.47+82.75+200+196.53+15.12+287.2</f>
        <v>1515.87</v>
      </c>
    </row>
    <row r="30" spans="1:6" ht="12.75" hidden="1">
      <c r="A30" s="84" t="s">
        <v>130</v>
      </c>
      <c r="B30" s="95" t="s">
        <v>131</v>
      </c>
      <c r="C30" s="95" t="s">
        <v>16</v>
      </c>
      <c r="D30" s="96"/>
      <c r="E30" s="25">
        <f t="shared" si="0"/>
        <v>0</v>
      </c>
      <c r="F30" s="97">
        <f>F31</f>
        <v>0</v>
      </c>
    </row>
    <row r="31" spans="1:6" ht="12.75" hidden="1">
      <c r="A31" s="74" t="s">
        <v>132</v>
      </c>
      <c r="B31" s="71" t="s">
        <v>131</v>
      </c>
      <c r="C31" s="71" t="s">
        <v>15</v>
      </c>
      <c r="D31" s="72"/>
      <c r="E31" s="25">
        <f t="shared" si="0"/>
        <v>0</v>
      </c>
      <c r="F31" s="73">
        <v>0</v>
      </c>
    </row>
    <row r="32" spans="1:6" ht="12.75">
      <c r="A32" s="84" t="s">
        <v>130</v>
      </c>
      <c r="B32" s="95" t="s">
        <v>131</v>
      </c>
      <c r="C32" s="95" t="s">
        <v>16</v>
      </c>
      <c r="D32" s="96">
        <f>D33</f>
        <v>769.69</v>
      </c>
      <c r="E32" s="25">
        <f t="shared" si="0"/>
        <v>-178.62</v>
      </c>
      <c r="F32" s="97">
        <f>F33</f>
        <v>591.07</v>
      </c>
    </row>
    <row r="33" spans="1:6" ht="12.75">
      <c r="A33" s="74" t="s">
        <v>207</v>
      </c>
      <c r="B33" s="71" t="s">
        <v>131</v>
      </c>
      <c r="C33" s="71" t="s">
        <v>23</v>
      </c>
      <c r="D33" s="72">
        <v>769.69</v>
      </c>
      <c r="E33" s="25">
        <f t="shared" si="0"/>
        <v>-178.62</v>
      </c>
      <c r="F33" s="73">
        <v>591.07</v>
      </c>
    </row>
    <row r="34" spans="1:6" s="14" customFormat="1" ht="12.75">
      <c r="A34" s="68" t="s">
        <v>28</v>
      </c>
      <c r="B34" s="69"/>
      <c r="C34" s="69"/>
      <c r="D34" s="61">
        <f>D7+D15+D22+D26+D28+D19+D32</f>
        <v>4279.68</v>
      </c>
      <c r="E34" s="61">
        <f>F34-D34</f>
        <v>168.8099999999995</v>
      </c>
      <c r="F34" s="61">
        <f>F7+F15+F19+F22+F26+F28+F32</f>
        <v>4448.49</v>
      </c>
    </row>
    <row r="35" ht="12.75">
      <c r="F35" s="38"/>
    </row>
    <row r="37" ht="12.75">
      <c r="D37" s="64"/>
    </row>
  </sheetData>
  <sheetProtection/>
  <mergeCells count="6">
    <mergeCell ref="A2:F2"/>
    <mergeCell ref="D1:F1"/>
    <mergeCell ref="A4:A5"/>
    <mergeCell ref="B4:B5"/>
    <mergeCell ref="C4:C5"/>
    <mergeCell ref="D4:F4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hidden="1" customWidth="1"/>
    <col min="5" max="5" width="10.875" style="17" customWidth="1"/>
    <col min="6" max="6" width="13.125" style="20" customWidth="1"/>
    <col min="7" max="7" width="12.625" style="20" customWidth="1"/>
  </cols>
  <sheetData>
    <row r="1" spans="1:9" ht="51" customHeight="1">
      <c r="A1" s="34"/>
      <c r="B1" s="35"/>
      <c r="C1" s="34"/>
      <c r="D1" s="34"/>
      <c r="E1" s="153" t="s">
        <v>258</v>
      </c>
      <c r="F1" s="153"/>
      <c r="G1" s="153"/>
      <c r="H1" s="18"/>
      <c r="I1" s="18"/>
    </row>
    <row r="2" spans="1:7" s="6" customFormat="1" ht="51.75" customHeight="1">
      <c r="A2" s="173" t="s">
        <v>339</v>
      </c>
      <c r="B2" s="173"/>
      <c r="C2" s="173"/>
      <c r="D2" s="173"/>
      <c r="E2" s="173"/>
      <c r="F2" s="173"/>
      <c r="G2" s="173"/>
    </row>
    <row r="3" spans="1:7" s="6" customFormat="1" ht="15">
      <c r="A3" s="4"/>
      <c r="B3" s="4"/>
      <c r="C3" s="4"/>
      <c r="D3" s="4"/>
      <c r="E3" s="4"/>
      <c r="F3" s="4"/>
      <c r="G3" s="4" t="s">
        <v>7</v>
      </c>
    </row>
    <row r="4" spans="1:7" s="8" customFormat="1" ht="35.25" customHeight="1">
      <c r="A4" s="168" t="s">
        <v>12</v>
      </c>
      <c r="B4" s="168" t="s">
        <v>8</v>
      </c>
      <c r="C4" s="168" t="s">
        <v>9</v>
      </c>
      <c r="D4" s="174" t="s">
        <v>208</v>
      </c>
      <c r="E4" s="175"/>
      <c r="F4" s="176"/>
      <c r="G4" s="83" t="s">
        <v>259</v>
      </c>
    </row>
    <row r="5" spans="1:7" s="8" customFormat="1" ht="45" customHeight="1">
      <c r="A5" s="169"/>
      <c r="B5" s="169"/>
      <c r="C5" s="169"/>
      <c r="D5" s="67" t="s">
        <v>94</v>
      </c>
      <c r="E5" s="67" t="s">
        <v>55</v>
      </c>
      <c r="F5" s="67" t="s">
        <v>95</v>
      </c>
      <c r="G5" s="67" t="s">
        <v>0</v>
      </c>
    </row>
    <row r="6" spans="1:7" s="8" customFormat="1" ht="15.75">
      <c r="A6" s="67">
        <v>1</v>
      </c>
      <c r="B6" s="67">
        <v>2</v>
      </c>
      <c r="C6" s="67">
        <v>3</v>
      </c>
      <c r="D6" s="67"/>
      <c r="E6" s="67">
        <v>4</v>
      </c>
      <c r="F6" s="67">
        <v>5</v>
      </c>
      <c r="G6" s="67">
        <v>7</v>
      </c>
    </row>
    <row r="7" spans="1:7" s="10" customFormat="1" ht="12.75">
      <c r="A7" s="68" t="s">
        <v>14</v>
      </c>
      <c r="B7" s="69" t="s">
        <v>15</v>
      </c>
      <c r="C7" s="69" t="s">
        <v>16</v>
      </c>
      <c r="D7" s="61">
        <f>D8+D10+D12+D11</f>
        <v>2018.8</v>
      </c>
      <c r="E7" s="61">
        <f aca="true" t="shared" si="0" ref="E7:E30">F7-D7</f>
        <v>-437.71000000000004</v>
      </c>
      <c r="F7" s="61">
        <f>F9+F10+F11</f>
        <v>1581.09</v>
      </c>
      <c r="G7" s="61">
        <f>G9+G10+G11</f>
        <v>1584.03</v>
      </c>
    </row>
    <row r="8" spans="1:7" s="22" customFormat="1" ht="25.5" hidden="1">
      <c r="A8" s="70" t="s">
        <v>204</v>
      </c>
      <c r="B8" s="71" t="s">
        <v>15</v>
      </c>
      <c r="C8" s="71" t="s">
        <v>17</v>
      </c>
      <c r="D8" s="72"/>
      <c r="E8" s="61">
        <f t="shared" si="0"/>
        <v>0</v>
      </c>
      <c r="F8" s="25"/>
      <c r="G8" s="25"/>
    </row>
    <row r="9" spans="1:7" s="22" customFormat="1" ht="25.5">
      <c r="A9" s="70" t="s">
        <v>346</v>
      </c>
      <c r="B9" s="71" t="s">
        <v>15</v>
      </c>
      <c r="C9" s="71" t="s">
        <v>17</v>
      </c>
      <c r="D9" s="72"/>
      <c r="E9" s="25">
        <f t="shared" si="0"/>
        <v>388.34</v>
      </c>
      <c r="F9" s="25">
        <v>388.34</v>
      </c>
      <c r="G9" s="25">
        <f>388.34+1.47</f>
        <v>389.81</v>
      </c>
    </row>
    <row r="10" spans="1:7" s="19" customFormat="1" ht="38.25">
      <c r="A10" s="70" t="s">
        <v>205</v>
      </c>
      <c r="B10" s="71" t="s">
        <v>15</v>
      </c>
      <c r="C10" s="71" t="s">
        <v>19</v>
      </c>
      <c r="D10" s="72">
        <v>2003.8</v>
      </c>
      <c r="E10" s="25">
        <f t="shared" si="0"/>
        <v>-826.05</v>
      </c>
      <c r="F10" s="72">
        <f>1308.75-131</f>
        <v>1177.75</v>
      </c>
      <c r="G10" s="25">
        <f>1177.75+1.47</f>
        <v>1179.22</v>
      </c>
    </row>
    <row r="11" spans="1:7" s="19" customFormat="1" ht="12.75">
      <c r="A11" s="70" t="s">
        <v>104</v>
      </c>
      <c r="B11" s="71" t="s">
        <v>15</v>
      </c>
      <c r="C11" s="71" t="s">
        <v>131</v>
      </c>
      <c r="D11" s="72">
        <v>15</v>
      </c>
      <c r="E11" s="25">
        <f t="shared" si="0"/>
        <v>0</v>
      </c>
      <c r="F11" s="73">
        <v>15</v>
      </c>
      <c r="G11" s="73">
        <v>15</v>
      </c>
    </row>
    <row r="12" spans="1:7" s="19" customFormat="1" ht="12.75" hidden="1">
      <c r="A12" s="70" t="s">
        <v>104</v>
      </c>
      <c r="B12" s="71" t="s">
        <v>15</v>
      </c>
      <c r="C12" s="71" t="s">
        <v>56</v>
      </c>
      <c r="D12" s="72"/>
      <c r="E12" s="25">
        <f t="shared" si="0"/>
        <v>0</v>
      </c>
      <c r="F12" s="73">
        <v>0</v>
      </c>
      <c r="G12" s="73">
        <v>0</v>
      </c>
    </row>
    <row r="13" spans="1:7" s="11" customFormat="1" ht="12.75">
      <c r="A13" s="68" t="s">
        <v>21</v>
      </c>
      <c r="B13" s="69" t="s">
        <v>17</v>
      </c>
      <c r="C13" s="69" t="s">
        <v>16</v>
      </c>
      <c r="D13" s="61">
        <f>D14</f>
        <v>54.4</v>
      </c>
      <c r="E13" s="61">
        <f t="shared" si="0"/>
        <v>6.200000000000003</v>
      </c>
      <c r="F13" s="61">
        <f>F14</f>
        <v>60.6</v>
      </c>
      <c r="G13" s="61">
        <f>G14</f>
        <v>60.6</v>
      </c>
    </row>
    <row r="14" spans="1:7" s="19" customFormat="1" ht="12.75">
      <c r="A14" s="70" t="s">
        <v>57</v>
      </c>
      <c r="B14" s="71" t="s">
        <v>17</v>
      </c>
      <c r="C14" s="71" t="s">
        <v>18</v>
      </c>
      <c r="D14" s="72">
        <v>54.4</v>
      </c>
      <c r="E14" s="25">
        <f t="shared" si="0"/>
        <v>6.200000000000003</v>
      </c>
      <c r="F14" s="25">
        <v>60.6</v>
      </c>
      <c r="G14" s="25">
        <v>60.6</v>
      </c>
    </row>
    <row r="15" spans="1:7" s="19" customFormat="1" ht="12.75">
      <c r="A15" s="84" t="s">
        <v>22</v>
      </c>
      <c r="B15" s="95" t="s">
        <v>19</v>
      </c>
      <c r="C15" s="95" t="s">
        <v>16</v>
      </c>
      <c r="D15" s="96">
        <f>D16</f>
        <v>477.8</v>
      </c>
      <c r="E15" s="25">
        <f t="shared" si="0"/>
        <v>-477.8</v>
      </c>
      <c r="F15" s="61">
        <f>F16</f>
        <v>0</v>
      </c>
      <c r="G15" s="61">
        <f>G16</f>
        <v>0</v>
      </c>
    </row>
    <row r="16" spans="1:7" s="19" customFormat="1" ht="12.75">
      <c r="A16" s="74" t="s">
        <v>203</v>
      </c>
      <c r="B16" s="71" t="s">
        <v>19</v>
      </c>
      <c r="C16" s="71" t="s">
        <v>202</v>
      </c>
      <c r="D16" s="72">
        <v>477.8</v>
      </c>
      <c r="E16" s="25">
        <f t="shared" si="0"/>
        <v>-477.8</v>
      </c>
      <c r="F16" s="25"/>
      <c r="G16" s="25"/>
    </row>
    <row r="17" spans="1:7" ht="12.75">
      <c r="A17" s="68" t="s">
        <v>25</v>
      </c>
      <c r="B17" s="69" t="s">
        <v>23</v>
      </c>
      <c r="C17" s="69" t="s">
        <v>16</v>
      </c>
      <c r="D17" s="61">
        <f>D18+D19</f>
        <v>524.72</v>
      </c>
      <c r="E17" s="61">
        <f t="shared" si="0"/>
        <v>-51.5</v>
      </c>
      <c r="F17" s="61">
        <f>F18+F19</f>
        <v>473.22</v>
      </c>
      <c r="G17" s="61">
        <f>G18+G19</f>
        <v>473.22</v>
      </c>
    </row>
    <row r="18" spans="1:7" ht="12.75">
      <c r="A18" s="74" t="s">
        <v>71</v>
      </c>
      <c r="B18" s="71" t="s">
        <v>23</v>
      </c>
      <c r="C18" s="71" t="s">
        <v>17</v>
      </c>
      <c r="D18" s="72">
        <v>424.6</v>
      </c>
      <c r="E18" s="25">
        <f t="shared" si="0"/>
        <v>-424.6</v>
      </c>
      <c r="F18" s="25">
        <v>0</v>
      </c>
      <c r="G18" s="25">
        <v>0</v>
      </c>
    </row>
    <row r="19" spans="1:7" s="13" customFormat="1" ht="13.5" customHeight="1">
      <c r="A19" s="74" t="s">
        <v>133</v>
      </c>
      <c r="B19" s="71" t="s">
        <v>23</v>
      </c>
      <c r="C19" s="71" t="s">
        <v>18</v>
      </c>
      <c r="D19" s="72">
        <v>100.12</v>
      </c>
      <c r="E19" s="25">
        <f t="shared" si="0"/>
        <v>373.1</v>
      </c>
      <c r="F19" s="73">
        <f>108.5+364.72</f>
        <v>473.22</v>
      </c>
      <c r="G19" s="73">
        <f>108.5+364.72</f>
        <v>473.22</v>
      </c>
    </row>
    <row r="20" spans="1:7" ht="12.75">
      <c r="A20" s="68" t="s">
        <v>26</v>
      </c>
      <c r="B20" s="69" t="s">
        <v>20</v>
      </c>
      <c r="C20" s="69" t="s">
        <v>16</v>
      </c>
      <c r="D20" s="61">
        <f>D21</f>
        <v>89.2</v>
      </c>
      <c r="E20" s="61">
        <f t="shared" si="0"/>
        <v>0</v>
      </c>
      <c r="F20" s="61">
        <f>F21</f>
        <v>89.2</v>
      </c>
      <c r="G20" s="61">
        <f>G21</f>
        <v>89.2</v>
      </c>
    </row>
    <row r="21" spans="1:7" ht="12.75">
      <c r="A21" s="74" t="s">
        <v>46</v>
      </c>
      <c r="B21" s="71" t="s">
        <v>20</v>
      </c>
      <c r="C21" s="71" t="s">
        <v>20</v>
      </c>
      <c r="D21" s="72">
        <v>89.2</v>
      </c>
      <c r="E21" s="25">
        <f t="shared" si="0"/>
        <v>0</v>
      </c>
      <c r="F21" s="73">
        <v>89.2</v>
      </c>
      <c r="G21" s="73">
        <v>89.2</v>
      </c>
    </row>
    <row r="22" spans="1:7" ht="12.75">
      <c r="A22" s="68" t="s">
        <v>209</v>
      </c>
      <c r="B22" s="69" t="s">
        <v>24</v>
      </c>
      <c r="C22" s="69" t="s">
        <v>16</v>
      </c>
      <c r="D22" s="61">
        <f>D23</f>
        <v>242.19</v>
      </c>
      <c r="E22" s="61">
        <f t="shared" si="0"/>
        <v>112.61000000000001</v>
      </c>
      <c r="F22" s="61">
        <f>F23</f>
        <v>354.8</v>
      </c>
      <c r="G22" s="61">
        <f>G23</f>
        <v>273.88</v>
      </c>
    </row>
    <row r="23" spans="1:7" ht="12.75">
      <c r="A23" s="74" t="s">
        <v>27</v>
      </c>
      <c r="B23" s="71" t="s">
        <v>24</v>
      </c>
      <c r="C23" s="71" t="s">
        <v>15</v>
      </c>
      <c r="D23" s="72">
        <f>135.09+107.1</f>
        <v>242.19</v>
      </c>
      <c r="E23" s="25">
        <f t="shared" si="0"/>
        <v>112.61000000000001</v>
      </c>
      <c r="F23" s="73">
        <f>435.57-80.77</f>
        <v>354.8</v>
      </c>
      <c r="G23" s="73">
        <f>354.8-80.92</f>
        <v>273.88</v>
      </c>
    </row>
    <row r="24" spans="1:7" ht="12.75" hidden="1">
      <c r="A24" s="84" t="s">
        <v>130</v>
      </c>
      <c r="B24" s="95" t="s">
        <v>131</v>
      </c>
      <c r="C24" s="95" t="s">
        <v>15</v>
      </c>
      <c r="D24" s="96"/>
      <c r="E24" s="25">
        <f t="shared" si="0"/>
        <v>0</v>
      </c>
      <c r="F24" s="97">
        <f>F25</f>
        <v>0</v>
      </c>
      <c r="G24" s="97">
        <f>G25</f>
        <v>0</v>
      </c>
    </row>
    <row r="25" spans="1:7" ht="12.75" hidden="1">
      <c r="A25" s="74" t="s">
        <v>132</v>
      </c>
      <c r="B25" s="71" t="s">
        <v>131</v>
      </c>
      <c r="C25" s="71" t="s">
        <v>15</v>
      </c>
      <c r="D25" s="72"/>
      <c r="E25" s="25">
        <f t="shared" si="0"/>
        <v>0</v>
      </c>
      <c r="F25" s="73">
        <v>0</v>
      </c>
      <c r="G25" s="73">
        <v>0</v>
      </c>
    </row>
    <row r="26" spans="1:7" ht="12.75">
      <c r="A26" s="84" t="s">
        <v>130</v>
      </c>
      <c r="B26" s="95" t="s">
        <v>131</v>
      </c>
      <c r="C26" s="95" t="s">
        <v>16</v>
      </c>
      <c r="D26" s="96">
        <f>D27</f>
        <v>769.69</v>
      </c>
      <c r="E26" s="25">
        <f t="shared" si="0"/>
        <v>-178.62</v>
      </c>
      <c r="F26" s="97">
        <f>F27</f>
        <v>591.07</v>
      </c>
      <c r="G26" s="97">
        <f>G27</f>
        <v>591.07</v>
      </c>
    </row>
    <row r="27" spans="1:7" ht="12.75">
      <c r="A27" s="74" t="s">
        <v>207</v>
      </c>
      <c r="B27" s="71" t="s">
        <v>131</v>
      </c>
      <c r="C27" s="71" t="s">
        <v>23</v>
      </c>
      <c r="D27" s="72">
        <v>769.69</v>
      </c>
      <c r="E27" s="25">
        <f t="shared" si="0"/>
        <v>-178.62</v>
      </c>
      <c r="F27" s="73">
        <v>591.07</v>
      </c>
      <c r="G27" s="73">
        <v>591.07</v>
      </c>
    </row>
    <row r="28" spans="1:7" s="104" customFormat="1" ht="12.75">
      <c r="A28" s="84" t="s">
        <v>173</v>
      </c>
      <c r="B28" s="95"/>
      <c r="C28" s="95"/>
      <c r="D28" s="96">
        <f>D7+D13+D17+D20+D22+D26+D15</f>
        <v>4176.8</v>
      </c>
      <c r="E28" s="25">
        <f t="shared" si="0"/>
        <v>-1026.8200000000002</v>
      </c>
      <c r="F28" s="97">
        <f>F7+F13+F15+F17+F20+F22+F26</f>
        <v>3149.98</v>
      </c>
      <c r="G28" s="97">
        <f>G7+G13+G15+G17+G20+G22+G26</f>
        <v>3072</v>
      </c>
    </row>
    <row r="29" spans="1:7" s="104" customFormat="1" ht="12.75">
      <c r="A29" s="84" t="s">
        <v>172</v>
      </c>
      <c r="B29" s="71" t="s">
        <v>163</v>
      </c>
      <c r="C29" s="71" t="s">
        <v>163</v>
      </c>
      <c r="D29" s="72">
        <v>107.1</v>
      </c>
      <c r="E29" s="25">
        <f t="shared" si="0"/>
        <v>-26.33</v>
      </c>
      <c r="F29" s="73">
        <v>80.77</v>
      </c>
      <c r="G29" s="73">
        <v>161.68</v>
      </c>
    </row>
    <row r="30" spans="1:7" ht="12.75">
      <c r="A30" s="68" t="s">
        <v>28</v>
      </c>
      <c r="B30" s="69"/>
      <c r="C30" s="69"/>
      <c r="D30" s="61">
        <f>D28+D29</f>
        <v>4283.900000000001</v>
      </c>
      <c r="E30" s="61">
        <f t="shared" si="0"/>
        <v>-1053.1500000000005</v>
      </c>
      <c r="F30" s="61">
        <f>F28+F29</f>
        <v>3230.75</v>
      </c>
      <c r="G30" s="61">
        <f>G28+G29</f>
        <v>3233.68</v>
      </c>
    </row>
    <row r="31" spans="4:7" ht="12.75">
      <c r="D31" s="91"/>
      <c r="E31" s="81"/>
      <c r="F31" s="12"/>
      <c r="G31" s="12"/>
    </row>
    <row r="32" spans="6:7" ht="12.75">
      <c r="F32" s="63"/>
      <c r="G32" s="63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L155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hidden="1" customWidth="1"/>
    <col min="8" max="8" width="11.75390625" style="0" customWidth="1"/>
    <col min="9" max="9" width="9.625" style="15" customWidth="1"/>
    <col min="10" max="10" width="16.25390625" style="0" customWidth="1"/>
  </cols>
  <sheetData>
    <row r="1" spans="1:11" ht="83.25" customHeight="1">
      <c r="A1" s="178"/>
      <c r="B1" s="178"/>
      <c r="C1" s="178"/>
      <c r="D1" s="178"/>
      <c r="E1" s="178"/>
      <c r="F1" s="153" t="s">
        <v>359</v>
      </c>
      <c r="G1" s="153"/>
      <c r="H1" s="153"/>
      <c r="I1" s="153"/>
      <c r="J1" s="18"/>
      <c r="K1" s="18"/>
    </row>
    <row r="2" spans="1:12" s="1" customFormat="1" ht="83.25" customHeight="1">
      <c r="A2" s="167" t="s">
        <v>340</v>
      </c>
      <c r="B2" s="167"/>
      <c r="C2" s="167"/>
      <c r="D2" s="167"/>
      <c r="E2" s="167"/>
      <c r="F2" s="167"/>
      <c r="G2" s="167"/>
      <c r="H2" s="167"/>
      <c r="I2" s="167"/>
      <c r="J2" s="177"/>
      <c r="K2" s="177"/>
      <c r="L2" s="177"/>
    </row>
    <row r="3" spans="1:9" s="1" customFormat="1" ht="14.25" customHeight="1">
      <c r="A3" s="184"/>
      <c r="B3" s="77"/>
      <c r="C3" s="77"/>
      <c r="D3" s="77"/>
      <c r="E3" s="77"/>
      <c r="F3" s="77"/>
      <c r="G3" s="77"/>
      <c r="H3" s="77"/>
      <c r="I3" s="75" t="s">
        <v>7</v>
      </c>
    </row>
    <row r="4" spans="1:9" s="1" customFormat="1" ht="14.25" customHeight="1">
      <c r="A4" s="168" t="s">
        <v>12</v>
      </c>
      <c r="B4" s="168" t="s">
        <v>13</v>
      </c>
      <c r="C4" s="168" t="s">
        <v>8</v>
      </c>
      <c r="D4" s="168" t="s">
        <v>9</v>
      </c>
      <c r="E4" s="168" t="s">
        <v>10</v>
      </c>
      <c r="F4" s="168" t="s">
        <v>11</v>
      </c>
      <c r="G4" s="170" t="s">
        <v>142</v>
      </c>
      <c r="H4" s="171"/>
      <c r="I4" s="172"/>
    </row>
    <row r="5" spans="1:9" s="9" customFormat="1" ht="39.75" customHeight="1">
      <c r="A5" s="169"/>
      <c r="B5" s="169"/>
      <c r="C5" s="169"/>
      <c r="D5" s="169"/>
      <c r="E5" s="169"/>
      <c r="F5" s="169"/>
      <c r="G5" s="67" t="s">
        <v>94</v>
      </c>
      <c r="H5" s="67" t="s">
        <v>98</v>
      </c>
      <c r="I5" s="21" t="s">
        <v>97</v>
      </c>
    </row>
    <row r="6" spans="1:9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76">
        <v>9</v>
      </c>
    </row>
    <row r="7" spans="1:10" ht="14.25" customHeight="1" hidden="1">
      <c r="A7" s="86" t="s">
        <v>212</v>
      </c>
      <c r="B7" s="69" t="s">
        <v>80</v>
      </c>
      <c r="C7" s="69"/>
      <c r="D7" s="69"/>
      <c r="E7" s="69"/>
      <c r="F7" s="69"/>
      <c r="G7" s="61">
        <f>G26+G37+G47</f>
        <v>2359.85</v>
      </c>
      <c r="H7" s="61">
        <f aca="true" t="shared" si="0" ref="H7:H50">I7-G7</f>
        <v>-1838.1999999999998</v>
      </c>
      <c r="I7" s="61">
        <f>I26+I37+I47+I40</f>
        <v>521.65</v>
      </c>
      <c r="J7" s="179"/>
    </row>
    <row r="8" spans="1:10" ht="14.25" customHeight="1">
      <c r="A8" s="86" t="s">
        <v>341</v>
      </c>
      <c r="B8" s="69" t="s">
        <v>80</v>
      </c>
      <c r="C8" s="69" t="s">
        <v>16</v>
      </c>
      <c r="D8" s="69" t="s">
        <v>16</v>
      </c>
      <c r="E8" s="69" t="s">
        <v>42</v>
      </c>
      <c r="F8" s="69" t="s">
        <v>43</v>
      </c>
      <c r="G8" s="61">
        <f>G9</f>
        <v>1998.96</v>
      </c>
      <c r="H8" s="61">
        <f>I8-G8</f>
        <v>-483.78999999999996</v>
      </c>
      <c r="I8" s="61">
        <f>I9</f>
        <v>1515.17</v>
      </c>
      <c r="J8" s="179"/>
    </row>
    <row r="9" spans="1:10" ht="14.25" customHeight="1">
      <c r="A9" s="86" t="s">
        <v>213</v>
      </c>
      <c r="B9" s="69" t="s">
        <v>80</v>
      </c>
      <c r="C9" s="69" t="s">
        <v>15</v>
      </c>
      <c r="D9" s="69" t="s">
        <v>16</v>
      </c>
      <c r="E9" s="69" t="s">
        <v>42</v>
      </c>
      <c r="F9" s="69" t="s">
        <v>43</v>
      </c>
      <c r="G9" s="61">
        <f>G10+G26+G43+G47</f>
        <v>1998.96</v>
      </c>
      <c r="H9" s="61">
        <f>I9-G9</f>
        <v>-483.78999999999996</v>
      </c>
      <c r="I9" s="61">
        <f>I10+I26+I43+I47</f>
        <v>1515.17</v>
      </c>
      <c r="J9" s="179"/>
    </row>
    <row r="10" spans="1:10" ht="14.25" customHeight="1">
      <c r="A10" s="59" t="s">
        <v>277</v>
      </c>
      <c r="B10" s="135" t="s">
        <v>80</v>
      </c>
      <c r="C10" s="135" t="s">
        <v>15</v>
      </c>
      <c r="D10" s="135" t="s">
        <v>17</v>
      </c>
      <c r="E10" s="142" t="s">
        <v>316</v>
      </c>
      <c r="F10" s="142" t="s">
        <v>43</v>
      </c>
      <c r="G10" s="61">
        <f>G11+G14</f>
        <v>0</v>
      </c>
      <c r="H10" s="61">
        <f>I10-G10</f>
        <v>1505.17</v>
      </c>
      <c r="I10" s="61">
        <f>I11+I14</f>
        <v>1505.17</v>
      </c>
      <c r="J10" s="179"/>
    </row>
    <row r="11" spans="1:10" ht="25.5" customHeight="1">
      <c r="A11" s="136" t="s">
        <v>278</v>
      </c>
      <c r="B11" s="135" t="s">
        <v>80</v>
      </c>
      <c r="C11" s="135" t="s">
        <v>15</v>
      </c>
      <c r="D11" s="135" t="s">
        <v>17</v>
      </c>
      <c r="E11" s="142" t="s">
        <v>316</v>
      </c>
      <c r="F11" s="142" t="s">
        <v>43</v>
      </c>
      <c r="G11" s="25">
        <f>G12</f>
        <v>0</v>
      </c>
      <c r="H11" s="25">
        <f aca="true" t="shared" si="1" ref="H11:H21">I11-G11</f>
        <v>388.34</v>
      </c>
      <c r="I11" s="25">
        <f>I12</f>
        <v>388.34</v>
      </c>
      <c r="J11" s="179"/>
    </row>
    <row r="12" spans="1:10" ht="27.75" customHeight="1">
      <c r="A12" s="34" t="s">
        <v>279</v>
      </c>
      <c r="B12" s="135" t="s">
        <v>80</v>
      </c>
      <c r="C12" s="135" t="s">
        <v>15</v>
      </c>
      <c r="D12" s="135" t="s">
        <v>17</v>
      </c>
      <c r="E12" s="142" t="s">
        <v>316</v>
      </c>
      <c r="F12" s="142" t="s">
        <v>43</v>
      </c>
      <c r="G12" s="25">
        <f>G13</f>
        <v>0</v>
      </c>
      <c r="H12" s="25">
        <f t="shared" si="1"/>
        <v>388.34</v>
      </c>
      <c r="I12" s="25">
        <f>I13</f>
        <v>388.34</v>
      </c>
      <c r="J12" s="179"/>
    </row>
    <row r="13" spans="1:10" ht="36.75" customHeight="1">
      <c r="A13" s="137" t="s">
        <v>217</v>
      </c>
      <c r="B13" s="135" t="s">
        <v>80</v>
      </c>
      <c r="C13" s="135" t="s">
        <v>15</v>
      </c>
      <c r="D13" s="135" t="s">
        <v>17</v>
      </c>
      <c r="E13" s="142" t="s">
        <v>316</v>
      </c>
      <c r="F13" s="142" t="s">
        <v>137</v>
      </c>
      <c r="G13" s="25">
        <v>0</v>
      </c>
      <c r="H13" s="25">
        <f t="shared" si="1"/>
        <v>388.34</v>
      </c>
      <c r="I13" s="25">
        <v>388.34</v>
      </c>
      <c r="J13" s="179"/>
    </row>
    <row r="14" spans="1:10" s="104" customFormat="1" ht="36.75" customHeight="1">
      <c r="A14" s="143" t="s">
        <v>320</v>
      </c>
      <c r="B14" s="144" t="s">
        <v>80</v>
      </c>
      <c r="C14" s="144" t="s">
        <v>15</v>
      </c>
      <c r="D14" s="144" t="s">
        <v>19</v>
      </c>
      <c r="E14" s="145" t="s">
        <v>314</v>
      </c>
      <c r="F14" s="145" t="s">
        <v>43</v>
      </c>
      <c r="G14" s="61">
        <f>G15</f>
        <v>0</v>
      </c>
      <c r="H14" s="61">
        <f t="shared" si="1"/>
        <v>1116.8300000000002</v>
      </c>
      <c r="I14" s="61">
        <f>I15</f>
        <v>1116.8300000000002</v>
      </c>
      <c r="J14" s="179"/>
    </row>
    <row r="15" spans="1:10" ht="38.25" customHeight="1">
      <c r="A15" s="139" t="s">
        <v>335</v>
      </c>
      <c r="B15" s="135" t="s">
        <v>80</v>
      </c>
      <c r="C15" s="135" t="s">
        <v>15</v>
      </c>
      <c r="D15" s="135" t="s">
        <v>19</v>
      </c>
      <c r="E15" s="142" t="s">
        <v>315</v>
      </c>
      <c r="F15" s="142" t="s">
        <v>43</v>
      </c>
      <c r="G15" s="25">
        <f>G16+G18+G19+G20+G21</f>
        <v>0</v>
      </c>
      <c r="H15" s="25">
        <f t="shared" si="1"/>
        <v>1116.8300000000002</v>
      </c>
      <c r="I15" s="25">
        <f>I16+I18+I19+I20+I21</f>
        <v>1116.8300000000002</v>
      </c>
      <c r="J15" s="179"/>
    </row>
    <row r="16" spans="1:10" ht="36" customHeight="1">
      <c r="A16" s="140" t="s">
        <v>217</v>
      </c>
      <c r="B16" s="135" t="s">
        <v>80</v>
      </c>
      <c r="C16" s="135" t="s">
        <v>15</v>
      </c>
      <c r="D16" s="135" t="s">
        <v>19</v>
      </c>
      <c r="E16" s="142" t="s">
        <v>315</v>
      </c>
      <c r="F16" s="142" t="s">
        <v>137</v>
      </c>
      <c r="G16" s="25">
        <v>0</v>
      </c>
      <c r="H16" s="25">
        <f t="shared" si="1"/>
        <v>862.83</v>
      </c>
      <c r="I16" s="25">
        <v>862.83</v>
      </c>
      <c r="J16" s="179"/>
    </row>
    <row r="17" spans="1:10" ht="26.25" customHeight="1" hidden="1">
      <c r="A17" s="74" t="s">
        <v>317</v>
      </c>
      <c r="B17" s="135" t="s">
        <v>80</v>
      </c>
      <c r="C17" s="135" t="s">
        <v>15</v>
      </c>
      <c r="D17" s="135" t="s">
        <v>19</v>
      </c>
      <c r="E17" s="142" t="s">
        <v>315</v>
      </c>
      <c r="F17" s="142" t="s">
        <v>318</v>
      </c>
      <c r="G17" s="25"/>
      <c r="H17" s="25">
        <f t="shared" si="1"/>
        <v>0</v>
      </c>
      <c r="I17" s="25"/>
      <c r="J17" s="179"/>
    </row>
    <row r="18" spans="1:10" ht="39" customHeight="1">
      <c r="A18" s="74" t="s">
        <v>282</v>
      </c>
      <c r="B18" s="135" t="s">
        <v>80</v>
      </c>
      <c r="C18" s="135" t="s">
        <v>15</v>
      </c>
      <c r="D18" s="135" t="s">
        <v>19</v>
      </c>
      <c r="E18" s="142" t="s">
        <v>315</v>
      </c>
      <c r="F18" s="142" t="s">
        <v>147</v>
      </c>
      <c r="G18" s="25">
        <v>0</v>
      </c>
      <c r="H18" s="25">
        <f t="shared" si="1"/>
        <v>45</v>
      </c>
      <c r="I18" s="25">
        <v>45</v>
      </c>
      <c r="J18" s="179"/>
    </row>
    <row r="19" spans="1:10" ht="39.75" customHeight="1">
      <c r="A19" s="74" t="s">
        <v>283</v>
      </c>
      <c r="B19" s="135" t="s">
        <v>80</v>
      </c>
      <c r="C19" s="135" t="s">
        <v>15</v>
      </c>
      <c r="D19" s="135" t="s">
        <v>19</v>
      </c>
      <c r="E19" s="142" t="s">
        <v>315</v>
      </c>
      <c r="F19" s="142" t="s">
        <v>138</v>
      </c>
      <c r="G19" s="25">
        <v>0</v>
      </c>
      <c r="H19" s="25">
        <f t="shared" si="1"/>
        <v>160.80000000000004</v>
      </c>
      <c r="I19" s="25">
        <f>357.72-196.92</f>
        <v>160.80000000000004</v>
      </c>
      <c r="J19" s="179"/>
    </row>
    <row r="20" spans="1:10" ht="26.25" customHeight="1">
      <c r="A20" s="74" t="s">
        <v>284</v>
      </c>
      <c r="B20" s="135" t="s">
        <v>80</v>
      </c>
      <c r="C20" s="135" t="s">
        <v>15</v>
      </c>
      <c r="D20" s="135" t="s">
        <v>19</v>
      </c>
      <c r="E20" s="142" t="s">
        <v>319</v>
      </c>
      <c r="F20" s="142" t="s">
        <v>146</v>
      </c>
      <c r="G20" s="25">
        <v>0</v>
      </c>
      <c r="H20" s="25">
        <f t="shared" si="1"/>
        <v>33.56</v>
      </c>
      <c r="I20" s="25">
        <v>33.56</v>
      </c>
      <c r="J20" s="179"/>
    </row>
    <row r="21" spans="1:10" ht="17.25" customHeight="1">
      <c r="A21" s="74" t="s">
        <v>285</v>
      </c>
      <c r="B21" s="135" t="s">
        <v>80</v>
      </c>
      <c r="C21" s="135" t="s">
        <v>15</v>
      </c>
      <c r="D21" s="135" t="s">
        <v>19</v>
      </c>
      <c r="E21" s="142" t="s">
        <v>319</v>
      </c>
      <c r="F21" s="142" t="s">
        <v>145</v>
      </c>
      <c r="G21" s="25">
        <v>0</v>
      </c>
      <c r="H21" s="25">
        <f t="shared" si="1"/>
        <v>14.64</v>
      </c>
      <c r="I21" s="25">
        <v>14.64</v>
      </c>
      <c r="J21" s="179"/>
    </row>
    <row r="22" spans="1:10" ht="39.75" customHeight="1" hidden="1">
      <c r="A22" s="68" t="s">
        <v>204</v>
      </c>
      <c r="B22" s="69" t="s">
        <v>80</v>
      </c>
      <c r="C22" s="69" t="s">
        <v>15</v>
      </c>
      <c r="D22" s="69" t="s">
        <v>17</v>
      </c>
      <c r="E22" s="69" t="s">
        <v>42</v>
      </c>
      <c r="F22" s="69" t="s">
        <v>43</v>
      </c>
      <c r="G22" s="61">
        <f>G23</f>
        <v>0</v>
      </c>
      <c r="H22" s="61">
        <f>I22-G22</f>
        <v>0</v>
      </c>
      <c r="I22" s="61">
        <f>I23</f>
        <v>0</v>
      </c>
      <c r="J22" s="179"/>
    </row>
    <row r="23" spans="1:10" ht="51" customHeight="1" hidden="1">
      <c r="A23" s="74" t="s">
        <v>215</v>
      </c>
      <c r="B23" s="45" t="s">
        <v>80</v>
      </c>
      <c r="C23" s="71" t="s">
        <v>15</v>
      </c>
      <c r="D23" s="71" t="s">
        <v>17</v>
      </c>
      <c r="E23" s="71" t="s">
        <v>214</v>
      </c>
      <c r="F23" s="71" t="s">
        <v>43</v>
      </c>
      <c r="G23" s="25">
        <f>G24</f>
        <v>0</v>
      </c>
      <c r="H23" s="25">
        <f>I23-G23</f>
        <v>0</v>
      </c>
      <c r="I23" s="25">
        <f>I24</f>
        <v>0</v>
      </c>
      <c r="J23" s="179"/>
    </row>
    <row r="24" spans="1:10" ht="13.5" customHeight="1" hidden="1">
      <c r="A24" s="74" t="s">
        <v>216</v>
      </c>
      <c r="B24" s="45" t="s">
        <v>80</v>
      </c>
      <c r="C24" s="71" t="s">
        <v>15</v>
      </c>
      <c r="D24" s="71" t="s">
        <v>17</v>
      </c>
      <c r="E24" s="71" t="s">
        <v>60</v>
      </c>
      <c r="F24" s="71" t="s">
        <v>43</v>
      </c>
      <c r="G24" s="25">
        <f>G25</f>
        <v>0</v>
      </c>
      <c r="H24" s="25">
        <f>I24-G24</f>
        <v>0</v>
      </c>
      <c r="I24" s="25">
        <f>I25</f>
        <v>0</v>
      </c>
      <c r="J24" s="179"/>
    </row>
    <row r="25" spans="1:10" ht="39.75" customHeight="1" hidden="1">
      <c r="A25" s="74" t="s">
        <v>217</v>
      </c>
      <c r="B25" s="45" t="s">
        <v>80</v>
      </c>
      <c r="C25" s="71" t="s">
        <v>15</v>
      </c>
      <c r="D25" s="71" t="s">
        <v>17</v>
      </c>
      <c r="E25" s="71" t="s">
        <v>60</v>
      </c>
      <c r="F25" s="71" t="s">
        <v>137</v>
      </c>
      <c r="G25" s="25">
        <v>0</v>
      </c>
      <c r="H25" s="25">
        <f>I25-G25</f>
        <v>0</v>
      </c>
      <c r="I25" s="25">
        <v>0</v>
      </c>
      <c r="J25" s="179"/>
    </row>
    <row r="26" spans="1:10" ht="42" customHeight="1">
      <c r="A26" s="68" t="s">
        <v>222</v>
      </c>
      <c r="B26" s="69" t="s">
        <v>80</v>
      </c>
      <c r="C26" s="95" t="s">
        <v>15</v>
      </c>
      <c r="D26" s="95" t="s">
        <v>19</v>
      </c>
      <c r="E26" s="95" t="s">
        <v>42</v>
      </c>
      <c r="F26" s="95" t="s">
        <v>43</v>
      </c>
      <c r="G26" s="61">
        <f>G27+G30</f>
        <v>1983.96</v>
      </c>
      <c r="H26" s="61">
        <f t="shared" si="0"/>
        <v>-1983.96</v>
      </c>
      <c r="I26" s="61">
        <f>I27+I30</f>
        <v>0</v>
      </c>
      <c r="J26" s="179"/>
    </row>
    <row r="27" spans="1:10" ht="50.25" customHeight="1">
      <c r="A27" s="74" t="s">
        <v>221</v>
      </c>
      <c r="B27" s="45" t="s">
        <v>80</v>
      </c>
      <c r="C27" s="71" t="s">
        <v>15</v>
      </c>
      <c r="D27" s="71" t="s">
        <v>19</v>
      </c>
      <c r="E27" s="71" t="s">
        <v>214</v>
      </c>
      <c r="F27" s="71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179"/>
    </row>
    <row r="28" spans="1:10" ht="24.75" customHeight="1">
      <c r="A28" s="74" t="s">
        <v>220</v>
      </c>
      <c r="B28" s="45" t="s">
        <v>80</v>
      </c>
      <c r="C28" s="71" t="s">
        <v>15</v>
      </c>
      <c r="D28" s="71" t="s">
        <v>19</v>
      </c>
      <c r="E28" s="71" t="s">
        <v>60</v>
      </c>
      <c r="F28" s="71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179"/>
    </row>
    <row r="29" spans="1:10" ht="37.5" customHeight="1">
      <c r="A29" s="74" t="s">
        <v>217</v>
      </c>
      <c r="B29" s="45" t="s">
        <v>80</v>
      </c>
      <c r="C29" s="71" t="s">
        <v>15</v>
      </c>
      <c r="D29" s="71" t="s">
        <v>19</v>
      </c>
      <c r="E29" s="71" t="s">
        <v>60</v>
      </c>
      <c r="F29" s="71" t="s">
        <v>137</v>
      </c>
      <c r="G29" s="25">
        <v>727</v>
      </c>
      <c r="H29" s="25">
        <f t="shared" si="0"/>
        <v>-727</v>
      </c>
      <c r="I29" s="25">
        <v>0</v>
      </c>
      <c r="J29" s="62"/>
    </row>
    <row r="30" spans="1:9" s="104" customFormat="1" ht="12.75" customHeight="1">
      <c r="A30" s="84" t="s">
        <v>41</v>
      </c>
      <c r="B30" s="69" t="s">
        <v>80</v>
      </c>
      <c r="C30" s="95" t="s">
        <v>15</v>
      </c>
      <c r="D30" s="95" t="s">
        <v>19</v>
      </c>
      <c r="E30" s="95" t="s">
        <v>58</v>
      </c>
      <c r="F30" s="95" t="s">
        <v>43</v>
      </c>
      <c r="G30" s="61">
        <f>G32+G33+G34+G35+G36</f>
        <v>1256.96</v>
      </c>
      <c r="H30" s="61">
        <f t="shared" si="0"/>
        <v>-1256.96</v>
      </c>
      <c r="I30" s="61">
        <f>I32+I33+I34+I35+I36</f>
        <v>0</v>
      </c>
    </row>
    <row r="31" spans="1:9" ht="25.5" customHeight="1" hidden="1">
      <c r="A31" s="74" t="s">
        <v>117</v>
      </c>
      <c r="B31" s="45" t="s">
        <v>80</v>
      </c>
      <c r="C31" s="71" t="s">
        <v>15</v>
      </c>
      <c r="D31" s="71" t="s">
        <v>19</v>
      </c>
      <c r="E31" s="71" t="s">
        <v>58</v>
      </c>
      <c r="F31" s="71" t="s">
        <v>43</v>
      </c>
      <c r="G31" s="25">
        <f>G32+G33+G34+G35+G36</f>
        <v>1256.96</v>
      </c>
      <c r="H31" s="25">
        <f t="shared" si="0"/>
        <v>-1256.96</v>
      </c>
      <c r="I31" s="25">
        <f>I32+I33+I34+I35+I36</f>
        <v>0</v>
      </c>
    </row>
    <row r="32" spans="1:9" ht="38.25" customHeight="1">
      <c r="A32" s="74" t="s">
        <v>217</v>
      </c>
      <c r="B32" s="45" t="s">
        <v>80</v>
      </c>
      <c r="C32" s="71" t="s">
        <v>15</v>
      </c>
      <c r="D32" s="71" t="s">
        <v>19</v>
      </c>
      <c r="E32" s="71" t="s">
        <v>58</v>
      </c>
      <c r="F32" s="71" t="s">
        <v>137</v>
      </c>
      <c r="G32" s="25">
        <v>972.15</v>
      </c>
      <c r="H32" s="25">
        <f t="shared" si="0"/>
        <v>-972.15</v>
      </c>
      <c r="I32" s="25">
        <v>0</v>
      </c>
    </row>
    <row r="33" spans="1:9" ht="26.25" customHeight="1">
      <c r="A33" s="74" t="s">
        <v>149</v>
      </c>
      <c r="B33" s="45" t="s">
        <v>80</v>
      </c>
      <c r="C33" s="71" t="s">
        <v>15</v>
      </c>
      <c r="D33" s="71" t="s">
        <v>19</v>
      </c>
      <c r="E33" s="71" t="s">
        <v>58</v>
      </c>
      <c r="F33" s="71" t="s">
        <v>147</v>
      </c>
      <c r="G33" s="25">
        <v>45</v>
      </c>
      <c r="H33" s="25">
        <f t="shared" si="0"/>
        <v>-45</v>
      </c>
      <c r="I33" s="25">
        <v>0</v>
      </c>
    </row>
    <row r="34" spans="1:9" ht="39" customHeight="1">
      <c r="A34" s="74" t="s">
        <v>218</v>
      </c>
      <c r="B34" s="45" t="s">
        <v>80</v>
      </c>
      <c r="C34" s="71" t="s">
        <v>15</v>
      </c>
      <c r="D34" s="71" t="s">
        <v>19</v>
      </c>
      <c r="E34" s="71" t="s">
        <v>58</v>
      </c>
      <c r="F34" s="71" t="s">
        <v>138</v>
      </c>
      <c r="G34" s="25">
        <v>191.61</v>
      </c>
      <c r="H34" s="25">
        <f t="shared" si="0"/>
        <v>-191.61</v>
      </c>
      <c r="I34" s="25">
        <v>0</v>
      </c>
    </row>
    <row r="35" spans="1:9" ht="26.25" customHeight="1">
      <c r="A35" s="74" t="s">
        <v>150</v>
      </c>
      <c r="B35" s="45" t="s">
        <v>80</v>
      </c>
      <c r="C35" s="71" t="s">
        <v>15</v>
      </c>
      <c r="D35" s="71" t="s">
        <v>19</v>
      </c>
      <c r="E35" s="71" t="s">
        <v>58</v>
      </c>
      <c r="F35" s="71" t="s">
        <v>146</v>
      </c>
      <c r="G35" s="25">
        <v>33.56</v>
      </c>
      <c r="H35" s="25">
        <f t="shared" si="0"/>
        <v>-33.56</v>
      </c>
      <c r="I35" s="25">
        <v>0</v>
      </c>
    </row>
    <row r="36" spans="1:9" ht="24.75" customHeight="1">
      <c r="A36" s="74" t="s">
        <v>219</v>
      </c>
      <c r="B36" s="45" t="s">
        <v>80</v>
      </c>
      <c r="C36" s="71" t="s">
        <v>15</v>
      </c>
      <c r="D36" s="71" t="s">
        <v>19</v>
      </c>
      <c r="E36" s="71" t="s">
        <v>58</v>
      </c>
      <c r="F36" s="71" t="s">
        <v>145</v>
      </c>
      <c r="G36" s="25">
        <v>14.64</v>
      </c>
      <c r="H36" s="25">
        <f t="shared" si="0"/>
        <v>-14.64</v>
      </c>
      <c r="I36" s="25">
        <v>0</v>
      </c>
    </row>
    <row r="37" spans="1:10" ht="27" customHeight="1" hidden="1">
      <c r="A37" s="84" t="s">
        <v>44</v>
      </c>
      <c r="B37" s="69" t="s">
        <v>80</v>
      </c>
      <c r="C37" s="95" t="s">
        <v>15</v>
      </c>
      <c r="D37" s="95" t="s">
        <v>17</v>
      </c>
      <c r="E37" s="95" t="s">
        <v>60</v>
      </c>
      <c r="F37" s="95" t="s">
        <v>43</v>
      </c>
      <c r="G37" s="61">
        <f>G38</f>
        <v>360.89</v>
      </c>
      <c r="H37" s="61">
        <f t="shared" si="0"/>
        <v>150.76</v>
      </c>
      <c r="I37" s="61">
        <f>I38</f>
        <v>511.65</v>
      </c>
      <c r="J37" s="74"/>
    </row>
    <row r="38" spans="1:9" ht="32.25" customHeight="1" hidden="1">
      <c r="A38" s="74" t="s">
        <v>117</v>
      </c>
      <c r="B38" s="45" t="s">
        <v>80</v>
      </c>
      <c r="C38" s="71" t="s">
        <v>15</v>
      </c>
      <c r="D38" s="71" t="s">
        <v>17</v>
      </c>
      <c r="E38" s="71" t="s">
        <v>60</v>
      </c>
      <c r="F38" s="71" t="s">
        <v>43</v>
      </c>
      <c r="G38" s="25">
        <f>G39</f>
        <v>360.89</v>
      </c>
      <c r="H38" s="61">
        <f t="shared" si="0"/>
        <v>150.76</v>
      </c>
      <c r="I38" s="25">
        <f>I39</f>
        <v>511.65</v>
      </c>
    </row>
    <row r="39" spans="1:9" ht="12.75" customHeight="1" hidden="1">
      <c r="A39" s="74" t="s">
        <v>139</v>
      </c>
      <c r="B39" s="45" t="s">
        <v>80</v>
      </c>
      <c r="C39" s="71" t="s">
        <v>15</v>
      </c>
      <c r="D39" s="71" t="s">
        <v>17</v>
      </c>
      <c r="E39" s="71" t="s">
        <v>60</v>
      </c>
      <c r="F39" s="71" t="s">
        <v>137</v>
      </c>
      <c r="G39" s="25">
        <v>360.89</v>
      </c>
      <c r="H39" s="25">
        <f t="shared" si="0"/>
        <v>150.76</v>
      </c>
      <c r="I39" s="25">
        <v>511.65</v>
      </c>
    </row>
    <row r="40" spans="1:9" s="104" customFormat="1" ht="25.5" customHeight="1" hidden="1">
      <c r="A40" s="84" t="s">
        <v>179</v>
      </c>
      <c r="B40" s="69" t="s">
        <v>80</v>
      </c>
      <c r="C40" s="95" t="s">
        <v>15</v>
      </c>
      <c r="D40" s="95" t="s">
        <v>20</v>
      </c>
      <c r="E40" s="95" t="s">
        <v>177</v>
      </c>
      <c r="F40" s="95" t="s">
        <v>43</v>
      </c>
      <c r="G40" s="61"/>
      <c r="H40" s="61">
        <f t="shared" si="0"/>
        <v>10</v>
      </c>
      <c r="I40" s="61">
        <f>I41+I42</f>
        <v>10</v>
      </c>
    </row>
    <row r="41" spans="1:9" ht="12.75" customHeight="1" hidden="1">
      <c r="A41" s="74" t="s">
        <v>174</v>
      </c>
      <c r="B41" s="45" t="s">
        <v>80</v>
      </c>
      <c r="C41" s="71" t="s">
        <v>15</v>
      </c>
      <c r="D41" s="71" t="s">
        <v>20</v>
      </c>
      <c r="E41" s="71" t="s">
        <v>176</v>
      </c>
      <c r="F41" s="71" t="s">
        <v>138</v>
      </c>
      <c r="G41" s="25"/>
      <c r="H41" s="25">
        <f t="shared" si="0"/>
        <v>5</v>
      </c>
      <c r="I41" s="25">
        <v>5</v>
      </c>
    </row>
    <row r="42" spans="1:9" ht="12.75" customHeight="1" hidden="1">
      <c r="A42" s="74" t="s">
        <v>180</v>
      </c>
      <c r="B42" s="45" t="s">
        <v>80</v>
      </c>
      <c r="C42" s="71" t="s">
        <v>15</v>
      </c>
      <c r="D42" s="71" t="s">
        <v>20</v>
      </c>
      <c r="E42" s="71" t="s">
        <v>178</v>
      </c>
      <c r="F42" s="71" t="s">
        <v>138</v>
      </c>
      <c r="G42" s="25"/>
      <c r="H42" s="25">
        <f t="shared" si="0"/>
        <v>5</v>
      </c>
      <c r="I42" s="25">
        <v>5</v>
      </c>
    </row>
    <row r="43" spans="1:9" s="104" customFormat="1" ht="12.75" customHeight="1">
      <c r="A43" s="14" t="s">
        <v>277</v>
      </c>
      <c r="B43" s="144" t="s">
        <v>80</v>
      </c>
      <c r="C43" s="98" t="s">
        <v>15</v>
      </c>
      <c r="D43" s="98" t="s">
        <v>16</v>
      </c>
      <c r="E43" s="98" t="s">
        <v>42</v>
      </c>
      <c r="F43" s="95" t="s">
        <v>43</v>
      </c>
      <c r="G43" s="61">
        <f>G44</f>
        <v>0</v>
      </c>
      <c r="H43" s="61">
        <f>I43-G43</f>
        <v>10</v>
      </c>
      <c r="I43" s="61">
        <f>I44</f>
        <v>10</v>
      </c>
    </row>
    <row r="44" spans="1:9" ht="12.75" customHeight="1">
      <c r="A44" s="146" t="s">
        <v>278</v>
      </c>
      <c r="B44" s="135" t="s">
        <v>80</v>
      </c>
      <c r="C44" s="141" t="s">
        <v>15</v>
      </c>
      <c r="D44" s="141" t="s">
        <v>131</v>
      </c>
      <c r="E44" s="141" t="s">
        <v>287</v>
      </c>
      <c r="F44" s="71" t="s">
        <v>43</v>
      </c>
      <c r="G44" s="25">
        <f>G45</f>
        <v>0</v>
      </c>
      <c r="H44" s="25">
        <f>I44-G44</f>
        <v>10</v>
      </c>
      <c r="I44" s="25">
        <f>I45</f>
        <v>10</v>
      </c>
    </row>
    <row r="45" spans="1:9" ht="12.75" customHeight="1">
      <c r="A45" s="147" t="s">
        <v>45</v>
      </c>
      <c r="B45" s="135" t="s">
        <v>80</v>
      </c>
      <c r="C45" s="141" t="s">
        <v>15</v>
      </c>
      <c r="D45" s="141" t="s">
        <v>131</v>
      </c>
      <c r="E45" s="141" t="s">
        <v>287</v>
      </c>
      <c r="F45" s="71" t="s">
        <v>43</v>
      </c>
      <c r="G45" s="25">
        <f>G46</f>
        <v>0</v>
      </c>
      <c r="H45" s="25">
        <f>I45-G45</f>
        <v>10</v>
      </c>
      <c r="I45" s="25">
        <f>I46</f>
        <v>10</v>
      </c>
    </row>
    <row r="46" spans="1:9" ht="12.75" customHeight="1">
      <c r="A46" s="74" t="s">
        <v>223</v>
      </c>
      <c r="B46" s="135" t="s">
        <v>80</v>
      </c>
      <c r="C46" s="141" t="s">
        <v>15</v>
      </c>
      <c r="D46" s="141" t="s">
        <v>131</v>
      </c>
      <c r="E46" s="141" t="s">
        <v>287</v>
      </c>
      <c r="F46" s="71" t="s">
        <v>148</v>
      </c>
      <c r="G46" s="25">
        <v>0</v>
      </c>
      <c r="H46" s="25">
        <f>I46-G46</f>
        <v>10</v>
      </c>
      <c r="I46" s="25">
        <v>10</v>
      </c>
    </row>
    <row r="47" spans="1:9" ht="12.75" customHeight="1">
      <c r="A47" s="84" t="s">
        <v>225</v>
      </c>
      <c r="B47" s="45" t="s">
        <v>80</v>
      </c>
      <c r="C47" s="71" t="s">
        <v>15</v>
      </c>
      <c r="D47" s="71" t="s">
        <v>131</v>
      </c>
      <c r="E47" s="71" t="s">
        <v>42</v>
      </c>
      <c r="F47" s="71" t="s">
        <v>43</v>
      </c>
      <c r="G47" s="61">
        <f>G48</f>
        <v>15</v>
      </c>
      <c r="H47" s="25">
        <f t="shared" si="0"/>
        <v>-15</v>
      </c>
      <c r="I47" s="61">
        <f>I48</f>
        <v>0</v>
      </c>
    </row>
    <row r="48" spans="1:9" ht="12.75" customHeight="1">
      <c r="A48" s="74" t="s">
        <v>104</v>
      </c>
      <c r="B48" s="45" t="s">
        <v>80</v>
      </c>
      <c r="C48" s="71" t="s">
        <v>15</v>
      </c>
      <c r="D48" s="71" t="s">
        <v>131</v>
      </c>
      <c r="E48" s="71" t="s">
        <v>224</v>
      </c>
      <c r="F48" s="71" t="s">
        <v>43</v>
      </c>
      <c r="G48" s="25">
        <f>G49</f>
        <v>15</v>
      </c>
      <c r="H48" s="25">
        <f t="shared" si="0"/>
        <v>-15</v>
      </c>
      <c r="I48" s="25">
        <f>I49</f>
        <v>0</v>
      </c>
    </row>
    <row r="49" spans="1:9" ht="12.75" customHeight="1">
      <c r="A49" s="74" t="s">
        <v>45</v>
      </c>
      <c r="B49" s="45" t="s">
        <v>80</v>
      </c>
      <c r="C49" s="71" t="s">
        <v>15</v>
      </c>
      <c r="D49" s="71" t="s">
        <v>131</v>
      </c>
      <c r="E49" s="71" t="s">
        <v>103</v>
      </c>
      <c r="F49" s="71" t="s">
        <v>43</v>
      </c>
      <c r="G49" s="25">
        <f>G50</f>
        <v>15</v>
      </c>
      <c r="H49" s="25">
        <f t="shared" si="0"/>
        <v>-15</v>
      </c>
      <c r="I49" s="25">
        <f>I50</f>
        <v>0</v>
      </c>
    </row>
    <row r="50" spans="1:9" ht="13.5" customHeight="1">
      <c r="A50" s="74" t="s">
        <v>223</v>
      </c>
      <c r="B50" s="45" t="s">
        <v>80</v>
      </c>
      <c r="C50" s="71" t="s">
        <v>15</v>
      </c>
      <c r="D50" s="71" t="s">
        <v>131</v>
      </c>
      <c r="E50" s="71" t="s">
        <v>103</v>
      </c>
      <c r="F50" s="71" t="s">
        <v>148</v>
      </c>
      <c r="G50" s="25">
        <v>15</v>
      </c>
      <c r="H50" s="25">
        <f t="shared" si="0"/>
        <v>-15</v>
      </c>
      <c r="I50" s="25">
        <v>0</v>
      </c>
    </row>
    <row r="51" spans="1:9" s="104" customFormat="1" ht="13.5" customHeight="1">
      <c r="A51" s="14" t="s">
        <v>277</v>
      </c>
      <c r="B51" s="144" t="s">
        <v>80</v>
      </c>
      <c r="C51" s="98" t="s">
        <v>17</v>
      </c>
      <c r="D51" s="98" t="s">
        <v>16</v>
      </c>
      <c r="E51" s="98" t="s">
        <v>322</v>
      </c>
      <c r="F51" s="98" t="s">
        <v>43</v>
      </c>
      <c r="G51" s="61">
        <f>G52</f>
        <v>0</v>
      </c>
      <c r="H51" s="61">
        <f>I51-G51</f>
        <v>60.6</v>
      </c>
      <c r="I51" s="61">
        <f>I52</f>
        <v>60.6</v>
      </c>
    </row>
    <row r="52" spans="1:9" ht="14.25" customHeight="1">
      <c r="A52" s="148" t="s">
        <v>57</v>
      </c>
      <c r="B52" s="135" t="s">
        <v>80</v>
      </c>
      <c r="C52" s="141" t="s">
        <v>17</v>
      </c>
      <c r="D52" s="141" t="s">
        <v>18</v>
      </c>
      <c r="E52" s="141" t="s">
        <v>265</v>
      </c>
      <c r="F52" s="141" t="s">
        <v>43</v>
      </c>
      <c r="G52" s="25">
        <f>G53</f>
        <v>0</v>
      </c>
      <c r="H52" s="25">
        <f>I52-G52</f>
        <v>60.6</v>
      </c>
      <c r="I52" s="25">
        <f>I53</f>
        <v>60.6</v>
      </c>
    </row>
    <row r="53" spans="1:9" ht="36" customHeight="1">
      <c r="A53" s="147" t="s">
        <v>61</v>
      </c>
      <c r="B53" s="135" t="s">
        <v>80</v>
      </c>
      <c r="C53" s="141" t="s">
        <v>17</v>
      </c>
      <c r="D53" s="141" t="s">
        <v>18</v>
      </c>
      <c r="E53" s="141" t="s">
        <v>321</v>
      </c>
      <c r="F53" s="141" t="s">
        <v>43</v>
      </c>
      <c r="G53" s="25">
        <f>G54+G55</f>
        <v>0</v>
      </c>
      <c r="H53" s="25">
        <f>I53-G53</f>
        <v>60.6</v>
      </c>
      <c r="I53" s="25">
        <f>I54+I55</f>
        <v>60.6</v>
      </c>
    </row>
    <row r="54" spans="1:9" ht="35.25" customHeight="1">
      <c r="A54" s="137" t="s">
        <v>217</v>
      </c>
      <c r="B54" s="135" t="s">
        <v>80</v>
      </c>
      <c r="C54" s="141" t="s">
        <v>17</v>
      </c>
      <c r="D54" s="141" t="s">
        <v>18</v>
      </c>
      <c r="E54" s="141" t="s">
        <v>321</v>
      </c>
      <c r="F54" s="141" t="s">
        <v>137</v>
      </c>
      <c r="G54" s="25">
        <v>0</v>
      </c>
      <c r="H54" s="25">
        <f>I54-G54</f>
        <v>58.2</v>
      </c>
      <c r="I54" s="25">
        <v>58.2</v>
      </c>
    </row>
    <row r="55" spans="1:9" ht="24.75" customHeight="1">
      <c r="A55" s="74" t="s">
        <v>283</v>
      </c>
      <c r="B55" s="135" t="s">
        <v>80</v>
      </c>
      <c r="C55" s="141" t="s">
        <v>17</v>
      </c>
      <c r="D55" s="141" t="s">
        <v>18</v>
      </c>
      <c r="E55" s="141" t="s">
        <v>321</v>
      </c>
      <c r="F55" s="141" t="s">
        <v>138</v>
      </c>
      <c r="G55" s="25">
        <v>0</v>
      </c>
      <c r="H55" s="25">
        <f>I55-G55</f>
        <v>2.4</v>
      </c>
      <c r="I55" s="25">
        <v>2.4</v>
      </c>
    </row>
    <row r="56" spans="1:9" ht="12.75" customHeight="1">
      <c r="A56" s="68" t="s">
        <v>226</v>
      </c>
      <c r="B56" s="69" t="s">
        <v>80</v>
      </c>
      <c r="C56" s="95" t="s">
        <v>17</v>
      </c>
      <c r="D56" s="95" t="s">
        <v>16</v>
      </c>
      <c r="E56" s="95" t="s">
        <v>42</v>
      </c>
      <c r="F56" s="95" t="s">
        <v>43</v>
      </c>
      <c r="G56" s="61">
        <f>G57</f>
        <v>54.400000000000006</v>
      </c>
      <c r="H56" s="61">
        <f aca="true" t="shared" si="2" ref="H56:H101">I56-G56</f>
        <v>-54.400000000000006</v>
      </c>
      <c r="I56" s="61">
        <f>I57</f>
        <v>0</v>
      </c>
    </row>
    <row r="57" spans="1:9" ht="17.25" customHeight="1">
      <c r="A57" s="70" t="s">
        <v>57</v>
      </c>
      <c r="B57" s="45" t="s">
        <v>80</v>
      </c>
      <c r="C57" s="71" t="s">
        <v>17</v>
      </c>
      <c r="D57" s="71" t="s">
        <v>18</v>
      </c>
      <c r="E57" s="71" t="s">
        <v>323</v>
      </c>
      <c r="F57" s="71" t="s">
        <v>43</v>
      </c>
      <c r="G57" s="25">
        <f>G58</f>
        <v>54.400000000000006</v>
      </c>
      <c r="H57" s="25">
        <f>I57-G57</f>
        <v>-54.400000000000006</v>
      </c>
      <c r="I57" s="25">
        <f>I58</f>
        <v>0</v>
      </c>
    </row>
    <row r="58" spans="1:9" ht="39.75" customHeight="1">
      <c r="A58" s="89" t="s">
        <v>61</v>
      </c>
      <c r="B58" s="45" t="s">
        <v>80</v>
      </c>
      <c r="C58" s="71" t="s">
        <v>17</v>
      </c>
      <c r="D58" s="71" t="s">
        <v>18</v>
      </c>
      <c r="E58" s="71" t="s">
        <v>324</v>
      </c>
      <c r="F58" s="71" t="s">
        <v>43</v>
      </c>
      <c r="G58" s="25">
        <f>G62+G63</f>
        <v>54.400000000000006</v>
      </c>
      <c r="H58" s="25">
        <f t="shared" si="2"/>
        <v>-54.400000000000006</v>
      </c>
      <c r="I58" s="25">
        <f>I62+I63</f>
        <v>0</v>
      </c>
    </row>
    <row r="59" spans="1:9" ht="25.5" customHeight="1" hidden="1">
      <c r="A59" s="84" t="s">
        <v>70</v>
      </c>
      <c r="B59" s="45" t="s">
        <v>80</v>
      </c>
      <c r="C59" s="71" t="s">
        <v>19</v>
      </c>
      <c r="D59" s="71" t="s">
        <v>56</v>
      </c>
      <c r="E59" s="71" t="s">
        <v>42</v>
      </c>
      <c r="F59" s="71" t="s">
        <v>43</v>
      </c>
      <c r="G59" s="61">
        <f>G60</f>
        <v>0</v>
      </c>
      <c r="H59" s="25">
        <f t="shared" si="2"/>
        <v>0</v>
      </c>
      <c r="I59" s="61">
        <f>I60</f>
        <v>0</v>
      </c>
    </row>
    <row r="60" spans="1:9" ht="25.5" customHeight="1" hidden="1">
      <c r="A60" s="74" t="s">
        <v>118</v>
      </c>
      <c r="B60" s="45" t="s">
        <v>80</v>
      </c>
      <c r="C60" s="71" t="s">
        <v>19</v>
      </c>
      <c r="D60" s="71" t="s">
        <v>56</v>
      </c>
      <c r="E60" s="71" t="s">
        <v>102</v>
      </c>
      <c r="F60" s="71" t="s">
        <v>43</v>
      </c>
      <c r="G60" s="25">
        <f>G61</f>
        <v>0</v>
      </c>
      <c r="H60" s="25">
        <f t="shared" si="2"/>
        <v>0</v>
      </c>
      <c r="I60" s="25">
        <f>I61</f>
        <v>0</v>
      </c>
    </row>
    <row r="61" spans="1:9" ht="25.5" customHeight="1" hidden="1">
      <c r="A61" s="74" t="s">
        <v>117</v>
      </c>
      <c r="B61" s="45" t="s">
        <v>80</v>
      </c>
      <c r="C61" s="71" t="s">
        <v>19</v>
      </c>
      <c r="D61" s="71" t="s">
        <v>56</v>
      </c>
      <c r="E61" s="71" t="s">
        <v>102</v>
      </c>
      <c r="F61" s="71" t="s">
        <v>59</v>
      </c>
      <c r="G61" s="25">
        <v>0</v>
      </c>
      <c r="H61" s="25">
        <f t="shared" si="2"/>
        <v>0</v>
      </c>
      <c r="I61" s="25">
        <v>0</v>
      </c>
    </row>
    <row r="62" spans="1:9" ht="12.75" customHeight="1">
      <c r="A62" s="74" t="s">
        <v>217</v>
      </c>
      <c r="B62" s="45" t="s">
        <v>80</v>
      </c>
      <c r="C62" s="71" t="s">
        <v>17</v>
      </c>
      <c r="D62" s="71" t="s">
        <v>18</v>
      </c>
      <c r="E62" s="71" t="s">
        <v>324</v>
      </c>
      <c r="F62" s="71" t="s">
        <v>137</v>
      </c>
      <c r="G62" s="25">
        <v>52.2</v>
      </c>
      <c r="H62" s="25">
        <f t="shared" si="2"/>
        <v>-52.2</v>
      </c>
      <c r="I62" s="25">
        <v>0</v>
      </c>
    </row>
    <row r="63" spans="1:9" ht="12.75" customHeight="1">
      <c r="A63" s="74" t="s">
        <v>218</v>
      </c>
      <c r="B63" s="45" t="s">
        <v>80</v>
      </c>
      <c r="C63" s="71" t="s">
        <v>17</v>
      </c>
      <c r="D63" s="71" t="s">
        <v>18</v>
      </c>
      <c r="E63" s="71" t="s">
        <v>324</v>
      </c>
      <c r="F63" s="71" t="s">
        <v>138</v>
      </c>
      <c r="G63" s="25">
        <v>2.2</v>
      </c>
      <c r="H63" s="25">
        <f t="shared" si="2"/>
        <v>-2.2</v>
      </c>
      <c r="I63" s="25">
        <v>0</v>
      </c>
    </row>
    <row r="64" spans="1:9" ht="12.75" customHeight="1">
      <c r="A64" s="84" t="s">
        <v>231</v>
      </c>
      <c r="B64" s="69" t="s">
        <v>80</v>
      </c>
      <c r="C64" s="95" t="s">
        <v>19</v>
      </c>
      <c r="D64" s="95" t="s">
        <v>16</v>
      </c>
      <c r="E64" s="95" t="s">
        <v>42</v>
      </c>
      <c r="F64" s="95" t="s">
        <v>43</v>
      </c>
      <c r="G64" s="61">
        <f>G65</f>
        <v>477.8</v>
      </c>
      <c r="H64" s="25">
        <f t="shared" si="2"/>
        <v>-417.8</v>
      </c>
      <c r="I64" s="61">
        <f>I65+I73</f>
        <v>60</v>
      </c>
    </row>
    <row r="65" spans="1:9" ht="12.75" customHeight="1">
      <c r="A65" s="74" t="s">
        <v>203</v>
      </c>
      <c r="B65" s="45" t="s">
        <v>80</v>
      </c>
      <c r="C65" s="71" t="s">
        <v>19</v>
      </c>
      <c r="D65" s="71" t="s">
        <v>202</v>
      </c>
      <c r="E65" s="71" t="s">
        <v>42</v>
      </c>
      <c r="F65" s="71" t="s">
        <v>43</v>
      </c>
      <c r="G65" s="25">
        <f>G66</f>
        <v>477.8</v>
      </c>
      <c r="H65" s="25">
        <f t="shared" si="2"/>
        <v>-477.8</v>
      </c>
      <c r="I65" s="25">
        <f>I66</f>
        <v>0</v>
      </c>
    </row>
    <row r="66" spans="1:9" ht="12.75" customHeight="1">
      <c r="A66" s="74" t="s">
        <v>230</v>
      </c>
      <c r="B66" s="45" t="s">
        <v>80</v>
      </c>
      <c r="C66" s="71" t="s">
        <v>19</v>
      </c>
      <c r="D66" s="71" t="s">
        <v>202</v>
      </c>
      <c r="E66" s="71" t="s">
        <v>229</v>
      </c>
      <c r="F66" s="71" t="s">
        <v>43</v>
      </c>
      <c r="G66" s="25">
        <f>G67</f>
        <v>477.8</v>
      </c>
      <c r="H66" s="25">
        <f t="shared" si="2"/>
        <v>-477.8</v>
      </c>
      <c r="I66" s="25">
        <f>I67</f>
        <v>0</v>
      </c>
    </row>
    <row r="67" spans="1:9" ht="12.75" customHeight="1">
      <c r="A67" s="74" t="s">
        <v>228</v>
      </c>
      <c r="B67" s="45" t="s">
        <v>80</v>
      </c>
      <c r="C67" s="71" t="s">
        <v>19</v>
      </c>
      <c r="D67" s="71" t="s">
        <v>202</v>
      </c>
      <c r="E67" s="71" t="s">
        <v>227</v>
      </c>
      <c r="F67" s="71" t="s">
        <v>43</v>
      </c>
      <c r="G67" s="25">
        <f>G68</f>
        <v>477.8</v>
      </c>
      <c r="H67" s="25">
        <f t="shared" si="2"/>
        <v>-477.8</v>
      </c>
      <c r="I67" s="25">
        <f>I68</f>
        <v>0</v>
      </c>
    </row>
    <row r="68" spans="1:9" ht="48.75" customHeight="1">
      <c r="A68" s="74" t="s">
        <v>218</v>
      </c>
      <c r="B68" s="45" t="s">
        <v>80</v>
      </c>
      <c r="C68" s="71" t="s">
        <v>19</v>
      </c>
      <c r="D68" s="71" t="s">
        <v>202</v>
      </c>
      <c r="E68" s="71" t="s">
        <v>227</v>
      </c>
      <c r="F68" s="71" t="s">
        <v>138</v>
      </c>
      <c r="G68" s="25">
        <v>477.8</v>
      </c>
      <c r="H68" s="25">
        <f t="shared" si="2"/>
        <v>-477.8</v>
      </c>
      <c r="I68" s="25">
        <v>0</v>
      </c>
    </row>
    <row r="69" spans="1:9" ht="12.75" customHeight="1" hidden="1">
      <c r="A69" s="84" t="s">
        <v>46</v>
      </c>
      <c r="B69" s="45" t="s">
        <v>80</v>
      </c>
      <c r="C69" s="71" t="s">
        <v>20</v>
      </c>
      <c r="D69" s="71" t="s">
        <v>20</v>
      </c>
      <c r="E69" s="71" t="s">
        <v>42</v>
      </c>
      <c r="F69" s="71" t="s">
        <v>43</v>
      </c>
      <c r="G69" s="61">
        <f>G70</f>
        <v>93.03999999999999</v>
      </c>
      <c r="H69" s="25">
        <f t="shared" si="2"/>
        <v>-9.399999999999991</v>
      </c>
      <c r="I69" s="61">
        <f>I71+I72</f>
        <v>83.64</v>
      </c>
    </row>
    <row r="70" spans="1:9" ht="25.5" customHeight="1" hidden="1">
      <c r="A70" s="74" t="s">
        <v>47</v>
      </c>
      <c r="B70" s="45" t="s">
        <v>80</v>
      </c>
      <c r="C70" s="71" t="s">
        <v>20</v>
      </c>
      <c r="D70" s="71" t="s">
        <v>20</v>
      </c>
      <c r="E70" s="71" t="s">
        <v>90</v>
      </c>
      <c r="F70" s="71" t="s">
        <v>43</v>
      </c>
      <c r="G70" s="25">
        <f>G71+G72</f>
        <v>93.03999999999999</v>
      </c>
      <c r="H70" s="25">
        <f t="shared" si="2"/>
        <v>-9.399999999999991</v>
      </c>
      <c r="I70" s="25">
        <f>I71+I72</f>
        <v>83.64</v>
      </c>
    </row>
    <row r="71" spans="1:9" ht="12.75" customHeight="1" hidden="1">
      <c r="A71" s="74" t="s">
        <v>139</v>
      </c>
      <c r="B71" s="45" t="s">
        <v>80</v>
      </c>
      <c r="C71" s="71" t="s">
        <v>20</v>
      </c>
      <c r="D71" s="71" t="s">
        <v>20</v>
      </c>
      <c r="E71" s="71" t="s">
        <v>90</v>
      </c>
      <c r="F71" s="71" t="s">
        <v>137</v>
      </c>
      <c r="G71" s="25">
        <v>78.97</v>
      </c>
      <c r="H71" s="25">
        <f t="shared" si="2"/>
        <v>2.1700000000000017</v>
      </c>
      <c r="I71" s="25">
        <v>81.14</v>
      </c>
    </row>
    <row r="72" spans="1:9" ht="25.5" customHeight="1" hidden="1">
      <c r="A72" s="74" t="s">
        <v>140</v>
      </c>
      <c r="B72" s="45" t="s">
        <v>80</v>
      </c>
      <c r="C72" s="71" t="s">
        <v>20</v>
      </c>
      <c r="D72" s="71" t="s">
        <v>20</v>
      </c>
      <c r="E72" s="71" t="s">
        <v>90</v>
      </c>
      <c r="F72" s="71" t="s">
        <v>138</v>
      </c>
      <c r="G72" s="25">
        <v>14.07</v>
      </c>
      <c r="H72" s="25">
        <f t="shared" si="2"/>
        <v>-11.57</v>
      </c>
      <c r="I72" s="25">
        <v>2.5</v>
      </c>
    </row>
    <row r="73" spans="1:9" ht="38.25" customHeight="1">
      <c r="A73" s="34" t="s">
        <v>364</v>
      </c>
      <c r="B73" s="45" t="s">
        <v>80</v>
      </c>
      <c r="C73" s="71" t="s">
        <v>19</v>
      </c>
      <c r="D73" s="71" t="s">
        <v>56</v>
      </c>
      <c r="E73" s="71" t="s">
        <v>365</v>
      </c>
      <c r="F73" s="71" t="s">
        <v>43</v>
      </c>
      <c r="G73" s="25"/>
      <c r="H73" s="25">
        <f t="shared" si="2"/>
        <v>60</v>
      </c>
      <c r="I73" s="25">
        <f>I74</f>
        <v>60</v>
      </c>
    </row>
    <row r="74" spans="1:9" ht="35.25" customHeight="1">
      <c r="A74" s="74" t="s">
        <v>218</v>
      </c>
      <c r="B74" s="45" t="s">
        <v>80</v>
      </c>
      <c r="C74" s="71" t="s">
        <v>19</v>
      </c>
      <c r="D74" s="71" t="s">
        <v>56</v>
      </c>
      <c r="E74" s="71" t="s">
        <v>365</v>
      </c>
      <c r="F74" s="71" t="s">
        <v>138</v>
      </c>
      <c r="G74" s="25"/>
      <c r="H74" s="25">
        <f t="shared" si="2"/>
        <v>60</v>
      </c>
      <c r="I74" s="25">
        <v>60</v>
      </c>
    </row>
    <row r="75" spans="1:10" ht="12.75" customHeight="1">
      <c r="A75" s="86" t="s">
        <v>63</v>
      </c>
      <c r="B75" s="69" t="s">
        <v>80</v>
      </c>
      <c r="C75" s="69" t="s">
        <v>23</v>
      </c>
      <c r="D75" s="69" t="s">
        <v>16</v>
      </c>
      <c r="E75" s="69" t="s">
        <v>42</v>
      </c>
      <c r="F75" s="69" t="s">
        <v>43</v>
      </c>
      <c r="G75" s="61">
        <f>G76+G94+G90</f>
        <v>524.72</v>
      </c>
      <c r="H75" s="61">
        <f t="shared" si="2"/>
        <v>89.86000000000001</v>
      </c>
      <c r="I75" s="61">
        <f>I76+I94+I90+I85+I98</f>
        <v>614.58</v>
      </c>
      <c r="J75" s="62"/>
    </row>
    <row r="76" spans="1:10" ht="12.75" customHeight="1">
      <c r="A76" s="109" t="s">
        <v>236</v>
      </c>
      <c r="B76" s="45" t="s">
        <v>80</v>
      </c>
      <c r="C76" s="45" t="s">
        <v>23</v>
      </c>
      <c r="D76" s="45" t="s">
        <v>17</v>
      </c>
      <c r="E76" s="45" t="s">
        <v>42</v>
      </c>
      <c r="F76" s="45" t="s">
        <v>43</v>
      </c>
      <c r="G76" s="25">
        <f>G77</f>
        <v>424.6</v>
      </c>
      <c r="H76" s="61">
        <f t="shared" si="2"/>
        <v>-424.6</v>
      </c>
      <c r="I76" s="25">
        <f>I77</f>
        <v>0</v>
      </c>
      <c r="J76" s="62"/>
    </row>
    <row r="77" spans="1:10" ht="13.5" customHeight="1">
      <c r="A77" s="109" t="s">
        <v>234</v>
      </c>
      <c r="B77" s="45" t="s">
        <v>80</v>
      </c>
      <c r="C77" s="45" t="s">
        <v>23</v>
      </c>
      <c r="D77" s="45" t="s">
        <v>17</v>
      </c>
      <c r="E77" s="45" t="s">
        <v>235</v>
      </c>
      <c r="F77" s="45" t="s">
        <v>43</v>
      </c>
      <c r="G77" s="25">
        <f>G78</f>
        <v>424.6</v>
      </c>
      <c r="H77" s="61">
        <f t="shared" si="2"/>
        <v>-424.6</v>
      </c>
      <c r="I77" s="25">
        <f>I78</f>
        <v>0</v>
      </c>
      <c r="J77" s="62"/>
    </row>
    <row r="78" spans="1:10" ht="26.25" customHeight="1">
      <c r="A78" s="109" t="s">
        <v>233</v>
      </c>
      <c r="B78" s="45" t="s">
        <v>80</v>
      </c>
      <c r="C78" s="45" t="s">
        <v>23</v>
      </c>
      <c r="D78" s="45" t="s">
        <v>17</v>
      </c>
      <c r="E78" s="45" t="s">
        <v>91</v>
      </c>
      <c r="F78" s="45" t="s">
        <v>43</v>
      </c>
      <c r="G78" s="25">
        <f>G79+G80</f>
        <v>424.6</v>
      </c>
      <c r="H78" s="25">
        <f t="shared" si="2"/>
        <v>-424.6</v>
      </c>
      <c r="I78" s="25">
        <f>I79+I80</f>
        <v>0</v>
      </c>
      <c r="J78" s="62"/>
    </row>
    <row r="79" spans="1:10" ht="38.25" customHeight="1">
      <c r="A79" s="74" t="s">
        <v>217</v>
      </c>
      <c r="B79" s="45" t="s">
        <v>80</v>
      </c>
      <c r="C79" s="45" t="s">
        <v>23</v>
      </c>
      <c r="D79" s="45" t="s">
        <v>17</v>
      </c>
      <c r="E79" s="45" t="s">
        <v>91</v>
      </c>
      <c r="F79" s="45" t="s">
        <v>137</v>
      </c>
      <c r="G79" s="25">
        <v>252.14</v>
      </c>
      <c r="H79" s="25">
        <f t="shared" si="2"/>
        <v>-252.14</v>
      </c>
      <c r="I79" s="25">
        <v>0</v>
      </c>
      <c r="J79" s="62"/>
    </row>
    <row r="80" spans="1:10" ht="36" customHeight="1">
      <c r="A80" s="74" t="s">
        <v>218</v>
      </c>
      <c r="B80" s="45" t="s">
        <v>80</v>
      </c>
      <c r="C80" s="45" t="s">
        <v>23</v>
      </c>
      <c r="D80" s="45" t="s">
        <v>17</v>
      </c>
      <c r="E80" s="45" t="s">
        <v>91</v>
      </c>
      <c r="F80" s="45" t="s">
        <v>138</v>
      </c>
      <c r="G80" s="25">
        <v>172.46</v>
      </c>
      <c r="H80" s="25">
        <f t="shared" si="2"/>
        <v>-172.46</v>
      </c>
      <c r="I80" s="25">
        <v>0</v>
      </c>
      <c r="J80" s="62"/>
    </row>
    <row r="81" spans="1:10" ht="25.5" customHeight="1" hidden="1">
      <c r="A81" s="74" t="s">
        <v>186</v>
      </c>
      <c r="B81" s="45" t="s">
        <v>80</v>
      </c>
      <c r="C81" s="45" t="s">
        <v>23</v>
      </c>
      <c r="D81" s="45" t="s">
        <v>17</v>
      </c>
      <c r="E81" s="45" t="s">
        <v>184</v>
      </c>
      <c r="F81" s="45" t="s">
        <v>43</v>
      </c>
      <c r="G81" s="25"/>
      <c r="H81" s="25">
        <f t="shared" si="2"/>
        <v>30</v>
      </c>
      <c r="I81" s="25">
        <f>I82</f>
        <v>30</v>
      </c>
      <c r="J81" s="62"/>
    </row>
    <row r="82" spans="1:10" ht="25.5" customHeight="1" hidden="1">
      <c r="A82" s="74" t="s">
        <v>187</v>
      </c>
      <c r="B82" s="45" t="s">
        <v>185</v>
      </c>
      <c r="C82" s="45" t="s">
        <v>23</v>
      </c>
      <c r="D82" s="45" t="s">
        <v>17</v>
      </c>
      <c r="E82" s="45" t="s">
        <v>184</v>
      </c>
      <c r="F82" s="45" t="s">
        <v>138</v>
      </c>
      <c r="G82" s="25"/>
      <c r="H82" s="25">
        <f t="shared" si="2"/>
        <v>30</v>
      </c>
      <c r="I82" s="25">
        <v>30</v>
      </c>
      <c r="J82" s="62"/>
    </row>
    <row r="83" spans="1:9" ht="12.75" customHeight="1" hidden="1">
      <c r="A83" s="88" t="s">
        <v>63</v>
      </c>
      <c r="B83" s="45" t="s">
        <v>80</v>
      </c>
      <c r="C83" s="71" t="s">
        <v>23</v>
      </c>
      <c r="D83" s="71" t="s">
        <v>16</v>
      </c>
      <c r="E83" s="71" t="s">
        <v>42</v>
      </c>
      <c r="F83" s="71" t="s">
        <v>43</v>
      </c>
      <c r="G83" s="61">
        <f>G97</f>
        <v>100.12</v>
      </c>
      <c r="H83" s="25">
        <f t="shared" si="2"/>
        <v>-100.12</v>
      </c>
      <c r="I83" s="61">
        <f>I97</f>
        <v>0</v>
      </c>
    </row>
    <row r="84" spans="1:9" ht="12.75" customHeight="1" hidden="1">
      <c r="A84" s="74"/>
      <c r="B84" s="45" t="s">
        <v>80</v>
      </c>
      <c r="C84" s="71" t="s">
        <v>23</v>
      </c>
      <c r="D84" s="71" t="s">
        <v>18</v>
      </c>
      <c r="E84" s="71" t="s">
        <v>134</v>
      </c>
      <c r="F84" s="71" t="s">
        <v>43</v>
      </c>
      <c r="G84" s="25" t="e">
        <f>#REF!</f>
        <v>#REF!</v>
      </c>
      <c r="H84" s="25" t="e">
        <f t="shared" si="2"/>
        <v>#REF!</v>
      </c>
      <c r="I84" s="25" t="e">
        <f>#REF!</f>
        <v>#REF!</v>
      </c>
    </row>
    <row r="85" spans="1:9" ht="36.75" customHeight="1">
      <c r="A85" s="138" t="s">
        <v>320</v>
      </c>
      <c r="B85" s="45" t="s">
        <v>80</v>
      </c>
      <c r="C85" s="71" t="s">
        <v>23</v>
      </c>
      <c r="D85" s="71" t="s">
        <v>17</v>
      </c>
      <c r="E85" s="141" t="s">
        <v>314</v>
      </c>
      <c r="F85" s="71" t="s">
        <v>43</v>
      </c>
      <c r="G85" s="25"/>
      <c r="H85" s="25">
        <f t="shared" si="2"/>
        <v>217.49</v>
      </c>
      <c r="I85" s="25">
        <f>I86</f>
        <v>217.49</v>
      </c>
    </row>
    <row r="86" spans="1:9" ht="25.5" customHeight="1">
      <c r="A86" s="139" t="s">
        <v>300</v>
      </c>
      <c r="B86" s="45" t="s">
        <v>80</v>
      </c>
      <c r="C86" s="71" t="s">
        <v>23</v>
      </c>
      <c r="D86" s="71" t="s">
        <v>17</v>
      </c>
      <c r="E86" s="141" t="s">
        <v>325</v>
      </c>
      <c r="F86" s="71" t="s">
        <v>43</v>
      </c>
      <c r="G86" s="25"/>
      <c r="H86" s="25">
        <f t="shared" si="2"/>
        <v>217.49</v>
      </c>
      <c r="I86" s="25">
        <f>I87</f>
        <v>217.49</v>
      </c>
    </row>
    <row r="87" spans="1:9" ht="23.25" customHeight="1">
      <c r="A87" s="139" t="s">
        <v>301</v>
      </c>
      <c r="B87" s="45" t="s">
        <v>80</v>
      </c>
      <c r="C87" s="71" t="s">
        <v>23</v>
      </c>
      <c r="D87" s="71" t="s">
        <v>17</v>
      </c>
      <c r="E87" s="141" t="s">
        <v>325</v>
      </c>
      <c r="F87" s="71" t="s">
        <v>43</v>
      </c>
      <c r="G87" s="25"/>
      <c r="H87" s="25">
        <f t="shared" si="2"/>
        <v>217.49</v>
      </c>
      <c r="I87" s="25">
        <f>I88+I89</f>
        <v>217.49</v>
      </c>
    </row>
    <row r="88" spans="1:9" ht="37.5" customHeight="1">
      <c r="A88" s="137" t="s">
        <v>217</v>
      </c>
      <c r="B88" s="45" t="s">
        <v>80</v>
      </c>
      <c r="C88" s="71" t="s">
        <v>23</v>
      </c>
      <c r="D88" s="71" t="s">
        <v>17</v>
      </c>
      <c r="E88" s="71" t="s">
        <v>325</v>
      </c>
      <c r="F88" s="71" t="s">
        <v>137</v>
      </c>
      <c r="G88" s="25"/>
      <c r="H88" s="25">
        <f t="shared" si="2"/>
        <v>0</v>
      </c>
      <c r="I88" s="25">
        <f>230.22-230.22</f>
        <v>0</v>
      </c>
    </row>
    <row r="89" spans="1:9" ht="38.25" customHeight="1">
      <c r="A89" s="74" t="s">
        <v>283</v>
      </c>
      <c r="B89" s="45" t="s">
        <v>80</v>
      </c>
      <c r="C89" s="71" t="s">
        <v>23</v>
      </c>
      <c r="D89" s="71" t="s">
        <v>17</v>
      </c>
      <c r="E89" s="71" t="s">
        <v>325</v>
      </c>
      <c r="F89" s="71" t="s">
        <v>138</v>
      </c>
      <c r="G89" s="25"/>
      <c r="H89" s="25">
        <f t="shared" si="2"/>
        <v>217.49</v>
      </c>
      <c r="I89" s="25">
        <f>174.49-79+122</f>
        <v>217.49</v>
      </c>
    </row>
    <row r="90" spans="1:9" s="149" customFormat="1" ht="36.75" customHeight="1">
      <c r="A90" s="138" t="s">
        <v>320</v>
      </c>
      <c r="B90" s="135" t="s">
        <v>80</v>
      </c>
      <c r="C90" s="141" t="s">
        <v>23</v>
      </c>
      <c r="D90" s="141" t="s">
        <v>18</v>
      </c>
      <c r="E90" s="141" t="s">
        <v>314</v>
      </c>
      <c r="F90" s="141" t="s">
        <v>43</v>
      </c>
      <c r="G90" s="25">
        <f>G91</f>
        <v>0</v>
      </c>
      <c r="H90" s="25">
        <f>I90-G90</f>
        <v>166.86</v>
      </c>
      <c r="I90" s="25">
        <f>I91</f>
        <v>166.86</v>
      </c>
    </row>
    <row r="91" spans="1:9" ht="26.25" customHeight="1">
      <c r="A91" s="139" t="s">
        <v>300</v>
      </c>
      <c r="B91" s="135" t="s">
        <v>80</v>
      </c>
      <c r="C91" s="141" t="s">
        <v>23</v>
      </c>
      <c r="D91" s="141" t="s">
        <v>18</v>
      </c>
      <c r="E91" s="141" t="s">
        <v>325</v>
      </c>
      <c r="F91" s="141" t="s">
        <v>43</v>
      </c>
      <c r="G91" s="25">
        <f>G92</f>
        <v>0</v>
      </c>
      <c r="H91" s="25">
        <f>I91-G91</f>
        <v>166.86</v>
      </c>
      <c r="I91" s="25">
        <f>I92</f>
        <v>166.86</v>
      </c>
    </row>
    <row r="92" spans="1:9" ht="26.25" customHeight="1">
      <c r="A92" s="139" t="s">
        <v>301</v>
      </c>
      <c r="B92" s="135" t="s">
        <v>80</v>
      </c>
      <c r="C92" s="141" t="s">
        <v>23</v>
      </c>
      <c r="D92" s="141" t="s">
        <v>18</v>
      </c>
      <c r="E92" s="141" t="s">
        <v>325</v>
      </c>
      <c r="F92" s="141" t="s">
        <v>43</v>
      </c>
      <c r="G92" s="25">
        <f>G93</f>
        <v>0</v>
      </c>
      <c r="H92" s="25">
        <f>I92-G92</f>
        <v>166.86</v>
      </c>
      <c r="I92" s="25">
        <f>I93</f>
        <v>166.86</v>
      </c>
    </row>
    <row r="93" spans="1:9" ht="25.5" customHeight="1">
      <c r="A93" s="74" t="s">
        <v>302</v>
      </c>
      <c r="B93" s="135" t="s">
        <v>80</v>
      </c>
      <c r="C93" s="141" t="s">
        <v>23</v>
      </c>
      <c r="D93" s="141" t="s">
        <v>18</v>
      </c>
      <c r="E93" s="141" t="s">
        <v>325</v>
      </c>
      <c r="F93" s="141" t="s">
        <v>138</v>
      </c>
      <c r="G93" s="25">
        <v>0</v>
      </c>
      <c r="H93" s="25">
        <f>I93-G93</f>
        <v>166.86</v>
      </c>
      <c r="I93" s="25">
        <f>108.5+40.46+15+2.9</f>
        <v>166.86</v>
      </c>
    </row>
    <row r="94" spans="1:9" ht="12.75" customHeight="1">
      <c r="A94" s="74" t="s">
        <v>133</v>
      </c>
      <c r="B94" s="45" t="s">
        <v>80</v>
      </c>
      <c r="C94" s="71" t="s">
        <v>23</v>
      </c>
      <c r="D94" s="71" t="s">
        <v>18</v>
      </c>
      <c r="E94" s="71" t="s">
        <v>42</v>
      </c>
      <c r="F94" s="71" t="s">
        <v>43</v>
      </c>
      <c r="G94" s="25">
        <f>G95</f>
        <v>100.12</v>
      </c>
      <c r="H94" s="25">
        <f t="shared" si="2"/>
        <v>-100.12</v>
      </c>
      <c r="I94" s="25">
        <f>I95</f>
        <v>0</v>
      </c>
    </row>
    <row r="95" spans="1:9" ht="12.75" customHeight="1">
      <c r="A95" s="74" t="s">
        <v>133</v>
      </c>
      <c r="B95" s="45" t="s">
        <v>80</v>
      </c>
      <c r="C95" s="71" t="s">
        <v>23</v>
      </c>
      <c r="D95" s="71" t="s">
        <v>18</v>
      </c>
      <c r="E95" s="71" t="s">
        <v>232</v>
      </c>
      <c r="F95" s="71" t="s">
        <v>43</v>
      </c>
      <c r="G95" s="25">
        <f>G96</f>
        <v>100.12</v>
      </c>
      <c r="H95" s="25">
        <f t="shared" si="2"/>
        <v>-100.12</v>
      </c>
      <c r="I95" s="25">
        <f>I96</f>
        <v>0</v>
      </c>
    </row>
    <row r="96" spans="1:9" ht="22.5" customHeight="1">
      <c r="A96" s="74" t="s">
        <v>250</v>
      </c>
      <c r="B96" s="45" t="s">
        <v>80</v>
      </c>
      <c r="C96" s="71" t="s">
        <v>23</v>
      </c>
      <c r="D96" s="71" t="s">
        <v>18</v>
      </c>
      <c r="E96" s="71" t="s">
        <v>134</v>
      </c>
      <c r="F96" s="71" t="s">
        <v>43</v>
      </c>
      <c r="G96" s="25">
        <f>G97</f>
        <v>100.12</v>
      </c>
      <c r="H96" s="25">
        <f t="shared" si="2"/>
        <v>-100.12</v>
      </c>
      <c r="I96" s="25">
        <f>I97</f>
        <v>0</v>
      </c>
    </row>
    <row r="97" spans="1:9" ht="36.75" customHeight="1">
      <c r="A97" s="74" t="s">
        <v>218</v>
      </c>
      <c r="B97" s="45" t="s">
        <v>80</v>
      </c>
      <c r="C97" s="71" t="s">
        <v>23</v>
      </c>
      <c r="D97" s="71" t="s">
        <v>18</v>
      </c>
      <c r="E97" s="71" t="s">
        <v>134</v>
      </c>
      <c r="F97" s="71" t="s">
        <v>138</v>
      </c>
      <c r="G97" s="25">
        <v>100.12</v>
      </c>
      <c r="H97" s="25">
        <f t="shared" si="2"/>
        <v>-100.12</v>
      </c>
      <c r="I97" s="25">
        <v>0</v>
      </c>
    </row>
    <row r="98" spans="1:9" ht="36.75" customHeight="1">
      <c r="A98" s="138" t="s">
        <v>320</v>
      </c>
      <c r="B98" s="45" t="s">
        <v>80</v>
      </c>
      <c r="C98" s="71" t="s">
        <v>23</v>
      </c>
      <c r="D98" s="71" t="s">
        <v>23</v>
      </c>
      <c r="E98" s="141" t="s">
        <v>314</v>
      </c>
      <c r="F98" s="71" t="s">
        <v>43</v>
      </c>
      <c r="G98" s="25"/>
      <c r="H98" s="25">
        <f t="shared" si="2"/>
        <v>230.23</v>
      </c>
      <c r="I98" s="25">
        <f>I99</f>
        <v>230.23</v>
      </c>
    </row>
    <row r="99" spans="1:9" ht="25.5" customHeight="1">
      <c r="A99" s="139" t="s">
        <v>300</v>
      </c>
      <c r="B99" s="45" t="s">
        <v>80</v>
      </c>
      <c r="C99" s="71" t="s">
        <v>23</v>
      </c>
      <c r="D99" s="71" t="s">
        <v>23</v>
      </c>
      <c r="E99" s="141" t="s">
        <v>325</v>
      </c>
      <c r="F99" s="71" t="s">
        <v>43</v>
      </c>
      <c r="G99" s="25"/>
      <c r="H99" s="25">
        <f t="shared" si="2"/>
        <v>230.23</v>
      </c>
      <c r="I99" s="25">
        <f>I100</f>
        <v>230.23</v>
      </c>
    </row>
    <row r="100" spans="1:9" ht="26.25" customHeight="1">
      <c r="A100" s="139" t="s">
        <v>301</v>
      </c>
      <c r="B100" s="45" t="s">
        <v>80</v>
      </c>
      <c r="C100" s="71" t="s">
        <v>23</v>
      </c>
      <c r="D100" s="71" t="s">
        <v>23</v>
      </c>
      <c r="E100" s="141" t="s">
        <v>325</v>
      </c>
      <c r="F100" s="71" t="s">
        <v>43</v>
      </c>
      <c r="G100" s="25"/>
      <c r="H100" s="25">
        <f t="shared" si="2"/>
        <v>230.23</v>
      </c>
      <c r="I100" s="25">
        <f>I101</f>
        <v>230.23</v>
      </c>
    </row>
    <row r="101" spans="1:9" ht="36.75" customHeight="1">
      <c r="A101" s="137" t="s">
        <v>217</v>
      </c>
      <c r="B101" s="45" t="s">
        <v>80</v>
      </c>
      <c r="C101" s="71" t="s">
        <v>23</v>
      </c>
      <c r="D101" s="71" t="s">
        <v>23</v>
      </c>
      <c r="E101" s="71" t="s">
        <v>325</v>
      </c>
      <c r="F101" s="71" t="s">
        <v>137</v>
      </c>
      <c r="G101" s="25"/>
      <c r="H101" s="25">
        <f t="shared" si="2"/>
        <v>230.23</v>
      </c>
      <c r="I101" s="25">
        <v>230.23</v>
      </c>
    </row>
    <row r="102" spans="1:9" ht="12.75" customHeight="1">
      <c r="A102" s="84" t="s">
        <v>240</v>
      </c>
      <c r="B102" s="69" t="s">
        <v>80</v>
      </c>
      <c r="C102" s="95" t="s">
        <v>20</v>
      </c>
      <c r="D102" s="95" t="s">
        <v>16</v>
      </c>
      <c r="E102" s="95" t="s">
        <v>42</v>
      </c>
      <c r="F102" s="95" t="s">
        <v>43</v>
      </c>
      <c r="G102" s="61">
        <f>G103+G108</f>
        <v>89.2</v>
      </c>
      <c r="H102" s="61">
        <f>I102-G102</f>
        <v>2</v>
      </c>
      <c r="I102" s="61">
        <f>I103+I108</f>
        <v>91.2</v>
      </c>
    </row>
    <row r="103" spans="1:9" ht="36.75" customHeight="1">
      <c r="A103" s="138" t="s">
        <v>320</v>
      </c>
      <c r="B103" s="135" t="s">
        <v>80</v>
      </c>
      <c r="C103" s="141" t="s">
        <v>20</v>
      </c>
      <c r="D103" s="141" t="s">
        <v>16</v>
      </c>
      <c r="E103" s="141" t="s">
        <v>314</v>
      </c>
      <c r="F103" s="141" t="s">
        <v>43</v>
      </c>
      <c r="G103" s="25">
        <f aca="true" t="shared" si="3" ref="G103:I104">G104</f>
        <v>0</v>
      </c>
      <c r="H103" s="25">
        <f t="shared" si="3"/>
        <v>-446</v>
      </c>
      <c r="I103" s="25">
        <f t="shared" si="3"/>
        <v>91.2</v>
      </c>
    </row>
    <row r="104" spans="1:9" ht="51" customHeight="1">
      <c r="A104" s="139" t="s">
        <v>328</v>
      </c>
      <c r="B104" s="135" t="s">
        <v>80</v>
      </c>
      <c r="C104" s="141" t="s">
        <v>20</v>
      </c>
      <c r="D104" s="141" t="s">
        <v>20</v>
      </c>
      <c r="E104" s="141" t="s">
        <v>326</v>
      </c>
      <c r="F104" s="141" t="s">
        <v>43</v>
      </c>
      <c r="G104" s="25">
        <f t="shared" si="3"/>
        <v>0</v>
      </c>
      <c r="H104" s="25">
        <f t="shared" si="3"/>
        <v>-446</v>
      </c>
      <c r="I104" s="25">
        <f t="shared" si="3"/>
        <v>91.2</v>
      </c>
    </row>
    <row r="105" spans="1:9" ht="65.25" customHeight="1">
      <c r="A105" s="137" t="s">
        <v>329</v>
      </c>
      <c r="B105" s="135" t="s">
        <v>80</v>
      </c>
      <c r="C105" s="141" t="s">
        <v>20</v>
      </c>
      <c r="D105" s="141" t="s">
        <v>20</v>
      </c>
      <c r="E105" s="141" t="s">
        <v>327</v>
      </c>
      <c r="F105" s="141" t="s">
        <v>43</v>
      </c>
      <c r="G105" s="25">
        <f>G106+G107</f>
        <v>0</v>
      </c>
      <c r="H105" s="25">
        <f aca="true" t="shared" si="4" ref="H105:I107">H106+H107</f>
        <v>-446</v>
      </c>
      <c r="I105" s="25">
        <f t="shared" si="4"/>
        <v>91.2</v>
      </c>
    </row>
    <row r="106" spans="1:9" ht="37.5" customHeight="1">
      <c r="A106" s="137" t="s">
        <v>217</v>
      </c>
      <c r="B106" s="135" t="s">
        <v>80</v>
      </c>
      <c r="C106" s="141" t="s">
        <v>20</v>
      </c>
      <c r="D106" s="141" t="s">
        <v>20</v>
      </c>
      <c r="E106" s="141" t="s">
        <v>327</v>
      </c>
      <c r="F106" s="141" t="s">
        <v>137</v>
      </c>
      <c r="G106" s="25">
        <v>0</v>
      </c>
      <c r="H106" s="25">
        <f t="shared" si="4"/>
        <v>-267.6</v>
      </c>
      <c r="I106" s="25">
        <v>88.2</v>
      </c>
    </row>
    <row r="107" spans="1:9" ht="36" customHeight="1">
      <c r="A107" s="74" t="s">
        <v>283</v>
      </c>
      <c r="B107" s="135" t="s">
        <v>80</v>
      </c>
      <c r="C107" s="141" t="s">
        <v>20</v>
      </c>
      <c r="D107" s="141" t="s">
        <v>20</v>
      </c>
      <c r="E107" s="141" t="s">
        <v>327</v>
      </c>
      <c r="F107" s="141" t="s">
        <v>138</v>
      </c>
      <c r="G107" s="25">
        <v>0</v>
      </c>
      <c r="H107" s="25">
        <f t="shared" si="4"/>
        <v>-178.4</v>
      </c>
      <c r="I107" s="25">
        <v>3</v>
      </c>
    </row>
    <row r="108" spans="1:9" ht="14.25" customHeight="1">
      <c r="A108" s="74" t="s">
        <v>46</v>
      </c>
      <c r="B108" s="45" t="s">
        <v>80</v>
      </c>
      <c r="C108" s="71" t="s">
        <v>20</v>
      </c>
      <c r="D108" s="71" t="s">
        <v>20</v>
      </c>
      <c r="E108" s="71" t="s">
        <v>42</v>
      </c>
      <c r="F108" s="71" t="s">
        <v>43</v>
      </c>
      <c r="G108" s="25">
        <f>G109</f>
        <v>89.2</v>
      </c>
      <c r="H108" s="25">
        <f>I108-G108</f>
        <v>-89.2</v>
      </c>
      <c r="I108" s="25">
        <f>I109</f>
        <v>0</v>
      </c>
    </row>
    <row r="109" spans="1:9" ht="24.75" customHeight="1">
      <c r="A109" s="74" t="s">
        <v>239</v>
      </c>
      <c r="B109" s="45" t="s">
        <v>80</v>
      </c>
      <c r="C109" s="71" t="s">
        <v>20</v>
      </c>
      <c r="D109" s="71" t="s">
        <v>20</v>
      </c>
      <c r="E109" s="71" t="s">
        <v>238</v>
      </c>
      <c r="F109" s="71" t="s">
        <v>43</v>
      </c>
      <c r="G109" s="25">
        <f>G110</f>
        <v>89.2</v>
      </c>
      <c r="H109" s="25">
        <f>I109-G109</f>
        <v>-89.2</v>
      </c>
      <c r="I109" s="25">
        <f>I110</f>
        <v>0</v>
      </c>
    </row>
    <row r="110" spans="1:9" ht="13.5" customHeight="1">
      <c r="A110" s="74" t="s">
        <v>237</v>
      </c>
      <c r="B110" s="45" t="s">
        <v>80</v>
      </c>
      <c r="C110" s="71" t="s">
        <v>20</v>
      </c>
      <c r="D110" s="71" t="s">
        <v>20</v>
      </c>
      <c r="E110" s="71" t="s">
        <v>90</v>
      </c>
      <c r="F110" s="71" t="s">
        <v>43</v>
      </c>
      <c r="G110" s="25">
        <f>G111+G112</f>
        <v>89.2</v>
      </c>
      <c r="H110" s="25">
        <f>I110-G110</f>
        <v>-89.2</v>
      </c>
      <c r="I110" s="25">
        <f>I111+I112</f>
        <v>0</v>
      </c>
    </row>
    <row r="111" spans="1:9" ht="36.75" customHeight="1">
      <c r="A111" s="74" t="s">
        <v>217</v>
      </c>
      <c r="B111" s="45" t="s">
        <v>80</v>
      </c>
      <c r="C111" s="71" t="s">
        <v>20</v>
      </c>
      <c r="D111" s="71" t="s">
        <v>20</v>
      </c>
      <c r="E111" s="71" t="s">
        <v>90</v>
      </c>
      <c r="F111" s="71" t="s">
        <v>137</v>
      </c>
      <c r="G111" s="25">
        <v>88.2</v>
      </c>
      <c r="H111" s="25">
        <f>I111-G111</f>
        <v>-88.2</v>
      </c>
      <c r="I111" s="25">
        <v>0</v>
      </c>
    </row>
    <row r="112" spans="1:9" ht="36" customHeight="1">
      <c r="A112" s="74" t="s">
        <v>218</v>
      </c>
      <c r="B112" s="45" t="s">
        <v>80</v>
      </c>
      <c r="C112" s="71" t="s">
        <v>20</v>
      </c>
      <c r="D112" s="71" t="s">
        <v>20</v>
      </c>
      <c r="E112" s="71" t="s">
        <v>90</v>
      </c>
      <c r="F112" s="71" t="s">
        <v>138</v>
      </c>
      <c r="G112" s="25">
        <v>1</v>
      </c>
      <c r="H112" s="25">
        <f>I112-G112</f>
        <v>-1</v>
      </c>
      <c r="I112" s="25">
        <v>0</v>
      </c>
    </row>
    <row r="113" spans="1:9" ht="12.75" customHeight="1">
      <c r="A113" s="86" t="s">
        <v>243</v>
      </c>
      <c r="B113" s="69" t="s">
        <v>80</v>
      </c>
      <c r="C113" s="69" t="s">
        <v>24</v>
      </c>
      <c r="D113" s="69" t="s">
        <v>16</v>
      </c>
      <c r="E113" s="69" t="s">
        <v>42</v>
      </c>
      <c r="F113" s="69" t="s">
        <v>43</v>
      </c>
      <c r="G113" s="61">
        <f>G115+G133+G141</f>
        <v>364.90999999999997</v>
      </c>
      <c r="H113" s="61">
        <f aca="true" t="shared" si="5" ref="H113:H155">I113-G113</f>
        <v>1150.96</v>
      </c>
      <c r="I113" s="61">
        <f>I115+I133+I141</f>
        <v>1515.87</v>
      </c>
    </row>
    <row r="114" spans="1:9" ht="12.75" customHeight="1" hidden="1">
      <c r="A114" s="74" t="s">
        <v>242</v>
      </c>
      <c r="B114" s="45" t="s">
        <v>80</v>
      </c>
      <c r="C114" s="71" t="s">
        <v>24</v>
      </c>
      <c r="D114" s="71" t="s">
        <v>16</v>
      </c>
      <c r="E114" s="71" t="s">
        <v>42</v>
      </c>
      <c r="F114" s="71" t="s">
        <v>43</v>
      </c>
      <c r="G114" s="25">
        <f>G115</f>
        <v>236.57</v>
      </c>
      <c r="H114" s="25">
        <f t="shared" si="5"/>
        <v>1279.3</v>
      </c>
      <c r="I114" s="25">
        <f>I115</f>
        <v>1515.87</v>
      </c>
    </row>
    <row r="115" spans="1:9" s="104" customFormat="1" ht="12.75" customHeight="1">
      <c r="A115" s="84" t="s">
        <v>48</v>
      </c>
      <c r="B115" s="69" t="s">
        <v>80</v>
      </c>
      <c r="C115" s="95" t="s">
        <v>24</v>
      </c>
      <c r="D115" s="95" t="s">
        <v>15</v>
      </c>
      <c r="E115" s="95" t="s">
        <v>42</v>
      </c>
      <c r="F115" s="95" t="s">
        <v>43</v>
      </c>
      <c r="G115" s="61">
        <f>G127+G116</f>
        <v>236.57</v>
      </c>
      <c r="H115" s="61">
        <f t="shared" si="5"/>
        <v>1279.3</v>
      </c>
      <c r="I115" s="61">
        <f>I127+I116+I123+I118</f>
        <v>1515.87</v>
      </c>
    </row>
    <row r="116" spans="1:9" s="104" customFormat="1" ht="38.25" customHeight="1">
      <c r="A116" s="138" t="s">
        <v>320</v>
      </c>
      <c r="B116" s="135" t="s">
        <v>80</v>
      </c>
      <c r="C116" s="135" t="s">
        <v>24</v>
      </c>
      <c r="D116" s="135" t="s">
        <v>15</v>
      </c>
      <c r="E116" s="45" t="s">
        <v>314</v>
      </c>
      <c r="F116" s="45" t="s">
        <v>43</v>
      </c>
      <c r="G116" s="25">
        <f>G117</f>
        <v>0</v>
      </c>
      <c r="H116" s="25">
        <f aca="true" t="shared" si="6" ref="H116:H126">I116-G116</f>
        <v>817.02</v>
      </c>
      <c r="I116" s="25">
        <f>I117</f>
        <v>817.02</v>
      </c>
    </row>
    <row r="117" spans="1:9" s="104" customFormat="1" ht="38.25" customHeight="1">
      <c r="A117" s="139" t="s">
        <v>331</v>
      </c>
      <c r="B117" s="135" t="s">
        <v>80</v>
      </c>
      <c r="C117" s="135" t="s">
        <v>24</v>
      </c>
      <c r="D117" s="135" t="s">
        <v>15</v>
      </c>
      <c r="E117" s="45" t="s">
        <v>326</v>
      </c>
      <c r="F117" s="45" t="s">
        <v>43</v>
      </c>
      <c r="G117" s="25">
        <f>G121</f>
        <v>0</v>
      </c>
      <c r="H117" s="25">
        <f t="shared" si="6"/>
        <v>817.02</v>
      </c>
      <c r="I117" s="25">
        <f>I121</f>
        <v>817.02</v>
      </c>
    </row>
    <row r="118" spans="1:9" s="104" customFormat="1" ht="38.25" customHeight="1">
      <c r="A118" s="34" t="s">
        <v>361</v>
      </c>
      <c r="B118" s="135" t="s">
        <v>80</v>
      </c>
      <c r="C118" s="135" t="s">
        <v>24</v>
      </c>
      <c r="D118" s="135" t="s">
        <v>15</v>
      </c>
      <c r="E118" s="45" t="s">
        <v>362</v>
      </c>
      <c r="F118" s="45" t="s">
        <v>43</v>
      </c>
      <c r="G118" s="25"/>
      <c r="H118" s="25">
        <f t="shared" si="6"/>
        <v>302.32</v>
      </c>
      <c r="I118" s="25">
        <f>I119+I120</f>
        <v>302.32</v>
      </c>
    </row>
    <row r="119" spans="1:9" s="104" customFormat="1" ht="38.25" customHeight="1">
      <c r="A119" s="151" t="s">
        <v>354</v>
      </c>
      <c r="B119" s="135" t="s">
        <v>80</v>
      </c>
      <c r="C119" s="135" t="s">
        <v>24</v>
      </c>
      <c r="D119" s="135" t="s">
        <v>15</v>
      </c>
      <c r="E119" s="45" t="s">
        <v>362</v>
      </c>
      <c r="F119" s="45" t="s">
        <v>353</v>
      </c>
      <c r="G119" s="25"/>
      <c r="H119" s="25">
        <f t="shared" si="6"/>
        <v>15.12</v>
      </c>
      <c r="I119" s="25">
        <v>15.12</v>
      </c>
    </row>
    <row r="120" spans="1:9" s="104" customFormat="1" ht="38.25" customHeight="1">
      <c r="A120" s="151" t="s">
        <v>354</v>
      </c>
      <c r="B120" s="135" t="s">
        <v>80</v>
      </c>
      <c r="C120" s="135" t="s">
        <v>24</v>
      </c>
      <c r="D120" s="135" t="s">
        <v>15</v>
      </c>
      <c r="E120" s="45" t="s">
        <v>363</v>
      </c>
      <c r="F120" s="45" t="s">
        <v>353</v>
      </c>
      <c r="G120" s="25"/>
      <c r="H120" s="25">
        <f t="shared" si="6"/>
        <v>287.2</v>
      </c>
      <c r="I120" s="25">
        <v>287.2</v>
      </c>
    </row>
    <row r="121" spans="1:9" s="104" customFormat="1" ht="65.25" customHeight="1">
      <c r="A121" s="137" t="s">
        <v>332</v>
      </c>
      <c r="B121" s="135" t="s">
        <v>80</v>
      </c>
      <c r="C121" s="135" t="s">
        <v>24</v>
      </c>
      <c r="D121" s="135" t="s">
        <v>15</v>
      </c>
      <c r="E121" s="45" t="s">
        <v>330</v>
      </c>
      <c r="F121" s="45" t="s">
        <v>43</v>
      </c>
      <c r="G121" s="25">
        <f>G122+G126</f>
        <v>0</v>
      </c>
      <c r="H121" s="25">
        <f t="shared" si="6"/>
        <v>817.02</v>
      </c>
      <c r="I121" s="25">
        <f>I122+I126</f>
        <v>817.02</v>
      </c>
    </row>
    <row r="122" spans="1:9" s="104" customFormat="1" ht="41.25" customHeight="1">
      <c r="A122" s="74" t="s">
        <v>283</v>
      </c>
      <c r="B122" s="135" t="s">
        <v>80</v>
      </c>
      <c r="C122" s="135" t="s">
        <v>24</v>
      </c>
      <c r="D122" s="135" t="s">
        <v>15</v>
      </c>
      <c r="E122" s="45" t="s">
        <v>330</v>
      </c>
      <c r="F122" s="45" t="s">
        <v>138</v>
      </c>
      <c r="G122" s="25">
        <v>0</v>
      </c>
      <c r="H122" s="25">
        <f t="shared" si="6"/>
        <v>807.02</v>
      </c>
      <c r="I122" s="25">
        <f>670.8+50+3.47+82.75</f>
        <v>807.02</v>
      </c>
    </row>
    <row r="123" spans="1:9" s="104" customFormat="1" ht="41.25" customHeight="1">
      <c r="A123" s="151" t="s">
        <v>356</v>
      </c>
      <c r="B123" s="135" t="s">
        <v>80</v>
      </c>
      <c r="C123" s="135" t="s">
        <v>24</v>
      </c>
      <c r="D123" s="135" t="s">
        <v>15</v>
      </c>
      <c r="E123" s="45" t="s">
        <v>355</v>
      </c>
      <c r="F123" s="45" t="s">
        <v>43</v>
      </c>
      <c r="G123" s="25"/>
      <c r="H123" s="25">
        <f t="shared" si="6"/>
        <v>396.53</v>
      </c>
      <c r="I123" s="25">
        <f>I124+I125</f>
        <v>396.53</v>
      </c>
    </row>
    <row r="124" spans="1:9" s="104" customFormat="1" ht="41.25" customHeight="1">
      <c r="A124" s="151" t="s">
        <v>354</v>
      </c>
      <c r="B124" s="135" t="s">
        <v>80</v>
      </c>
      <c r="C124" s="135" t="s">
        <v>24</v>
      </c>
      <c r="D124" s="135" t="s">
        <v>15</v>
      </c>
      <c r="E124" s="45" t="s">
        <v>351</v>
      </c>
      <c r="F124" s="45" t="s">
        <v>353</v>
      </c>
      <c r="G124" s="25"/>
      <c r="H124" s="25">
        <f t="shared" si="6"/>
        <v>200</v>
      </c>
      <c r="I124" s="25">
        <v>200</v>
      </c>
    </row>
    <row r="125" spans="1:9" s="104" customFormat="1" ht="41.25" customHeight="1">
      <c r="A125" s="34" t="s">
        <v>354</v>
      </c>
      <c r="B125" s="135" t="s">
        <v>80</v>
      </c>
      <c r="C125" s="135" t="s">
        <v>24</v>
      </c>
      <c r="D125" s="135" t="s">
        <v>15</v>
      </c>
      <c r="E125" s="45" t="s">
        <v>352</v>
      </c>
      <c r="F125" s="45" t="s">
        <v>353</v>
      </c>
      <c r="G125" s="25"/>
      <c r="H125" s="25">
        <f t="shared" si="6"/>
        <v>196.53</v>
      </c>
      <c r="I125" s="25">
        <v>196.53</v>
      </c>
    </row>
    <row r="126" spans="1:9" s="104" customFormat="1" ht="27.75" customHeight="1">
      <c r="A126" s="109" t="s">
        <v>251</v>
      </c>
      <c r="B126" s="45" t="s">
        <v>80</v>
      </c>
      <c r="C126" s="45" t="s">
        <v>24</v>
      </c>
      <c r="D126" s="45" t="s">
        <v>15</v>
      </c>
      <c r="E126" s="45" t="s">
        <v>330</v>
      </c>
      <c r="F126" s="45" t="s">
        <v>252</v>
      </c>
      <c r="G126" s="25">
        <v>0</v>
      </c>
      <c r="H126" s="25">
        <f t="shared" si="6"/>
        <v>10</v>
      </c>
      <c r="I126" s="25">
        <v>10</v>
      </c>
    </row>
    <row r="127" spans="1:9" ht="26.25" customHeight="1">
      <c r="A127" s="74" t="s">
        <v>49</v>
      </c>
      <c r="B127" s="45" t="s">
        <v>80</v>
      </c>
      <c r="C127" s="71" t="s">
        <v>24</v>
      </c>
      <c r="D127" s="71" t="s">
        <v>15</v>
      </c>
      <c r="E127" s="71" t="s">
        <v>241</v>
      </c>
      <c r="F127" s="71" t="s">
        <v>43</v>
      </c>
      <c r="G127" s="25">
        <f>G128</f>
        <v>236.57</v>
      </c>
      <c r="H127" s="25">
        <f t="shared" si="5"/>
        <v>-236.57</v>
      </c>
      <c r="I127" s="25">
        <f>I128</f>
        <v>0</v>
      </c>
    </row>
    <row r="128" spans="1:9" ht="24.75" customHeight="1">
      <c r="A128" s="74" t="s">
        <v>47</v>
      </c>
      <c r="B128" s="45" t="s">
        <v>80</v>
      </c>
      <c r="C128" s="71" t="s">
        <v>24</v>
      </c>
      <c r="D128" s="71" t="s">
        <v>15</v>
      </c>
      <c r="E128" s="71" t="s">
        <v>64</v>
      </c>
      <c r="F128" s="71" t="s">
        <v>43</v>
      </c>
      <c r="G128" s="25">
        <f>G129+G130</f>
        <v>236.57</v>
      </c>
      <c r="H128" s="25">
        <f t="shared" si="5"/>
        <v>-236.57</v>
      </c>
      <c r="I128" s="25">
        <f>I129+I130+I132</f>
        <v>0</v>
      </c>
    </row>
    <row r="129" spans="1:9" ht="12.75" customHeight="1" hidden="1">
      <c r="A129" s="74" t="s">
        <v>217</v>
      </c>
      <c r="B129" s="45" t="s">
        <v>80</v>
      </c>
      <c r="C129" s="71" t="s">
        <v>24</v>
      </c>
      <c r="D129" s="71" t="s">
        <v>15</v>
      </c>
      <c r="E129" s="71" t="s">
        <v>64</v>
      </c>
      <c r="F129" s="71" t="s">
        <v>137</v>
      </c>
      <c r="G129" s="25">
        <v>0</v>
      </c>
      <c r="H129" s="25">
        <f t="shared" si="5"/>
        <v>0</v>
      </c>
      <c r="I129" s="25">
        <v>0</v>
      </c>
    </row>
    <row r="130" spans="1:9" ht="12.75" customHeight="1">
      <c r="A130" s="74" t="s">
        <v>218</v>
      </c>
      <c r="B130" s="45" t="s">
        <v>80</v>
      </c>
      <c r="C130" s="71" t="s">
        <v>24</v>
      </c>
      <c r="D130" s="71" t="s">
        <v>15</v>
      </c>
      <c r="E130" s="71" t="s">
        <v>64</v>
      </c>
      <c r="F130" s="71" t="s">
        <v>138</v>
      </c>
      <c r="G130" s="25">
        <v>236.57</v>
      </c>
      <c r="H130" s="25">
        <f t="shared" si="5"/>
        <v>-236.57</v>
      </c>
      <c r="I130" s="25">
        <v>0</v>
      </c>
    </row>
    <row r="131" spans="1:9" ht="12.75" customHeight="1" hidden="1">
      <c r="A131" s="86" t="s">
        <v>243</v>
      </c>
      <c r="B131" s="69" t="s">
        <v>80</v>
      </c>
      <c r="C131" s="69" t="s">
        <v>24</v>
      </c>
      <c r="D131" s="69" t="s">
        <v>16</v>
      </c>
      <c r="E131" s="69" t="s">
        <v>42</v>
      </c>
      <c r="F131" s="69" t="s">
        <v>43</v>
      </c>
      <c r="G131" s="61">
        <f>G133</f>
        <v>12.18</v>
      </c>
      <c r="H131" s="25">
        <f t="shared" si="5"/>
        <v>-12.18</v>
      </c>
      <c r="I131" s="61">
        <f>I133</f>
        <v>0</v>
      </c>
    </row>
    <row r="132" spans="1:9" ht="27.75" customHeight="1">
      <c r="A132" s="109" t="s">
        <v>251</v>
      </c>
      <c r="B132" s="45" t="s">
        <v>80</v>
      </c>
      <c r="C132" s="45" t="s">
        <v>24</v>
      </c>
      <c r="D132" s="45" t="s">
        <v>15</v>
      </c>
      <c r="E132" s="45" t="s">
        <v>64</v>
      </c>
      <c r="F132" s="45" t="s">
        <v>252</v>
      </c>
      <c r="G132" s="25">
        <v>0</v>
      </c>
      <c r="H132" s="25">
        <f t="shared" si="5"/>
        <v>0</v>
      </c>
      <c r="I132" s="25">
        <v>0</v>
      </c>
    </row>
    <row r="133" spans="1:9" s="104" customFormat="1" ht="12.75" customHeight="1">
      <c r="A133" s="84" t="s">
        <v>48</v>
      </c>
      <c r="B133" s="69" t="s">
        <v>80</v>
      </c>
      <c r="C133" s="95" t="s">
        <v>24</v>
      </c>
      <c r="D133" s="95" t="s">
        <v>15</v>
      </c>
      <c r="E133" s="95" t="s">
        <v>42</v>
      </c>
      <c r="F133" s="95" t="s">
        <v>43</v>
      </c>
      <c r="G133" s="61">
        <f>G134</f>
        <v>12.18</v>
      </c>
      <c r="H133" s="61">
        <f t="shared" si="5"/>
        <v>-12.18</v>
      </c>
      <c r="I133" s="61">
        <f>I134</f>
        <v>0</v>
      </c>
    </row>
    <row r="134" spans="1:9" s="104" customFormat="1" ht="13.5" customHeight="1">
      <c r="A134" s="110" t="s">
        <v>246</v>
      </c>
      <c r="B134" s="69" t="s">
        <v>80</v>
      </c>
      <c r="C134" s="95" t="s">
        <v>24</v>
      </c>
      <c r="D134" s="95" t="s">
        <v>15</v>
      </c>
      <c r="E134" s="98" t="s">
        <v>245</v>
      </c>
      <c r="F134" s="98" t="s">
        <v>43</v>
      </c>
      <c r="G134" s="61">
        <f>G135</f>
        <v>12.18</v>
      </c>
      <c r="H134" s="61">
        <f t="shared" si="5"/>
        <v>-12.18</v>
      </c>
      <c r="I134" s="61">
        <f>I135</f>
        <v>0</v>
      </c>
    </row>
    <row r="135" spans="1:9" ht="12.75" customHeight="1">
      <c r="A135" s="74" t="s">
        <v>47</v>
      </c>
      <c r="B135" s="45" t="s">
        <v>80</v>
      </c>
      <c r="C135" s="71" t="s">
        <v>24</v>
      </c>
      <c r="D135" s="71" t="s">
        <v>15</v>
      </c>
      <c r="E135" s="71" t="s">
        <v>135</v>
      </c>
      <c r="F135" s="71" t="s">
        <v>43</v>
      </c>
      <c r="G135" s="25">
        <f>G136+G137</f>
        <v>12.18</v>
      </c>
      <c r="H135" s="25">
        <f t="shared" si="5"/>
        <v>-12.18</v>
      </c>
      <c r="I135" s="25">
        <f>I136+I137</f>
        <v>0</v>
      </c>
    </row>
    <row r="136" spans="1:9" ht="39.75" customHeight="1" hidden="1">
      <c r="A136" s="74" t="s">
        <v>217</v>
      </c>
      <c r="B136" s="45" t="s">
        <v>80</v>
      </c>
      <c r="C136" s="71" t="s">
        <v>24</v>
      </c>
      <c r="D136" s="71" t="s">
        <v>15</v>
      </c>
      <c r="E136" s="71" t="s">
        <v>135</v>
      </c>
      <c r="F136" s="71" t="s">
        <v>137</v>
      </c>
      <c r="G136" s="25">
        <v>0</v>
      </c>
      <c r="H136" s="25">
        <f t="shared" si="5"/>
        <v>0</v>
      </c>
      <c r="I136" s="25">
        <v>0</v>
      </c>
    </row>
    <row r="137" spans="1:9" ht="36" customHeight="1">
      <c r="A137" s="74" t="s">
        <v>218</v>
      </c>
      <c r="B137" s="45" t="s">
        <v>80</v>
      </c>
      <c r="C137" s="71" t="s">
        <v>24</v>
      </c>
      <c r="D137" s="71" t="s">
        <v>15</v>
      </c>
      <c r="E137" s="71" t="s">
        <v>135</v>
      </c>
      <c r="F137" s="71" t="s">
        <v>138</v>
      </c>
      <c r="G137" s="25">
        <v>12.18</v>
      </c>
      <c r="H137" s="25">
        <f t="shared" si="5"/>
        <v>-12.18</v>
      </c>
      <c r="I137" s="25">
        <v>0</v>
      </c>
    </row>
    <row r="138" spans="1:9" ht="12.75" customHeight="1" hidden="1">
      <c r="A138" s="86"/>
      <c r="B138" s="69"/>
      <c r="C138" s="95"/>
      <c r="D138" s="95"/>
      <c r="E138" s="98"/>
      <c r="F138" s="98"/>
      <c r="G138" s="61">
        <f>G140</f>
        <v>116.16</v>
      </c>
      <c r="H138" s="25">
        <f t="shared" si="5"/>
        <v>-116.16</v>
      </c>
      <c r="I138" s="61">
        <f>I140</f>
        <v>0</v>
      </c>
    </row>
    <row r="139" spans="1:9" ht="12.75" customHeight="1" hidden="1">
      <c r="A139" s="109"/>
      <c r="B139" s="45"/>
      <c r="C139" s="45"/>
      <c r="D139" s="45"/>
      <c r="E139" s="45"/>
      <c r="F139" s="45"/>
      <c r="G139" s="25">
        <v>0</v>
      </c>
      <c r="H139" s="25">
        <f t="shared" si="5"/>
        <v>4</v>
      </c>
      <c r="I139" s="25">
        <v>4</v>
      </c>
    </row>
    <row r="140" spans="1:9" s="104" customFormat="1" ht="12.75" customHeight="1" hidden="1">
      <c r="A140" s="110" t="s">
        <v>27</v>
      </c>
      <c r="B140" s="69" t="s">
        <v>80</v>
      </c>
      <c r="C140" s="95" t="s">
        <v>24</v>
      </c>
      <c r="D140" s="95" t="s">
        <v>15</v>
      </c>
      <c r="E140" s="98" t="s">
        <v>42</v>
      </c>
      <c r="F140" s="98" t="s">
        <v>43</v>
      </c>
      <c r="G140" s="61">
        <f>G141</f>
        <v>116.16</v>
      </c>
      <c r="H140" s="61">
        <f t="shared" si="5"/>
        <v>-116.16</v>
      </c>
      <c r="I140" s="61">
        <f>I141</f>
        <v>0</v>
      </c>
    </row>
    <row r="141" spans="1:9" s="104" customFormat="1" ht="12.75" customHeight="1">
      <c r="A141" s="84" t="s">
        <v>50</v>
      </c>
      <c r="B141" s="69" t="s">
        <v>80</v>
      </c>
      <c r="C141" s="95" t="s">
        <v>24</v>
      </c>
      <c r="D141" s="95" t="s">
        <v>15</v>
      </c>
      <c r="E141" s="98" t="s">
        <v>244</v>
      </c>
      <c r="F141" s="98" t="s">
        <v>43</v>
      </c>
      <c r="G141" s="61">
        <f>G142</f>
        <v>116.16</v>
      </c>
      <c r="H141" s="61">
        <f t="shared" si="5"/>
        <v>-116.16</v>
      </c>
      <c r="I141" s="61">
        <f>I142</f>
        <v>0</v>
      </c>
    </row>
    <row r="142" spans="1:9" ht="26.25" customHeight="1">
      <c r="A142" s="74" t="s">
        <v>47</v>
      </c>
      <c r="B142" s="45" t="s">
        <v>80</v>
      </c>
      <c r="C142" s="71" t="s">
        <v>24</v>
      </c>
      <c r="D142" s="71" t="s">
        <v>15</v>
      </c>
      <c r="E142" s="71" t="s">
        <v>65</v>
      </c>
      <c r="F142" s="71" t="s">
        <v>43</v>
      </c>
      <c r="G142" s="25">
        <f>G143+G144</f>
        <v>116.16</v>
      </c>
      <c r="H142" s="25">
        <f t="shared" si="5"/>
        <v>-116.16</v>
      </c>
      <c r="I142" s="25">
        <f>I143+I144+I145</f>
        <v>0</v>
      </c>
    </row>
    <row r="143" spans="1:9" ht="12.75" customHeight="1" hidden="1">
      <c r="A143" s="74" t="s">
        <v>217</v>
      </c>
      <c r="B143" s="45" t="s">
        <v>80</v>
      </c>
      <c r="C143" s="71" t="s">
        <v>24</v>
      </c>
      <c r="D143" s="71" t="s">
        <v>15</v>
      </c>
      <c r="E143" s="71" t="s">
        <v>65</v>
      </c>
      <c r="F143" s="71" t="s">
        <v>137</v>
      </c>
      <c r="G143" s="25">
        <v>0</v>
      </c>
      <c r="H143" s="25">
        <f t="shared" si="5"/>
        <v>0</v>
      </c>
      <c r="I143" s="25">
        <v>0</v>
      </c>
    </row>
    <row r="144" spans="1:9" ht="36.75" customHeight="1">
      <c r="A144" s="74" t="s">
        <v>218</v>
      </c>
      <c r="B144" s="45" t="s">
        <v>80</v>
      </c>
      <c r="C144" s="71" t="s">
        <v>24</v>
      </c>
      <c r="D144" s="71" t="s">
        <v>15</v>
      </c>
      <c r="E144" s="71" t="s">
        <v>65</v>
      </c>
      <c r="F144" s="71" t="s">
        <v>138</v>
      </c>
      <c r="G144" s="25">
        <v>116.16</v>
      </c>
      <c r="H144" s="25">
        <f t="shared" si="5"/>
        <v>-116.16</v>
      </c>
      <c r="I144" s="25">
        <v>0</v>
      </c>
    </row>
    <row r="145" spans="1:9" ht="28.5" customHeight="1">
      <c r="A145" s="109" t="s">
        <v>251</v>
      </c>
      <c r="B145" s="45" t="s">
        <v>80</v>
      </c>
      <c r="C145" s="45" t="s">
        <v>24</v>
      </c>
      <c r="D145" s="45" t="s">
        <v>15</v>
      </c>
      <c r="E145" s="45" t="s">
        <v>65</v>
      </c>
      <c r="F145" s="45" t="s">
        <v>252</v>
      </c>
      <c r="G145" s="25">
        <v>0</v>
      </c>
      <c r="H145" s="25">
        <f t="shared" si="5"/>
        <v>0</v>
      </c>
      <c r="I145" s="25">
        <v>0</v>
      </c>
    </row>
    <row r="146" spans="1:9" ht="12.75" customHeight="1">
      <c r="A146" s="84" t="s">
        <v>132</v>
      </c>
      <c r="B146" s="69" t="s">
        <v>80</v>
      </c>
      <c r="C146" s="95" t="s">
        <v>131</v>
      </c>
      <c r="D146" s="95" t="s">
        <v>16</v>
      </c>
      <c r="E146" s="95" t="s">
        <v>42</v>
      </c>
      <c r="F146" s="95" t="s">
        <v>43</v>
      </c>
      <c r="G146" s="61">
        <f>G147</f>
        <v>769.69</v>
      </c>
      <c r="H146" s="61">
        <f t="shared" si="5"/>
        <v>-178.62</v>
      </c>
      <c r="I146" s="61">
        <f>I147</f>
        <v>591.07</v>
      </c>
    </row>
    <row r="147" spans="1:9" ht="26.25" customHeight="1">
      <c r="A147" s="74" t="s">
        <v>207</v>
      </c>
      <c r="B147" s="45" t="s">
        <v>80</v>
      </c>
      <c r="C147" s="71" t="s">
        <v>131</v>
      </c>
      <c r="D147" s="71" t="s">
        <v>23</v>
      </c>
      <c r="E147" s="71" t="s">
        <v>42</v>
      </c>
      <c r="F147" s="71" t="s">
        <v>43</v>
      </c>
      <c r="G147" s="25">
        <f>G148+G152</f>
        <v>769.69</v>
      </c>
      <c r="H147" s="25">
        <f t="shared" si="5"/>
        <v>-178.62</v>
      </c>
      <c r="I147" s="25">
        <f>I152+I148</f>
        <v>591.07</v>
      </c>
    </row>
    <row r="148" spans="1:9" ht="36.75" customHeight="1">
      <c r="A148" s="138" t="s">
        <v>320</v>
      </c>
      <c r="B148" s="135" t="s">
        <v>80</v>
      </c>
      <c r="C148" s="141" t="s">
        <v>131</v>
      </c>
      <c r="D148" s="141" t="s">
        <v>23</v>
      </c>
      <c r="E148" s="85" t="s">
        <v>314</v>
      </c>
      <c r="F148" s="141" t="s">
        <v>43</v>
      </c>
      <c r="G148" s="25">
        <f>G149</f>
        <v>0</v>
      </c>
      <c r="H148" s="25">
        <f t="shared" si="5"/>
        <v>591.07</v>
      </c>
      <c r="I148" s="25">
        <f>I149</f>
        <v>591.07</v>
      </c>
    </row>
    <row r="149" spans="1:9" ht="54" customHeight="1">
      <c r="A149" s="139" t="s">
        <v>331</v>
      </c>
      <c r="B149" s="135" t="s">
        <v>80</v>
      </c>
      <c r="C149" s="141" t="s">
        <v>131</v>
      </c>
      <c r="D149" s="141" t="s">
        <v>23</v>
      </c>
      <c r="E149" s="85" t="s">
        <v>326</v>
      </c>
      <c r="F149" s="141" t="s">
        <v>43</v>
      </c>
      <c r="G149" s="25">
        <f>G150</f>
        <v>0</v>
      </c>
      <c r="H149" s="25">
        <f t="shared" si="5"/>
        <v>591.07</v>
      </c>
      <c r="I149" s="25">
        <f>I150</f>
        <v>591.07</v>
      </c>
    </row>
    <row r="150" spans="1:9" ht="51" customHeight="1">
      <c r="A150" s="139" t="s">
        <v>334</v>
      </c>
      <c r="B150" s="135" t="s">
        <v>80</v>
      </c>
      <c r="C150" s="141" t="s">
        <v>131</v>
      </c>
      <c r="D150" s="141" t="s">
        <v>23</v>
      </c>
      <c r="E150" s="85" t="s">
        <v>333</v>
      </c>
      <c r="F150" s="141" t="s">
        <v>43</v>
      </c>
      <c r="G150" s="25">
        <f>G151</f>
        <v>0</v>
      </c>
      <c r="H150" s="25">
        <f t="shared" si="5"/>
        <v>591.07</v>
      </c>
      <c r="I150" s="25">
        <f>I151</f>
        <v>591.07</v>
      </c>
    </row>
    <row r="151" spans="1:9" ht="39.75" customHeight="1">
      <c r="A151" s="137" t="s">
        <v>217</v>
      </c>
      <c r="B151" s="135" t="s">
        <v>80</v>
      </c>
      <c r="C151" s="141" t="s">
        <v>131</v>
      </c>
      <c r="D151" s="141" t="s">
        <v>23</v>
      </c>
      <c r="E151" s="85" t="s">
        <v>333</v>
      </c>
      <c r="F151" s="141" t="s">
        <v>137</v>
      </c>
      <c r="G151" s="25">
        <v>0</v>
      </c>
      <c r="H151" s="25">
        <f t="shared" si="5"/>
        <v>591.07</v>
      </c>
      <c r="I151" s="25">
        <v>591.07</v>
      </c>
    </row>
    <row r="152" spans="1:9" ht="77.25" customHeight="1">
      <c r="A152" s="74" t="s">
        <v>249</v>
      </c>
      <c r="B152" s="45" t="s">
        <v>80</v>
      </c>
      <c r="C152" s="71" t="s">
        <v>131</v>
      </c>
      <c r="D152" s="71" t="s">
        <v>23</v>
      </c>
      <c r="E152" s="71" t="s">
        <v>248</v>
      </c>
      <c r="F152" s="71" t="s">
        <v>43</v>
      </c>
      <c r="G152" s="25">
        <f>G153</f>
        <v>769.69</v>
      </c>
      <c r="H152" s="25">
        <f t="shared" si="5"/>
        <v>-769.69</v>
      </c>
      <c r="I152" s="25">
        <f>I153</f>
        <v>0</v>
      </c>
    </row>
    <row r="153" spans="1:9" ht="24" customHeight="1">
      <c r="A153" s="74" t="s">
        <v>47</v>
      </c>
      <c r="B153" s="45" t="s">
        <v>80</v>
      </c>
      <c r="C153" s="71" t="s">
        <v>131</v>
      </c>
      <c r="D153" s="71" t="s">
        <v>23</v>
      </c>
      <c r="E153" s="71" t="s">
        <v>247</v>
      </c>
      <c r="F153" s="71" t="s">
        <v>43</v>
      </c>
      <c r="G153" s="25">
        <f>G154</f>
        <v>769.69</v>
      </c>
      <c r="H153" s="25">
        <f t="shared" si="5"/>
        <v>-769.69</v>
      </c>
      <c r="I153" s="25">
        <f>I154</f>
        <v>0</v>
      </c>
    </row>
    <row r="154" spans="1:9" ht="12.75" customHeight="1">
      <c r="A154" s="74" t="s">
        <v>217</v>
      </c>
      <c r="B154" s="45" t="s">
        <v>80</v>
      </c>
      <c r="C154" s="71" t="s">
        <v>131</v>
      </c>
      <c r="D154" s="71" t="s">
        <v>23</v>
      </c>
      <c r="E154" s="71" t="s">
        <v>247</v>
      </c>
      <c r="F154" s="71" t="s">
        <v>137</v>
      </c>
      <c r="G154" s="25">
        <v>769.69</v>
      </c>
      <c r="H154" s="25">
        <f t="shared" si="5"/>
        <v>-769.69</v>
      </c>
      <c r="I154" s="25">
        <v>0</v>
      </c>
    </row>
    <row r="155" spans="1:9" ht="12.75" customHeight="1">
      <c r="A155" s="82" t="s">
        <v>28</v>
      </c>
      <c r="B155" s="69"/>
      <c r="C155" s="69"/>
      <c r="D155" s="69"/>
      <c r="E155" s="69"/>
      <c r="F155" s="69"/>
      <c r="G155" s="61">
        <f>G146+G113+G102+G75+G64+G56+G9+G51</f>
        <v>4279.68</v>
      </c>
      <c r="H155" s="61">
        <f t="shared" si="5"/>
        <v>168.8099999999995</v>
      </c>
      <c r="I155" s="61">
        <f>I146+I113+I102+I75+I64+I56+I9+I51</f>
        <v>4448.49</v>
      </c>
    </row>
  </sheetData>
  <sheetProtection/>
  <mergeCells count="12">
    <mergeCell ref="E4:E5"/>
    <mergeCell ref="F4:F5"/>
    <mergeCell ref="J2:L2"/>
    <mergeCell ref="G4:I4"/>
    <mergeCell ref="F1:I1"/>
    <mergeCell ref="A1:E1"/>
    <mergeCell ref="A2:I2"/>
    <mergeCell ref="J7:J28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124" customWidth="1"/>
    <col min="4" max="4" width="7.625" style="124" customWidth="1"/>
    <col min="5" max="5" width="8.75390625" style="124" customWidth="1"/>
    <col min="6" max="6" width="10.25390625" style="124" customWidth="1"/>
    <col min="7" max="7" width="9.125" style="124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128"/>
      <c r="I1" s="181" t="s">
        <v>262</v>
      </c>
      <c r="J1" s="181"/>
    </row>
    <row r="2" spans="9:10" ht="80.25" customHeight="1">
      <c r="I2" s="181"/>
      <c r="J2" s="181"/>
    </row>
    <row r="3" spans="2:10" ht="12.75">
      <c r="B3" s="180" t="s">
        <v>260</v>
      </c>
      <c r="C3" s="180"/>
      <c r="D3" s="180"/>
      <c r="E3" s="180"/>
      <c r="F3" s="180"/>
      <c r="G3" s="180"/>
      <c r="H3" s="180"/>
      <c r="I3" s="180"/>
      <c r="J3" s="180"/>
    </row>
    <row r="4" spans="2:10" ht="12.75">
      <c r="B4" s="180"/>
      <c r="C4" s="180"/>
      <c r="D4" s="180"/>
      <c r="E4" s="180"/>
      <c r="F4" s="180"/>
      <c r="G4" s="180"/>
      <c r="H4" s="180"/>
      <c r="I4" s="180"/>
      <c r="J4" s="180"/>
    </row>
    <row r="5" spans="2:10" ht="12.75">
      <c r="B5" s="180"/>
      <c r="C5" s="180"/>
      <c r="D5" s="180"/>
      <c r="E5" s="180"/>
      <c r="F5" s="180"/>
      <c r="G5" s="180"/>
      <c r="H5" s="180"/>
      <c r="I5" s="180"/>
      <c r="J5" s="180"/>
    </row>
    <row r="7" spans="1:10" ht="89.25">
      <c r="A7" s="121" t="s">
        <v>268</v>
      </c>
      <c r="B7" s="121" t="s">
        <v>269</v>
      </c>
      <c r="C7" s="125" t="s">
        <v>270</v>
      </c>
      <c r="D7" s="125" t="s">
        <v>271</v>
      </c>
      <c r="E7" s="125" t="s">
        <v>272</v>
      </c>
      <c r="F7" s="125" t="s">
        <v>273</v>
      </c>
      <c r="G7" s="125" t="s">
        <v>274</v>
      </c>
      <c r="H7" s="123" t="s">
        <v>275</v>
      </c>
      <c r="I7" s="123" t="s">
        <v>55</v>
      </c>
      <c r="J7" s="123" t="s">
        <v>311</v>
      </c>
    </row>
    <row r="8" spans="1:10" s="104" customFormat="1" ht="12.75">
      <c r="A8" s="131"/>
      <c r="B8" s="132" t="s">
        <v>276</v>
      </c>
      <c r="C8" s="133">
        <v>801</v>
      </c>
      <c r="D8" s="133">
        <v>1</v>
      </c>
      <c r="E8" s="133">
        <v>0</v>
      </c>
      <c r="F8" s="133">
        <v>0</v>
      </c>
      <c r="G8" s="133">
        <v>0</v>
      </c>
      <c r="H8" s="134">
        <f>H9+H13</f>
        <v>0</v>
      </c>
      <c r="I8" s="134">
        <f aca="true" t="shared" si="0" ref="I8:I15">J8-H8</f>
        <v>980.84</v>
      </c>
      <c r="J8" s="134">
        <f>J9</f>
        <v>980.84</v>
      </c>
    </row>
    <row r="9" spans="1:10" ht="12.75">
      <c r="A9" s="121"/>
      <c r="B9" s="122" t="s">
        <v>277</v>
      </c>
      <c r="C9" s="126">
        <v>801</v>
      </c>
      <c r="D9" s="126">
        <v>1</v>
      </c>
      <c r="E9" s="126">
        <v>2</v>
      </c>
      <c r="F9" s="126">
        <v>9900801</v>
      </c>
      <c r="G9" s="126"/>
      <c r="H9" s="129">
        <f>H10</f>
        <v>0</v>
      </c>
      <c r="I9" s="129">
        <f t="shared" si="0"/>
        <v>980.84</v>
      </c>
      <c r="J9" s="129">
        <f>J10</f>
        <v>980.84</v>
      </c>
    </row>
    <row r="10" spans="1:10" ht="25.5">
      <c r="A10" s="121"/>
      <c r="B10" s="122" t="s">
        <v>278</v>
      </c>
      <c r="C10" s="126">
        <v>801</v>
      </c>
      <c r="D10" s="126">
        <v>1</v>
      </c>
      <c r="E10" s="126">
        <v>2</v>
      </c>
      <c r="F10" s="126">
        <v>9900801</v>
      </c>
      <c r="G10" s="126"/>
      <c r="H10" s="129">
        <f>H11</f>
        <v>0</v>
      </c>
      <c r="I10" s="129">
        <f t="shared" si="0"/>
        <v>980.84</v>
      </c>
      <c r="J10" s="129">
        <f>J11</f>
        <v>980.84</v>
      </c>
    </row>
    <row r="11" spans="1:10" ht="25.5">
      <c r="A11" s="121"/>
      <c r="B11" s="122" t="s">
        <v>279</v>
      </c>
      <c r="C11" s="126">
        <v>801</v>
      </c>
      <c r="D11" s="126">
        <v>1</v>
      </c>
      <c r="E11" s="126">
        <v>2</v>
      </c>
      <c r="F11" s="126">
        <v>9900801</v>
      </c>
      <c r="G11" s="126">
        <v>0</v>
      </c>
      <c r="H11" s="129">
        <f>H12</f>
        <v>0</v>
      </c>
      <c r="I11" s="129">
        <f t="shared" si="0"/>
        <v>980.84</v>
      </c>
      <c r="J11" s="129">
        <f>J12</f>
        <v>980.84</v>
      </c>
    </row>
    <row r="12" spans="1:10" ht="38.25">
      <c r="A12" s="121"/>
      <c r="B12" s="122" t="s">
        <v>217</v>
      </c>
      <c r="C12" s="126">
        <v>801</v>
      </c>
      <c r="D12" s="126">
        <v>1</v>
      </c>
      <c r="E12" s="126">
        <v>2</v>
      </c>
      <c r="F12" s="126">
        <v>9900801</v>
      </c>
      <c r="G12" s="126">
        <v>121</v>
      </c>
      <c r="H12" s="130">
        <v>0</v>
      </c>
      <c r="I12" s="129">
        <f t="shared" si="0"/>
        <v>980.84</v>
      </c>
      <c r="J12" s="129">
        <v>980.84</v>
      </c>
    </row>
    <row r="13" spans="1:10" ht="38.25">
      <c r="A13" s="121"/>
      <c r="B13" s="122" t="s">
        <v>280</v>
      </c>
      <c r="C13" s="126">
        <v>801</v>
      </c>
      <c r="D13" s="126">
        <v>1</v>
      </c>
      <c r="E13" s="126">
        <v>4</v>
      </c>
      <c r="F13" s="126" t="s">
        <v>314</v>
      </c>
      <c r="G13" s="126"/>
      <c r="H13" s="129">
        <f>H14</f>
        <v>0</v>
      </c>
      <c r="I13" s="129">
        <f t="shared" si="0"/>
        <v>1245.7900000000002</v>
      </c>
      <c r="J13" s="129">
        <f>J14</f>
        <v>1245.7900000000002</v>
      </c>
    </row>
    <row r="14" spans="1:10" ht="38.25">
      <c r="A14" s="121"/>
      <c r="B14" s="122" t="s">
        <v>281</v>
      </c>
      <c r="C14" s="126">
        <v>801</v>
      </c>
      <c r="D14" s="126">
        <v>1</v>
      </c>
      <c r="E14" s="126">
        <v>4</v>
      </c>
      <c r="F14" s="126" t="s">
        <v>315</v>
      </c>
      <c r="G14" s="126"/>
      <c r="H14" s="129">
        <f>H15+H16+H17+H18+H19</f>
        <v>0</v>
      </c>
      <c r="I14" s="129">
        <f t="shared" si="0"/>
        <v>1245.7900000000002</v>
      </c>
      <c r="J14" s="129">
        <f>J15+J16+J17+J18+J19</f>
        <v>1245.7900000000002</v>
      </c>
    </row>
    <row r="15" spans="1:10" ht="38.25">
      <c r="A15" s="121"/>
      <c r="B15" s="122" t="s">
        <v>217</v>
      </c>
      <c r="C15" s="126">
        <v>801</v>
      </c>
      <c r="D15" s="126">
        <v>1</v>
      </c>
      <c r="E15" s="126">
        <v>4</v>
      </c>
      <c r="F15" s="126" t="s">
        <v>315</v>
      </c>
      <c r="G15" s="126">
        <v>121</v>
      </c>
      <c r="H15" s="129">
        <v>0</v>
      </c>
      <c r="I15" s="129">
        <f t="shared" si="0"/>
        <v>980.84</v>
      </c>
      <c r="J15" s="129">
        <v>980.84</v>
      </c>
    </row>
    <row r="16" spans="1:10" ht="38.25">
      <c r="A16" s="121"/>
      <c r="B16" s="122" t="s">
        <v>282</v>
      </c>
      <c r="C16" s="126">
        <v>801</v>
      </c>
      <c r="D16" s="126">
        <v>1</v>
      </c>
      <c r="E16" s="126">
        <v>4</v>
      </c>
      <c r="F16" s="126">
        <v>100801</v>
      </c>
      <c r="G16" s="126">
        <v>242</v>
      </c>
      <c r="H16" s="129">
        <v>0</v>
      </c>
      <c r="I16" s="129">
        <f aca="true" t="shared" si="1" ref="I16:I21">J16-H16</f>
        <v>45</v>
      </c>
      <c r="J16" s="129">
        <v>45</v>
      </c>
    </row>
    <row r="17" spans="1:10" ht="38.25">
      <c r="A17" s="121"/>
      <c r="B17" s="122" t="s">
        <v>283</v>
      </c>
      <c r="C17" s="126">
        <v>801</v>
      </c>
      <c r="D17" s="126">
        <v>1</v>
      </c>
      <c r="E17" s="126">
        <v>4</v>
      </c>
      <c r="F17" s="126">
        <v>100801</v>
      </c>
      <c r="G17" s="126">
        <v>244</v>
      </c>
      <c r="H17" s="129">
        <v>0</v>
      </c>
      <c r="I17" s="129">
        <f t="shared" si="1"/>
        <v>171.75</v>
      </c>
      <c r="J17" s="129">
        <v>171.75</v>
      </c>
    </row>
    <row r="18" spans="1:10" ht="25.5">
      <c r="A18" s="121"/>
      <c r="B18" s="122" t="s">
        <v>284</v>
      </c>
      <c r="C18" s="126">
        <v>801</v>
      </c>
      <c r="D18" s="126">
        <v>1</v>
      </c>
      <c r="E18" s="126">
        <v>4</v>
      </c>
      <c r="F18" s="126">
        <v>101000</v>
      </c>
      <c r="G18" s="126">
        <v>851</v>
      </c>
      <c r="H18" s="129">
        <v>0</v>
      </c>
      <c r="I18" s="129">
        <f t="shared" si="1"/>
        <v>33.56</v>
      </c>
      <c r="J18" s="129">
        <v>33.56</v>
      </c>
    </row>
    <row r="19" spans="1:10" ht="12.75">
      <c r="A19" s="121"/>
      <c r="B19" s="122" t="s">
        <v>285</v>
      </c>
      <c r="C19" s="126">
        <v>801</v>
      </c>
      <c r="D19" s="126">
        <v>1</v>
      </c>
      <c r="E19" s="126">
        <v>4</v>
      </c>
      <c r="F19" s="126">
        <v>101000</v>
      </c>
      <c r="G19" s="126">
        <v>852</v>
      </c>
      <c r="H19" s="129">
        <v>0</v>
      </c>
      <c r="I19" s="129">
        <f t="shared" si="1"/>
        <v>14.64</v>
      </c>
      <c r="J19" s="129">
        <v>14.64</v>
      </c>
    </row>
    <row r="20" spans="1:10" ht="51">
      <c r="A20" s="121"/>
      <c r="B20" s="122" t="s">
        <v>205</v>
      </c>
      <c r="C20" s="126">
        <v>801</v>
      </c>
      <c r="D20" s="126" t="s">
        <v>15</v>
      </c>
      <c r="E20" s="126" t="s">
        <v>19</v>
      </c>
      <c r="F20" s="126">
        <v>0</v>
      </c>
      <c r="G20" s="126">
        <v>0</v>
      </c>
      <c r="H20" s="129">
        <f>H21</f>
        <v>727</v>
      </c>
      <c r="I20" s="129">
        <f t="shared" si="1"/>
        <v>-727</v>
      </c>
      <c r="J20" s="129">
        <f>J21</f>
        <v>0</v>
      </c>
    </row>
    <row r="21" spans="1:10" ht="51">
      <c r="A21" s="121"/>
      <c r="B21" s="122" t="s">
        <v>286</v>
      </c>
      <c r="C21" s="126">
        <v>801</v>
      </c>
      <c r="D21" s="126" t="s">
        <v>15</v>
      </c>
      <c r="E21" s="126" t="s">
        <v>19</v>
      </c>
      <c r="F21" s="126">
        <v>20000</v>
      </c>
      <c r="G21" s="126">
        <v>0</v>
      </c>
      <c r="H21" s="129">
        <f>H22</f>
        <v>727</v>
      </c>
      <c r="I21" s="129">
        <f t="shared" si="1"/>
        <v>-727</v>
      </c>
      <c r="J21" s="129">
        <f>J22</f>
        <v>0</v>
      </c>
    </row>
    <row r="22" spans="1:10" ht="25.5">
      <c r="A22" s="121"/>
      <c r="B22" s="122" t="s">
        <v>220</v>
      </c>
      <c r="C22" s="126">
        <v>801</v>
      </c>
      <c r="D22" s="126" t="s">
        <v>15</v>
      </c>
      <c r="E22" s="126" t="s">
        <v>19</v>
      </c>
      <c r="F22" s="126">
        <v>20300</v>
      </c>
      <c r="G22" s="126">
        <v>0</v>
      </c>
      <c r="H22" s="129">
        <f>H23</f>
        <v>727</v>
      </c>
      <c r="I22" s="129">
        <f aca="true" t="shared" si="2" ref="I22:I29">J22-H22</f>
        <v>-727</v>
      </c>
      <c r="J22" s="129">
        <v>0</v>
      </c>
    </row>
    <row r="23" spans="1:10" ht="38.25">
      <c r="A23" s="121"/>
      <c r="B23" s="122" t="s">
        <v>217</v>
      </c>
      <c r="C23" s="126">
        <v>801</v>
      </c>
      <c r="D23" s="126" t="s">
        <v>15</v>
      </c>
      <c r="E23" s="126" t="s">
        <v>19</v>
      </c>
      <c r="F23" s="126">
        <v>20300</v>
      </c>
      <c r="G23" s="126">
        <v>121</v>
      </c>
      <c r="H23" s="129">
        <v>727</v>
      </c>
      <c r="I23" s="129">
        <f t="shared" si="2"/>
        <v>-727</v>
      </c>
      <c r="J23" s="129">
        <v>0</v>
      </c>
    </row>
    <row r="24" spans="1:10" s="104" customFormat="1" ht="12.75">
      <c r="A24" s="131"/>
      <c r="B24" s="132" t="s">
        <v>41</v>
      </c>
      <c r="C24" s="133">
        <v>801</v>
      </c>
      <c r="D24" s="133">
        <v>1</v>
      </c>
      <c r="E24" s="133">
        <v>4</v>
      </c>
      <c r="F24" s="133">
        <v>20400</v>
      </c>
      <c r="G24" s="133">
        <v>0</v>
      </c>
      <c r="H24" s="134">
        <f>H25+H26+H27+H28+H29</f>
        <v>1256.96</v>
      </c>
      <c r="I24" s="134">
        <f t="shared" si="2"/>
        <v>-1256.96</v>
      </c>
      <c r="J24" s="134">
        <f>J25+J26+J27+J28+J29</f>
        <v>0</v>
      </c>
    </row>
    <row r="25" spans="1:10" ht="38.25">
      <c r="A25" s="121"/>
      <c r="B25" s="122" t="s">
        <v>217</v>
      </c>
      <c r="C25" s="126">
        <v>801</v>
      </c>
      <c r="D25" s="126">
        <v>1</v>
      </c>
      <c r="E25" s="126">
        <v>4</v>
      </c>
      <c r="F25" s="126">
        <v>20400</v>
      </c>
      <c r="G25" s="126">
        <v>121</v>
      </c>
      <c r="H25" s="129">
        <v>972.15</v>
      </c>
      <c r="I25" s="129">
        <f t="shared" si="2"/>
        <v>-972.15</v>
      </c>
      <c r="J25" s="129">
        <v>0</v>
      </c>
    </row>
    <row r="26" spans="1:10" ht="38.25">
      <c r="A26" s="121"/>
      <c r="B26" s="122" t="s">
        <v>282</v>
      </c>
      <c r="C26" s="126">
        <v>801</v>
      </c>
      <c r="D26" s="126">
        <v>1</v>
      </c>
      <c r="E26" s="126">
        <v>4</v>
      </c>
      <c r="F26" s="126">
        <v>20400</v>
      </c>
      <c r="G26" s="126">
        <v>242</v>
      </c>
      <c r="H26" s="129">
        <v>45</v>
      </c>
      <c r="I26" s="129">
        <f t="shared" si="2"/>
        <v>-45</v>
      </c>
      <c r="J26" s="129">
        <v>0</v>
      </c>
    </row>
    <row r="27" spans="1:10" ht="38.25">
      <c r="A27" s="121"/>
      <c r="B27" s="122" t="s">
        <v>283</v>
      </c>
      <c r="C27" s="126">
        <v>801</v>
      </c>
      <c r="D27" s="126">
        <v>1</v>
      </c>
      <c r="E27" s="126">
        <v>4</v>
      </c>
      <c r="F27" s="126">
        <v>20400</v>
      </c>
      <c r="G27" s="126">
        <v>244</v>
      </c>
      <c r="H27" s="129">
        <v>191.61</v>
      </c>
      <c r="I27" s="129">
        <f t="shared" si="2"/>
        <v>-191.61</v>
      </c>
      <c r="J27" s="129">
        <v>0</v>
      </c>
    </row>
    <row r="28" spans="1:10" ht="25.5">
      <c r="A28" s="121"/>
      <c r="B28" s="122" t="s">
        <v>284</v>
      </c>
      <c r="C28" s="126">
        <v>801</v>
      </c>
      <c r="D28" s="126">
        <v>1</v>
      </c>
      <c r="E28" s="126">
        <v>4</v>
      </c>
      <c r="F28" s="126">
        <v>20400</v>
      </c>
      <c r="G28" s="126">
        <v>851</v>
      </c>
      <c r="H28" s="129">
        <v>33.56</v>
      </c>
      <c r="I28" s="129">
        <f t="shared" si="2"/>
        <v>-33.56</v>
      </c>
      <c r="J28" s="129">
        <v>0</v>
      </c>
    </row>
    <row r="29" spans="1:10" ht="12.75">
      <c r="A29" s="121"/>
      <c r="B29" s="122" t="s">
        <v>285</v>
      </c>
      <c r="C29" s="126">
        <v>801</v>
      </c>
      <c r="D29" s="126">
        <v>1</v>
      </c>
      <c r="E29" s="126">
        <v>4</v>
      </c>
      <c r="F29" s="126">
        <v>20400</v>
      </c>
      <c r="G29" s="126">
        <v>852</v>
      </c>
      <c r="H29" s="129">
        <v>14.64</v>
      </c>
      <c r="I29" s="129">
        <f t="shared" si="2"/>
        <v>-14.64</v>
      </c>
      <c r="J29" s="129">
        <v>0</v>
      </c>
    </row>
    <row r="30" spans="1:10" ht="12.75">
      <c r="A30" s="121"/>
      <c r="B30" s="122" t="s">
        <v>277</v>
      </c>
      <c r="C30" s="126">
        <v>801</v>
      </c>
      <c r="D30" s="126">
        <v>1</v>
      </c>
      <c r="E30" s="126"/>
      <c r="F30" s="126"/>
      <c r="G30" s="126"/>
      <c r="H30" s="129"/>
      <c r="I30" s="129"/>
      <c r="J30" s="129"/>
    </row>
    <row r="31" spans="1:10" ht="25.5">
      <c r="A31" s="121"/>
      <c r="B31" s="122" t="s">
        <v>278</v>
      </c>
      <c r="C31" s="126">
        <v>801</v>
      </c>
      <c r="D31" s="126">
        <v>1</v>
      </c>
      <c r="E31" s="126">
        <v>11</v>
      </c>
      <c r="F31" s="127" t="s">
        <v>287</v>
      </c>
      <c r="G31" s="126"/>
      <c r="H31" s="129"/>
      <c r="I31" s="129"/>
      <c r="J31" s="129"/>
    </row>
    <row r="32" spans="1:10" ht="25.5">
      <c r="A32" s="121"/>
      <c r="B32" s="122" t="s">
        <v>45</v>
      </c>
      <c r="C32" s="126">
        <v>801</v>
      </c>
      <c r="D32" s="126">
        <v>1</v>
      </c>
      <c r="E32" s="126">
        <v>11</v>
      </c>
      <c r="F32" s="127" t="s">
        <v>287</v>
      </c>
      <c r="G32" s="126">
        <v>0</v>
      </c>
      <c r="H32" s="129"/>
      <c r="I32" s="129"/>
      <c r="J32" s="129"/>
    </row>
    <row r="33" spans="1:10" ht="12.75">
      <c r="A33" s="121"/>
      <c r="B33" s="122" t="s">
        <v>223</v>
      </c>
      <c r="C33" s="126">
        <v>801</v>
      </c>
      <c r="D33" s="126">
        <v>1</v>
      </c>
      <c r="E33" s="126">
        <v>11</v>
      </c>
      <c r="F33" s="127" t="s">
        <v>287</v>
      </c>
      <c r="G33" s="126">
        <v>870</v>
      </c>
      <c r="H33" s="129"/>
      <c r="I33" s="129"/>
      <c r="J33" s="129"/>
    </row>
    <row r="34" spans="1:10" ht="12.75">
      <c r="A34" s="121"/>
      <c r="B34" s="122" t="s">
        <v>288</v>
      </c>
      <c r="C34" s="126">
        <v>801</v>
      </c>
      <c r="D34" s="126">
        <v>1</v>
      </c>
      <c r="E34" s="126">
        <v>11</v>
      </c>
      <c r="F34" s="126">
        <v>0</v>
      </c>
      <c r="G34" s="126">
        <v>0</v>
      </c>
      <c r="H34" s="129"/>
      <c r="I34" s="129"/>
      <c r="J34" s="129"/>
    </row>
    <row r="35" spans="1:10" ht="25.5">
      <c r="A35" s="121"/>
      <c r="B35" s="122" t="s">
        <v>45</v>
      </c>
      <c r="C35" s="126">
        <v>801</v>
      </c>
      <c r="D35" s="126">
        <v>1</v>
      </c>
      <c r="E35" s="126">
        <v>11</v>
      </c>
      <c r="F35" s="126">
        <v>700000</v>
      </c>
      <c r="G35" s="126">
        <v>0</v>
      </c>
      <c r="H35" s="129"/>
      <c r="I35" s="129"/>
      <c r="J35" s="129"/>
    </row>
    <row r="36" spans="1:10" ht="12.75">
      <c r="A36" s="121"/>
      <c r="B36" s="122" t="s">
        <v>223</v>
      </c>
      <c r="C36" s="126">
        <v>801</v>
      </c>
      <c r="D36" s="126">
        <v>1</v>
      </c>
      <c r="E36" s="126">
        <v>11</v>
      </c>
      <c r="F36" s="126">
        <v>700500</v>
      </c>
      <c r="G36" s="126">
        <v>870</v>
      </c>
      <c r="H36" s="129"/>
      <c r="I36" s="129"/>
      <c r="J36" s="129"/>
    </row>
    <row r="37" spans="1:10" ht="12.75">
      <c r="A37" s="121"/>
      <c r="B37" s="122" t="s">
        <v>277</v>
      </c>
      <c r="C37" s="126">
        <v>801</v>
      </c>
      <c r="D37" s="126">
        <v>2</v>
      </c>
      <c r="E37" s="126"/>
      <c r="F37" s="126"/>
      <c r="G37" s="126"/>
      <c r="H37" s="129"/>
      <c r="I37" s="129"/>
      <c r="J37" s="129"/>
    </row>
    <row r="38" spans="1:10" ht="12.75">
      <c r="A38" s="121"/>
      <c r="B38" s="122" t="s">
        <v>57</v>
      </c>
      <c r="C38" s="126">
        <v>801</v>
      </c>
      <c r="D38" s="126">
        <v>2</v>
      </c>
      <c r="E38" s="126">
        <v>3</v>
      </c>
      <c r="F38" s="126">
        <v>990000</v>
      </c>
      <c r="G38" s="126"/>
      <c r="H38" s="129"/>
      <c r="I38" s="129"/>
      <c r="J38" s="129"/>
    </row>
    <row r="39" spans="1:10" ht="25.5">
      <c r="A39" s="121"/>
      <c r="B39" s="122" t="s">
        <v>61</v>
      </c>
      <c r="C39" s="126">
        <v>801</v>
      </c>
      <c r="D39" s="126">
        <v>2</v>
      </c>
      <c r="E39" s="126">
        <v>3</v>
      </c>
      <c r="F39" s="126">
        <v>9905118</v>
      </c>
      <c r="G39" s="126"/>
      <c r="H39" s="129"/>
      <c r="I39" s="129"/>
      <c r="J39" s="129"/>
    </row>
    <row r="40" spans="1:10" ht="38.25">
      <c r="A40" s="121"/>
      <c r="B40" s="122" t="s">
        <v>217</v>
      </c>
      <c r="C40" s="126">
        <v>801</v>
      </c>
      <c r="D40" s="126">
        <v>2</v>
      </c>
      <c r="E40" s="126">
        <v>3</v>
      </c>
      <c r="F40" s="126">
        <v>9905118</v>
      </c>
      <c r="G40" s="126">
        <v>121</v>
      </c>
      <c r="H40" s="129"/>
      <c r="I40" s="129"/>
      <c r="J40" s="129"/>
    </row>
    <row r="41" spans="1:10" ht="38.25">
      <c r="A41" s="121"/>
      <c r="B41" s="122" t="s">
        <v>283</v>
      </c>
      <c r="C41" s="126">
        <v>801</v>
      </c>
      <c r="D41" s="126">
        <v>2</v>
      </c>
      <c r="E41" s="126">
        <v>3</v>
      </c>
      <c r="F41" s="126">
        <v>9905118</v>
      </c>
      <c r="G41" s="126">
        <v>244</v>
      </c>
      <c r="H41" s="129"/>
      <c r="I41" s="129"/>
      <c r="J41" s="129"/>
    </row>
    <row r="42" spans="1:10" ht="12.75">
      <c r="A42" s="121"/>
      <c r="B42" s="122" t="s">
        <v>21</v>
      </c>
      <c r="C42" s="126">
        <v>801</v>
      </c>
      <c r="D42" s="126">
        <v>2</v>
      </c>
      <c r="E42" s="126">
        <v>0</v>
      </c>
      <c r="F42" s="126"/>
      <c r="G42" s="126"/>
      <c r="H42" s="129"/>
      <c r="I42" s="129"/>
      <c r="J42" s="129"/>
    </row>
    <row r="43" spans="1:10" ht="12.75">
      <c r="A43" s="121"/>
      <c r="B43" s="122" t="s">
        <v>57</v>
      </c>
      <c r="C43" s="126">
        <v>801</v>
      </c>
      <c r="D43" s="126">
        <v>2</v>
      </c>
      <c r="E43" s="126">
        <v>3</v>
      </c>
      <c r="F43" s="126">
        <v>1110000</v>
      </c>
      <c r="G43" s="126">
        <v>0</v>
      </c>
      <c r="H43" s="129"/>
      <c r="I43" s="129"/>
      <c r="J43" s="129"/>
    </row>
    <row r="44" spans="1:10" ht="25.5">
      <c r="A44" s="121"/>
      <c r="B44" s="122" t="s">
        <v>61</v>
      </c>
      <c r="C44" s="126">
        <v>801</v>
      </c>
      <c r="D44" s="126">
        <v>2</v>
      </c>
      <c r="E44" s="126">
        <v>3</v>
      </c>
      <c r="F44" s="126">
        <v>1115118</v>
      </c>
      <c r="G44" s="126">
        <v>0</v>
      </c>
      <c r="H44" s="129"/>
      <c r="I44" s="129"/>
      <c r="J44" s="129"/>
    </row>
    <row r="45" spans="1:10" ht="38.25">
      <c r="A45" s="121"/>
      <c r="B45" s="122" t="s">
        <v>217</v>
      </c>
      <c r="C45" s="126">
        <v>801</v>
      </c>
      <c r="D45" s="126">
        <v>2</v>
      </c>
      <c r="E45" s="126">
        <v>3</v>
      </c>
      <c r="F45" s="126">
        <v>1115118</v>
      </c>
      <c r="G45" s="126">
        <v>121</v>
      </c>
      <c r="H45" s="129"/>
      <c r="I45" s="129"/>
      <c r="J45" s="129"/>
    </row>
    <row r="46" spans="1:10" ht="38.25">
      <c r="A46" s="121"/>
      <c r="B46" s="122" t="s">
        <v>283</v>
      </c>
      <c r="C46" s="126">
        <v>801</v>
      </c>
      <c r="D46" s="126">
        <v>2</v>
      </c>
      <c r="E46" s="126">
        <v>3</v>
      </c>
      <c r="F46" s="126">
        <v>1115118</v>
      </c>
      <c r="G46" s="126">
        <v>244</v>
      </c>
      <c r="H46" s="129"/>
      <c r="I46" s="129"/>
      <c r="J46" s="129"/>
    </row>
    <row r="47" spans="1:10" ht="25.5">
      <c r="A47" s="121"/>
      <c r="B47" s="122" t="s">
        <v>289</v>
      </c>
      <c r="C47" s="126">
        <v>801</v>
      </c>
      <c r="D47" s="126">
        <v>3</v>
      </c>
      <c r="E47" s="126">
        <v>0</v>
      </c>
      <c r="F47" s="126">
        <v>0</v>
      </c>
      <c r="G47" s="126">
        <v>0</v>
      </c>
      <c r="H47" s="129"/>
      <c r="I47" s="129"/>
      <c r="J47" s="129"/>
    </row>
    <row r="48" spans="1:10" ht="38.25">
      <c r="A48" s="121"/>
      <c r="B48" s="122" t="s">
        <v>290</v>
      </c>
      <c r="C48" s="126">
        <v>801</v>
      </c>
      <c r="D48" s="126">
        <v>3</v>
      </c>
      <c r="E48" s="126">
        <v>9</v>
      </c>
      <c r="F48" s="126">
        <v>0</v>
      </c>
      <c r="G48" s="126">
        <v>0</v>
      </c>
      <c r="H48" s="129"/>
      <c r="I48" s="129"/>
      <c r="J48" s="129"/>
    </row>
    <row r="49" spans="1:10" ht="38.25">
      <c r="A49" s="121"/>
      <c r="B49" s="122" t="s">
        <v>291</v>
      </c>
      <c r="C49" s="126">
        <v>801</v>
      </c>
      <c r="D49" s="126">
        <v>3</v>
      </c>
      <c r="E49" s="126">
        <v>9</v>
      </c>
      <c r="F49" s="126">
        <v>2180100</v>
      </c>
      <c r="G49" s="126">
        <v>0</v>
      </c>
      <c r="H49" s="129"/>
      <c r="I49" s="129"/>
      <c r="J49" s="129"/>
    </row>
    <row r="50" spans="1:10" ht="38.25">
      <c r="A50" s="121"/>
      <c r="B50" s="122" t="s">
        <v>283</v>
      </c>
      <c r="C50" s="126">
        <v>801</v>
      </c>
      <c r="D50" s="126">
        <v>3</v>
      </c>
      <c r="E50" s="126">
        <v>9</v>
      </c>
      <c r="F50" s="126">
        <v>2180100</v>
      </c>
      <c r="G50" s="126">
        <v>244</v>
      </c>
      <c r="H50" s="129"/>
      <c r="I50" s="129"/>
      <c r="J50" s="129"/>
    </row>
    <row r="51" spans="1:10" ht="25.5">
      <c r="A51" s="121"/>
      <c r="B51" s="122" t="s">
        <v>292</v>
      </c>
      <c r="C51" s="126">
        <v>801</v>
      </c>
      <c r="D51" s="126">
        <v>3</v>
      </c>
      <c r="E51" s="126">
        <v>14</v>
      </c>
      <c r="F51" s="126">
        <v>0</v>
      </c>
      <c r="G51" s="126">
        <v>0</v>
      </c>
      <c r="H51" s="129"/>
      <c r="I51" s="129"/>
      <c r="J51" s="129"/>
    </row>
    <row r="52" spans="1:10" ht="38.25">
      <c r="A52" s="121"/>
      <c r="B52" s="122" t="s">
        <v>293</v>
      </c>
      <c r="C52" s="126">
        <v>801</v>
      </c>
      <c r="D52" s="126">
        <v>3</v>
      </c>
      <c r="E52" s="126">
        <v>14</v>
      </c>
      <c r="F52" s="126">
        <v>2470000</v>
      </c>
      <c r="G52" s="126">
        <v>0</v>
      </c>
      <c r="H52" s="129"/>
      <c r="I52" s="129"/>
      <c r="J52" s="129"/>
    </row>
    <row r="53" spans="1:10" ht="38.25">
      <c r="A53" s="121"/>
      <c r="B53" s="122" t="s">
        <v>283</v>
      </c>
      <c r="C53" s="126">
        <v>801</v>
      </c>
      <c r="D53" s="126">
        <v>3</v>
      </c>
      <c r="E53" s="126">
        <v>14</v>
      </c>
      <c r="F53" s="126">
        <v>2470000</v>
      </c>
      <c r="G53" s="126">
        <v>244</v>
      </c>
      <c r="H53" s="129"/>
      <c r="I53" s="129"/>
      <c r="J53" s="129"/>
    </row>
    <row r="54" spans="1:10" ht="12.75">
      <c r="A54" s="121"/>
      <c r="B54" s="122" t="s">
        <v>22</v>
      </c>
      <c r="C54" s="126">
        <v>801</v>
      </c>
      <c r="D54" s="126">
        <v>4</v>
      </c>
      <c r="E54" s="126">
        <v>0</v>
      </c>
      <c r="F54" s="126"/>
      <c r="G54" s="126"/>
      <c r="H54" s="129"/>
      <c r="I54" s="129"/>
      <c r="J54" s="129"/>
    </row>
    <row r="55" spans="1:10" ht="12.75">
      <c r="A55" s="121"/>
      <c r="B55" s="122" t="s">
        <v>294</v>
      </c>
      <c r="C55" s="126">
        <v>801</v>
      </c>
      <c r="D55" s="126">
        <v>4</v>
      </c>
      <c r="E55" s="126">
        <v>9</v>
      </c>
      <c r="F55" s="126"/>
      <c r="G55" s="126"/>
      <c r="H55" s="129"/>
      <c r="I55" s="129"/>
      <c r="J55" s="129"/>
    </row>
    <row r="56" spans="1:10" ht="12.75">
      <c r="A56" s="121"/>
      <c r="B56" s="122" t="s">
        <v>295</v>
      </c>
      <c r="C56" s="126">
        <v>801</v>
      </c>
      <c r="D56" s="126">
        <v>4</v>
      </c>
      <c r="E56" s="126">
        <v>9</v>
      </c>
      <c r="F56" s="126">
        <v>7950000</v>
      </c>
      <c r="G56" s="126">
        <v>0</v>
      </c>
      <c r="H56" s="129"/>
      <c r="I56" s="129"/>
      <c r="J56" s="129"/>
    </row>
    <row r="57" spans="1:10" ht="38.25">
      <c r="A57" s="121"/>
      <c r="B57" s="122" t="s">
        <v>296</v>
      </c>
      <c r="C57" s="126">
        <v>801</v>
      </c>
      <c r="D57" s="126">
        <v>4</v>
      </c>
      <c r="E57" s="126">
        <v>9</v>
      </c>
      <c r="F57" s="126">
        <v>7950001</v>
      </c>
      <c r="G57" s="126">
        <v>0</v>
      </c>
      <c r="H57" s="129"/>
      <c r="I57" s="129"/>
      <c r="J57" s="129"/>
    </row>
    <row r="58" spans="1:10" ht="38.25">
      <c r="A58" s="121"/>
      <c r="B58" s="122" t="s">
        <v>297</v>
      </c>
      <c r="C58" s="126">
        <v>801</v>
      </c>
      <c r="D58" s="126">
        <v>4</v>
      </c>
      <c r="E58" s="126">
        <v>9</v>
      </c>
      <c r="F58" s="126">
        <v>7950001</v>
      </c>
      <c r="G58" s="126">
        <v>244</v>
      </c>
      <c r="H58" s="129"/>
      <c r="I58" s="129"/>
      <c r="J58" s="129"/>
    </row>
    <row r="59" spans="1:10" ht="12.75">
      <c r="A59" s="121"/>
      <c r="B59" s="122" t="s">
        <v>25</v>
      </c>
      <c r="C59" s="126">
        <v>801</v>
      </c>
      <c r="D59" s="126">
        <v>5</v>
      </c>
      <c r="E59" s="126">
        <v>0</v>
      </c>
      <c r="F59" s="126">
        <v>0</v>
      </c>
      <c r="G59" s="126">
        <v>0</v>
      </c>
      <c r="H59" s="129"/>
      <c r="I59" s="129"/>
      <c r="J59" s="129"/>
    </row>
    <row r="60" spans="1:10" ht="12.75">
      <c r="A60" s="121"/>
      <c r="B60" s="122" t="s">
        <v>71</v>
      </c>
      <c r="C60" s="126">
        <v>801</v>
      </c>
      <c r="D60" s="126">
        <v>5</v>
      </c>
      <c r="E60" s="126">
        <v>2</v>
      </c>
      <c r="F60" s="126">
        <v>0</v>
      </c>
      <c r="G60" s="126">
        <v>0</v>
      </c>
      <c r="H60" s="129"/>
      <c r="I60" s="129"/>
      <c r="J60" s="129"/>
    </row>
    <row r="61" spans="1:10" ht="12.75">
      <c r="A61" s="121"/>
      <c r="B61" s="122" t="s">
        <v>298</v>
      </c>
      <c r="C61" s="126">
        <v>801</v>
      </c>
      <c r="D61" s="126">
        <v>5</v>
      </c>
      <c r="E61" s="126">
        <v>2</v>
      </c>
      <c r="F61" s="126">
        <v>3510500</v>
      </c>
      <c r="G61" s="126">
        <v>0</v>
      </c>
      <c r="H61" s="129"/>
      <c r="I61" s="129"/>
      <c r="J61" s="129"/>
    </row>
    <row r="62" spans="1:10" ht="38.25">
      <c r="A62" s="121"/>
      <c r="B62" s="122" t="s">
        <v>283</v>
      </c>
      <c r="C62" s="126">
        <v>801</v>
      </c>
      <c r="D62" s="126">
        <v>5</v>
      </c>
      <c r="E62" s="126">
        <v>2</v>
      </c>
      <c r="F62" s="126">
        <v>3510500</v>
      </c>
      <c r="G62" s="126">
        <v>244</v>
      </c>
      <c r="H62" s="129"/>
      <c r="I62" s="129"/>
      <c r="J62" s="129"/>
    </row>
    <row r="63" spans="1:10" ht="12.75">
      <c r="A63" s="121"/>
      <c r="B63" s="122" t="s">
        <v>299</v>
      </c>
      <c r="C63" s="126">
        <v>801</v>
      </c>
      <c r="D63" s="126">
        <v>5</v>
      </c>
      <c r="E63" s="126">
        <v>3</v>
      </c>
      <c r="F63" s="126">
        <v>0</v>
      </c>
      <c r="G63" s="126">
        <v>0</v>
      </c>
      <c r="H63" s="129"/>
      <c r="I63" s="129"/>
      <c r="J63" s="129"/>
    </row>
    <row r="64" spans="1:10" ht="38.25">
      <c r="A64" s="121"/>
      <c r="B64" s="122" t="s">
        <v>280</v>
      </c>
      <c r="C64" s="126">
        <v>801</v>
      </c>
      <c r="D64" s="126">
        <v>5</v>
      </c>
      <c r="E64" s="126">
        <v>3</v>
      </c>
      <c r="F64" s="126">
        <v>100000</v>
      </c>
      <c r="G64" s="126"/>
      <c r="H64" s="129"/>
      <c r="I64" s="129"/>
      <c r="J64" s="129"/>
    </row>
    <row r="65" spans="1:10" ht="25.5">
      <c r="A65" s="121"/>
      <c r="B65" s="122" t="s">
        <v>300</v>
      </c>
      <c r="C65" s="126">
        <v>801</v>
      </c>
      <c r="D65" s="126">
        <v>5</v>
      </c>
      <c r="E65" s="126">
        <v>3</v>
      </c>
      <c r="F65" s="126">
        <v>121000</v>
      </c>
      <c r="G65" s="126"/>
      <c r="H65" s="129"/>
      <c r="I65" s="129"/>
      <c r="J65" s="129"/>
    </row>
    <row r="66" spans="1:10" ht="25.5">
      <c r="A66" s="121"/>
      <c r="B66" s="122" t="s">
        <v>301</v>
      </c>
      <c r="C66" s="126">
        <v>801</v>
      </c>
      <c r="D66" s="126">
        <v>5</v>
      </c>
      <c r="E66" s="126">
        <v>3</v>
      </c>
      <c r="F66" s="126">
        <v>121000</v>
      </c>
      <c r="G66" s="126"/>
      <c r="H66" s="129"/>
      <c r="I66" s="129"/>
      <c r="J66" s="129"/>
    </row>
    <row r="67" spans="1:10" ht="25.5">
      <c r="A67" s="121"/>
      <c r="B67" s="122" t="s">
        <v>302</v>
      </c>
      <c r="C67" s="126">
        <v>801</v>
      </c>
      <c r="D67" s="126">
        <v>5</v>
      </c>
      <c r="E67" s="126">
        <v>3</v>
      </c>
      <c r="F67" s="126">
        <v>121000</v>
      </c>
      <c r="G67" s="126">
        <v>244</v>
      </c>
      <c r="H67" s="129"/>
      <c r="I67" s="129"/>
      <c r="J67" s="129"/>
    </row>
    <row r="68" spans="1:10" ht="25.5">
      <c r="A68" s="121"/>
      <c r="B68" s="122" t="s">
        <v>250</v>
      </c>
      <c r="C68" s="126">
        <v>801</v>
      </c>
      <c r="D68" s="126">
        <v>5</v>
      </c>
      <c r="E68" s="126">
        <v>3</v>
      </c>
      <c r="F68" s="126">
        <v>6000500</v>
      </c>
      <c r="G68" s="126">
        <v>0</v>
      </c>
      <c r="H68" s="129"/>
      <c r="I68" s="129"/>
      <c r="J68" s="129"/>
    </row>
    <row r="69" spans="1:10" ht="38.25">
      <c r="A69" s="121"/>
      <c r="B69" s="122" t="s">
        <v>283</v>
      </c>
      <c r="C69" s="126">
        <v>801</v>
      </c>
      <c r="D69" s="126">
        <v>5</v>
      </c>
      <c r="E69" s="126">
        <v>3</v>
      </c>
      <c r="F69" s="126">
        <v>6000500</v>
      </c>
      <c r="G69" s="126">
        <v>244</v>
      </c>
      <c r="H69" s="129"/>
      <c r="I69" s="129"/>
      <c r="J69" s="129"/>
    </row>
    <row r="70" spans="1:10" ht="38.25">
      <c r="A70" s="121"/>
      <c r="B70" s="122" t="s">
        <v>280</v>
      </c>
      <c r="C70" s="126">
        <v>801</v>
      </c>
      <c r="D70" s="126">
        <v>5</v>
      </c>
      <c r="E70" s="126"/>
      <c r="F70" s="126">
        <v>10000</v>
      </c>
      <c r="G70" s="126"/>
      <c r="H70" s="129"/>
      <c r="I70" s="129"/>
      <c r="J70" s="129"/>
    </row>
    <row r="71" spans="1:10" ht="12.75">
      <c r="A71" s="121"/>
      <c r="B71" s="122" t="s">
        <v>26</v>
      </c>
      <c r="C71" s="126">
        <v>801</v>
      </c>
      <c r="D71" s="126">
        <v>7</v>
      </c>
      <c r="E71" s="126">
        <v>0</v>
      </c>
      <c r="F71" s="126">
        <v>0</v>
      </c>
      <c r="G71" s="126">
        <v>0</v>
      </c>
      <c r="H71" s="129"/>
      <c r="I71" s="129"/>
      <c r="J71" s="129"/>
    </row>
    <row r="72" spans="1:10" ht="38.25">
      <c r="A72" s="121"/>
      <c r="B72" s="122" t="s">
        <v>280</v>
      </c>
      <c r="C72" s="126">
        <v>801</v>
      </c>
      <c r="D72" s="126">
        <v>7</v>
      </c>
      <c r="E72" s="126"/>
      <c r="F72" s="126">
        <v>100000</v>
      </c>
      <c r="G72" s="126"/>
      <c r="H72" s="129"/>
      <c r="I72" s="129"/>
      <c r="J72" s="129"/>
    </row>
    <row r="73" spans="1:10" ht="38.25">
      <c r="A73" s="121"/>
      <c r="B73" s="122" t="s">
        <v>303</v>
      </c>
      <c r="C73" s="126">
        <v>801</v>
      </c>
      <c r="D73" s="126">
        <v>7</v>
      </c>
      <c r="E73" s="126">
        <v>7</v>
      </c>
      <c r="F73" s="126">
        <v>130000</v>
      </c>
      <c r="G73" s="126"/>
      <c r="H73" s="129"/>
      <c r="I73" s="129"/>
      <c r="J73" s="129"/>
    </row>
    <row r="74" spans="1:10" ht="63.75">
      <c r="A74" s="121"/>
      <c r="B74" s="122" t="s">
        <v>304</v>
      </c>
      <c r="C74" s="126">
        <v>801</v>
      </c>
      <c r="D74" s="126">
        <v>7</v>
      </c>
      <c r="E74" s="126">
        <v>7</v>
      </c>
      <c r="F74" s="126">
        <v>131000</v>
      </c>
      <c r="G74" s="126">
        <v>0</v>
      </c>
      <c r="H74" s="129"/>
      <c r="I74" s="129"/>
      <c r="J74" s="129"/>
    </row>
    <row r="75" spans="1:10" ht="38.25">
      <c r="A75" s="121"/>
      <c r="B75" s="122" t="s">
        <v>217</v>
      </c>
      <c r="C75" s="126">
        <v>801</v>
      </c>
      <c r="D75" s="126">
        <v>7</v>
      </c>
      <c r="E75" s="126">
        <v>7</v>
      </c>
      <c r="F75" s="126">
        <v>131000</v>
      </c>
      <c r="G75" s="126">
        <v>121</v>
      </c>
      <c r="H75" s="129"/>
      <c r="I75" s="129"/>
      <c r="J75" s="129"/>
    </row>
    <row r="76" spans="1:10" ht="38.25">
      <c r="A76" s="121"/>
      <c r="B76" s="122" t="s">
        <v>283</v>
      </c>
      <c r="C76" s="126">
        <v>801</v>
      </c>
      <c r="D76" s="126">
        <v>7</v>
      </c>
      <c r="E76" s="126">
        <v>7</v>
      </c>
      <c r="F76" s="126">
        <v>131000</v>
      </c>
      <c r="G76" s="126">
        <v>244</v>
      </c>
      <c r="H76" s="129"/>
      <c r="I76" s="129"/>
      <c r="J76" s="129"/>
    </row>
    <row r="77" spans="1:10" ht="12.75">
      <c r="A77" s="121"/>
      <c r="B77" s="122" t="s">
        <v>46</v>
      </c>
      <c r="C77" s="126">
        <v>801</v>
      </c>
      <c r="D77" s="126">
        <v>7</v>
      </c>
      <c r="E77" s="126">
        <v>7</v>
      </c>
      <c r="F77" s="126">
        <v>0</v>
      </c>
      <c r="G77" s="126">
        <v>0</v>
      </c>
      <c r="H77" s="129"/>
      <c r="I77" s="129"/>
      <c r="J77" s="129"/>
    </row>
    <row r="78" spans="1:10" ht="25.5">
      <c r="A78" s="121"/>
      <c r="B78" s="122" t="s">
        <v>239</v>
      </c>
      <c r="C78" s="126">
        <v>801</v>
      </c>
      <c r="D78" s="126">
        <v>7</v>
      </c>
      <c r="E78" s="126">
        <v>7</v>
      </c>
      <c r="F78" s="126">
        <v>4310000</v>
      </c>
      <c r="G78" s="126">
        <v>0</v>
      </c>
      <c r="H78" s="129"/>
      <c r="I78" s="129"/>
      <c r="J78" s="129"/>
    </row>
    <row r="79" spans="1:10" ht="25.5">
      <c r="A79" s="121"/>
      <c r="B79" s="122" t="s">
        <v>305</v>
      </c>
      <c r="C79" s="126">
        <v>801</v>
      </c>
      <c r="D79" s="126">
        <v>7</v>
      </c>
      <c r="E79" s="126">
        <v>7</v>
      </c>
      <c r="F79" s="126">
        <v>4319900</v>
      </c>
      <c r="G79" s="126">
        <v>0</v>
      </c>
      <c r="H79" s="129"/>
      <c r="I79" s="129"/>
      <c r="J79" s="129"/>
    </row>
    <row r="80" spans="1:10" ht="38.25">
      <c r="A80" s="121"/>
      <c r="B80" s="122" t="s">
        <v>217</v>
      </c>
      <c r="C80" s="126">
        <v>801</v>
      </c>
      <c r="D80" s="126">
        <v>7</v>
      </c>
      <c r="E80" s="126">
        <v>7</v>
      </c>
      <c r="F80" s="126">
        <v>4319900</v>
      </c>
      <c r="G80" s="126">
        <v>121</v>
      </c>
      <c r="H80" s="129"/>
      <c r="I80" s="129"/>
      <c r="J80" s="129"/>
    </row>
    <row r="81" spans="1:10" ht="38.25">
      <c r="A81" s="121"/>
      <c r="B81" s="122" t="s">
        <v>283</v>
      </c>
      <c r="C81" s="126">
        <v>801</v>
      </c>
      <c r="D81" s="126">
        <v>7</v>
      </c>
      <c r="E81" s="126">
        <v>7</v>
      </c>
      <c r="F81" s="126">
        <v>4319900</v>
      </c>
      <c r="G81" s="126">
        <v>244</v>
      </c>
      <c r="H81" s="129"/>
      <c r="I81" s="129"/>
      <c r="J81" s="129"/>
    </row>
    <row r="82" spans="1:10" ht="12.75">
      <c r="A82" s="121"/>
      <c r="B82" s="122" t="s">
        <v>206</v>
      </c>
      <c r="C82" s="126">
        <v>801</v>
      </c>
      <c r="D82" s="126">
        <v>8</v>
      </c>
      <c r="E82" s="126">
        <v>0</v>
      </c>
      <c r="F82" s="126">
        <v>0</v>
      </c>
      <c r="G82" s="126">
        <v>0</v>
      </c>
      <c r="H82" s="129"/>
      <c r="I82" s="129"/>
      <c r="J82" s="129"/>
    </row>
    <row r="83" spans="1:10" ht="12.75">
      <c r="A83" s="121"/>
      <c r="B83" s="122" t="s">
        <v>27</v>
      </c>
      <c r="C83" s="126">
        <v>801</v>
      </c>
      <c r="D83" s="126">
        <v>8</v>
      </c>
      <c r="E83" s="126">
        <v>1</v>
      </c>
      <c r="F83" s="126"/>
      <c r="G83" s="126"/>
      <c r="H83" s="129"/>
      <c r="I83" s="129"/>
      <c r="J83" s="129"/>
    </row>
    <row r="84" spans="1:10" ht="38.25">
      <c r="A84" s="121"/>
      <c r="B84" s="122" t="s">
        <v>280</v>
      </c>
      <c r="C84" s="126">
        <v>801</v>
      </c>
      <c r="D84" s="126">
        <v>8</v>
      </c>
      <c r="E84" s="126">
        <v>1</v>
      </c>
      <c r="F84" s="126">
        <v>100000</v>
      </c>
      <c r="G84" s="126"/>
      <c r="H84" s="129"/>
      <c r="I84" s="129"/>
      <c r="J84" s="129"/>
    </row>
    <row r="85" spans="1:10" ht="51">
      <c r="A85" s="121"/>
      <c r="B85" s="122" t="s">
        <v>306</v>
      </c>
      <c r="C85" s="126">
        <v>801</v>
      </c>
      <c r="D85" s="126">
        <v>8</v>
      </c>
      <c r="E85" s="126">
        <v>1</v>
      </c>
      <c r="F85" s="126">
        <v>130000</v>
      </c>
      <c r="G85" s="126">
        <v>0</v>
      </c>
      <c r="H85" s="129"/>
      <c r="I85" s="129"/>
      <c r="J85" s="129"/>
    </row>
    <row r="86" spans="1:10" ht="63.75">
      <c r="A86" s="121"/>
      <c r="B86" s="122" t="s">
        <v>307</v>
      </c>
      <c r="C86" s="126">
        <v>801</v>
      </c>
      <c r="D86" s="126">
        <v>8</v>
      </c>
      <c r="E86" s="126">
        <v>1</v>
      </c>
      <c r="F86" s="126">
        <v>132000</v>
      </c>
      <c r="G86" s="126">
        <v>0</v>
      </c>
      <c r="H86" s="129"/>
      <c r="I86" s="129"/>
      <c r="J86" s="129"/>
    </row>
    <row r="87" spans="1:10" ht="38.25">
      <c r="A87" s="121"/>
      <c r="B87" s="122" t="s">
        <v>283</v>
      </c>
      <c r="C87" s="126">
        <v>801</v>
      </c>
      <c r="D87" s="126">
        <v>8</v>
      </c>
      <c r="E87" s="126">
        <v>1</v>
      </c>
      <c r="F87" s="126">
        <v>132000</v>
      </c>
      <c r="G87" s="126">
        <v>244</v>
      </c>
      <c r="H87" s="129"/>
      <c r="I87" s="129"/>
      <c r="J87" s="129"/>
    </row>
    <row r="88" spans="1:10" ht="25.5">
      <c r="A88" s="121"/>
      <c r="B88" s="122" t="s">
        <v>308</v>
      </c>
      <c r="C88" s="126">
        <v>801</v>
      </c>
      <c r="D88" s="126">
        <v>8</v>
      </c>
      <c r="E88" s="126">
        <v>1</v>
      </c>
      <c r="F88" s="126">
        <v>4400000</v>
      </c>
      <c r="G88" s="126">
        <v>0</v>
      </c>
      <c r="H88" s="129"/>
      <c r="I88" s="129"/>
      <c r="J88" s="129"/>
    </row>
    <row r="89" spans="1:10" ht="25.5">
      <c r="A89" s="121"/>
      <c r="B89" s="122" t="s">
        <v>305</v>
      </c>
      <c r="C89" s="126">
        <v>801</v>
      </c>
      <c r="D89" s="126">
        <v>8</v>
      </c>
      <c r="E89" s="126">
        <v>1</v>
      </c>
      <c r="F89" s="126">
        <v>4409900</v>
      </c>
      <c r="G89" s="126">
        <v>0</v>
      </c>
      <c r="H89" s="129"/>
      <c r="I89" s="129"/>
      <c r="J89" s="129"/>
    </row>
    <row r="90" spans="1:10" ht="38.25">
      <c r="A90" s="121"/>
      <c r="B90" s="122" t="s">
        <v>217</v>
      </c>
      <c r="C90" s="126">
        <v>801</v>
      </c>
      <c r="D90" s="126">
        <v>8</v>
      </c>
      <c r="E90" s="126">
        <v>1</v>
      </c>
      <c r="F90" s="126">
        <v>4409900</v>
      </c>
      <c r="G90" s="126">
        <v>121</v>
      </c>
      <c r="H90" s="129"/>
      <c r="I90" s="129"/>
      <c r="J90" s="129"/>
    </row>
    <row r="91" spans="1:10" ht="38.25">
      <c r="A91" s="121"/>
      <c r="B91" s="122" t="s">
        <v>283</v>
      </c>
      <c r="C91" s="126">
        <v>801</v>
      </c>
      <c r="D91" s="126">
        <v>8</v>
      </c>
      <c r="E91" s="126">
        <v>1</v>
      </c>
      <c r="F91" s="126">
        <v>4409900</v>
      </c>
      <c r="G91" s="126">
        <v>244</v>
      </c>
      <c r="H91" s="129"/>
      <c r="I91" s="129"/>
      <c r="J91" s="129"/>
    </row>
    <row r="92" spans="1:10" ht="12.75">
      <c r="A92" s="121"/>
      <c r="B92" s="122" t="s">
        <v>200</v>
      </c>
      <c r="C92" s="126">
        <v>801</v>
      </c>
      <c r="D92" s="126">
        <v>8</v>
      </c>
      <c r="E92" s="126">
        <v>1</v>
      </c>
      <c r="F92" s="126">
        <v>4409900</v>
      </c>
      <c r="G92" s="126">
        <v>540</v>
      </c>
      <c r="H92" s="129"/>
      <c r="I92" s="129"/>
      <c r="J92" s="129"/>
    </row>
    <row r="93" spans="1:10" ht="25.5">
      <c r="A93" s="121"/>
      <c r="B93" s="122" t="s">
        <v>284</v>
      </c>
      <c r="C93" s="126">
        <v>801</v>
      </c>
      <c r="D93" s="126">
        <v>8</v>
      </c>
      <c r="E93" s="126">
        <v>1</v>
      </c>
      <c r="F93" s="126">
        <v>4409900</v>
      </c>
      <c r="G93" s="126">
        <v>851</v>
      </c>
      <c r="H93" s="129"/>
      <c r="I93" s="129"/>
      <c r="J93" s="129"/>
    </row>
    <row r="94" spans="1:10" ht="12.75">
      <c r="A94" s="121"/>
      <c r="B94" s="122" t="s">
        <v>285</v>
      </c>
      <c r="C94" s="126">
        <v>801</v>
      </c>
      <c r="D94" s="126">
        <v>8</v>
      </c>
      <c r="E94" s="126">
        <v>1</v>
      </c>
      <c r="F94" s="126">
        <v>4409900</v>
      </c>
      <c r="G94" s="126">
        <v>852</v>
      </c>
      <c r="H94" s="129"/>
      <c r="I94" s="129"/>
      <c r="J94" s="129"/>
    </row>
    <row r="95" spans="1:10" ht="12.75">
      <c r="A95" s="121"/>
      <c r="B95" s="122" t="s">
        <v>309</v>
      </c>
      <c r="C95" s="126">
        <v>801</v>
      </c>
      <c r="D95" s="126">
        <v>8</v>
      </c>
      <c r="E95" s="126">
        <v>1</v>
      </c>
      <c r="F95" s="126">
        <v>4420000</v>
      </c>
      <c r="G95" s="126">
        <v>0</v>
      </c>
      <c r="H95" s="129"/>
      <c r="I95" s="129"/>
      <c r="J95" s="129"/>
    </row>
    <row r="96" spans="1:10" ht="25.5">
      <c r="A96" s="121"/>
      <c r="B96" s="122" t="s">
        <v>47</v>
      </c>
      <c r="C96" s="126">
        <v>801</v>
      </c>
      <c r="D96" s="126">
        <v>8</v>
      </c>
      <c r="E96" s="126">
        <v>1</v>
      </c>
      <c r="F96" s="126">
        <v>4429900</v>
      </c>
      <c r="G96" s="126">
        <v>0</v>
      </c>
      <c r="H96" s="129"/>
      <c r="I96" s="129"/>
      <c r="J96" s="129"/>
    </row>
    <row r="97" spans="1:10" ht="38.25">
      <c r="A97" s="121"/>
      <c r="B97" s="122" t="s">
        <v>283</v>
      </c>
      <c r="C97" s="126">
        <v>801</v>
      </c>
      <c r="D97" s="126">
        <v>8</v>
      </c>
      <c r="E97" s="126">
        <v>1</v>
      </c>
      <c r="F97" s="126">
        <v>4429900</v>
      </c>
      <c r="G97" s="126">
        <v>244</v>
      </c>
      <c r="H97" s="129"/>
      <c r="I97" s="129"/>
      <c r="J97" s="129"/>
    </row>
    <row r="98" spans="1:10" ht="25.5">
      <c r="A98" s="121"/>
      <c r="B98" s="122" t="s">
        <v>284</v>
      </c>
      <c r="C98" s="126">
        <v>801</v>
      </c>
      <c r="D98" s="126">
        <v>8</v>
      </c>
      <c r="E98" s="126">
        <v>1</v>
      </c>
      <c r="F98" s="126">
        <v>4429900</v>
      </c>
      <c r="G98" s="126">
        <v>851</v>
      </c>
      <c r="H98" s="129"/>
      <c r="I98" s="129"/>
      <c r="J98" s="129"/>
    </row>
    <row r="99" spans="1:10" ht="12.75">
      <c r="A99" s="121"/>
      <c r="B99" s="122" t="s">
        <v>285</v>
      </c>
      <c r="C99" s="126">
        <v>801</v>
      </c>
      <c r="D99" s="126">
        <v>8</v>
      </c>
      <c r="E99" s="126">
        <v>1</v>
      </c>
      <c r="F99" s="126">
        <v>4429900</v>
      </c>
      <c r="G99" s="126">
        <v>852</v>
      </c>
      <c r="H99" s="129"/>
      <c r="I99" s="129"/>
      <c r="J99" s="129"/>
    </row>
    <row r="100" spans="1:10" ht="12.75">
      <c r="A100" s="121"/>
      <c r="B100" s="122" t="s">
        <v>310</v>
      </c>
      <c r="C100" s="126">
        <v>801</v>
      </c>
      <c r="D100" s="126">
        <v>11</v>
      </c>
      <c r="E100" s="126">
        <v>0</v>
      </c>
      <c r="F100" s="126">
        <v>0</v>
      </c>
      <c r="G100" s="126">
        <v>0</v>
      </c>
      <c r="H100" s="129"/>
      <c r="I100" s="129"/>
      <c r="J100" s="129"/>
    </row>
    <row r="101" spans="1:10" ht="25.5">
      <c r="A101" s="121"/>
      <c r="B101" s="122" t="s">
        <v>207</v>
      </c>
      <c r="C101" s="126">
        <v>801</v>
      </c>
      <c r="D101" s="126">
        <v>11</v>
      </c>
      <c r="E101" s="126">
        <v>5</v>
      </c>
      <c r="F101" s="126">
        <v>0</v>
      </c>
      <c r="G101" s="126">
        <v>0</v>
      </c>
      <c r="H101" s="129"/>
      <c r="I101" s="129"/>
      <c r="J101" s="129"/>
    </row>
    <row r="102" spans="1:10" ht="38.25">
      <c r="A102" s="121"/>
      <c r="B102" s="122" t="s">
        <v>280</v>
      </c>
      <c r="C102" s="126">
        <v>801</v>
      </c>
      <c r="D102" s="126">
        <v>11</v>
      </c>
      <c r="E102" s="126">
        <v>5</v>
      </c>
      <c r="F102" s="126">
        <v>100000</v>
      </c>
      <c r="G102" s="126"/>
      <c r="H102" s="129"/>
      <c r="I102" s="129"/>
      <c r="J102" s="129"/>
    </row>
    <row r="103" spans="1:10" ht="51">
      <c r="A103" s="121"/>
      <c r="B103" s="122" t="s">
        <v>306</v>
      </c>
      <c r="C103" s="126">
        <v>801</v>
      </c>
      <c r="D103" s="126">
        <v>11</v>
      </c>
      <c r="E103" s="126">
        <v>5</v>
      </c>
      <c r="F103" s="126">
        <v>130000</v>
      </c>
      <c r="G103" s="126"/>
      <c r="H103" s="129"/>
      <c r="I103" s="129"/>
      <c r="J103" s="129"/>
    </row>
    <row r="104" spans="1:10" ht="51">
      <c r="A104" s="121"/>
      <c r="B104" s="122" t="s">
        <v>312</v>
      </c>
      <c r="C104" s="126">
        <v>801</v>
      </c>
      <c r="D104" s="126">
        <v>11</v>
      </c>
      <c r="E104" s="126">
        <v>5</v>
      </c>
      <c r="F104" s="126">
        <v>133000</v>
      </c>
      <c r="G104" s="126">
        <v>0</v>
      </c>
      <c r="H104" s="129"/>
      <c r="I104" s="129"/>
      <c r="J104" s="129"/>
    </row>
    <row r="105" spans="1:10" ht="38.25">
      <c r="A105" s="121"/>
      <c r="B105" s="122" t="s">
        <v>217</v>
      </c>
      <c r="C105" s="126">
        <v>801</v>
      </c>
      <c r="D105" s="126">
        <v>11</v>
      </c>
      <c r="E105" s="126">
        <v>5</v>
      </c>
      <c r="F105" s="126">
        <v>133000</v>
      </c>
      <c r="G105" s="126">
        <v>121</v>
      </c>
      <c r="H105" s="129"/>
      <c r="I105" s="129"/>
      <c r="J105" s="129"/>
    </row>
    <row r="106" spans="1:10" ht="38.25">
      <c r="A106" s="121"/>
      <c r="B106" s="122" t="s">
        <v>283</v>
      </c>
      <c r="C106" s="126">
        <v>801</v>
      </c>
      <c r="D106" s="126">
        <v>11</v>
      </c>
      <c r="E106" s="126">
        <v>5</v>
      </c>
      <c r="F106" s="126">
        <v>133000</v>
      </c>
      <c r="G106" s="126">
        <v>244</v>
      </c>
      <c r="H106" s="129"/>
      <c r="I106" s="129"/>
      <c r="J106" s="129"/>
    </row>
    <row r="107" spans="1:10" ht="63.75">
      <c r="A107" s="121"/>
      <c r="B107" s="122" t="s">
        <v>249</v>
      </c>
      <c r="C107" s="126">
        <v>801</v>
      </c>
      <c r="D107" s="126">
        <v>11</v>
      </c>
      <c r="E107" s="126">
        <v>5</v>
      </c>
      <c r="F107" s="126">
        <v>4520000</v>
      </c>
      <c r="G107" s="126">
        <v>0</v>
      </c>
      <c r="H107" s="129"/>
      <c r="I107" s="129"/>
      <c r="J107" s="129"/>
    </row>
    <row r="108" spans="1:10" ht="25.5">
      <c r="A108" s="121"/>
      <c r="B108" s="122" t="s">
        <v>305</v>
      </c>
      <c r="C108" s="126">
        <v>801</v>
      </c>
      <c r="D108" s="126">
        <v>11</v>
      </c>
      <c r="E108" s="126">
        <v>5</v>
      </c>
      <c r="F108" s="126">
        <v>4529900</v>
      </c>
      <c r="G108" s="126">
        <v>0</v>
      </c>
      <c r="H108" s="129"/>
      <c r="I108" s="129"/>
      <c r="J108" s="129"/>
    </row>
    <row r="109" spans="1:10" ht="38.25">
      <c r="A109" s="121"/>
      <c r="B109" s="122" t="s">
        <v>217</v>
      </c>
      <c r="C109" s="126">
        <v>801</v>
      </c>
      <c r="D109" s="126">
        <v>11</v>
      </c>
      <c r="E109" s="126">
        <v>5</v>
      </c>
      <c r="F109" s="126">
        <v>4529900</v>
      </c>
      <c r="G109" s="126">
        <v>121</v>
      </c>
      <c r="H109" s="129"/>
      <c r="I109" s="129"/>
      <c r="J109" s="129"/>
    </row>
    <row r="110" spans="1:10" ht="38.25">
      <c r="A110" s="121"/>
      <c r="B110" s="122" t="s">
        <v>283</v>
      </c>
      <c r="C110" s="126">
        <v>801</v>
      </c>
      <c r="D110" s="126">
        <v>11</v>
      </c>
      <c r="E110" s="126">
        <v>5</v>
      </c>
      <c r="F110" s="126">
        <v>4529900</v>
      </c>
      <c r="G110" s="126">
        <v>244</v>
      </c>
      <c r="H110" s="129"/>
      <c r="I110" s="129"/>
      <c r="J110" s="129"/>
    </row>
    <row r="111" spans="1:10" ht="12.75">
      <c r="A111" s="121"/>
      <c r="B111" s="122" t="s">
        <v>313</v>
      </c>
      <c r="C111" s="126">
        <v>999</v>
      </c>
      <c r="D111" s="126">
        <v>99</v>
      </c>
      <c r="E111" s="126">
        <v>99</v>
      </c>
      <c r="F111" s="126">
        <v>9990000</v>
      </c>
      <c r="G111" s="126">
        <v>999</v>
      </c>
      <c r="H111" s="129"/>
      <c r="I111" s="129"/>
      <c r="J111" s="129"/>
    </row>
    <row r="112" spans="1:10" ht="12.75">
      <c r="A112" s="121"/>
      <c r="B112" s="122" t="s">
        <v>28</v>
      </c>
      <c r="C112" s="126"/>
      <c r="D112" s="126"/>
      <c r="E112" s="126"/>
      <c r="F112" s="126"/>
      <c r="G112" s="126"/>
      <c r="H112" s="129"/>
      <c r="I112" s="129"/>
      <c r="J112" s="129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K129"/>
  <sheetViews>
    <sheetView view="pageBreakPreview" zoomScaleSheetLayoutView="100" zoomScalePageLayoutView="0" workbookViewId="0" topLeftCell="A1">
      <selection activeCell="I72" sqref="I72:J7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3.00390625" style="23" hidden="1" customWidth="1"/>
    <col min="8" max="8" width="13.875" style="0" customWidth="1"/>
    <col min="9" max="9" width="13.00390625" style="0" customWidth="1"/>
    <col min="10" max="10" width="13.00390625" style="23" customWidth="1"/>
  </cols>
  <sheetData>
    <row r="1" spans="1:11" ht="51" customHeight="1">
      <c r="A1" s="5"/>
      <c r="B1" s="5"/>
      <c r="C1" s="5"/>
      <c r="D1" s="5"/>
      <c r="E1" s="5"/>
      <c r="F1" s="34"/>
      <c r="G1" s="34"/>
      <c r="H1" s="153" t="s">
        <v>343</v>
      </c>
      <c r="I1" s="153"/>
      <c r="J1" s="153"/>
      <c r="K1" s="34"/>
    </row>
    <row r="2" spans="1:10" s="1" customFormat="1" ht="64.5" customHeight="1">
      <c r="A2" s="167" t="s">
        <v>342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s="1" customFormat="1" ht="15.75">
      <c r="A3" s="90"/>
      <c r="B3" s="90"/>
      <c r="C3" s="90"/>
      <c r="D3" s="90"/>
      <c r="E3" s="90"/>
      <c r="F3" s="90"/>
      <c r="G3" s="75"/>
      <c r="H3" s="90"/>
      <c r="I3" s="90"/>
      <c r="J3" s="75" t="s">
        <v>7</v>
      </c>
    </row>
    <row r="4" spans="1:10" s="9" customFormat="1" ht="15.75">
      <c r="A4" s="168" t="s">
        <v>12</v>
      </c>
      <c r="B4" s="168" t="s">
        <v>13</v>
      </c>
      <c r="C4" s="168" t="s">
        <v>8</v>
      </c>
      <c r="D4" s="168" t="s">
        <v>9</v>
      </c>
      <c r="E4" s="168" t="s">
        <v>10</v>
      </c>
      <c r="F4" s="168" t="s">
        <v>11</v>
      </c>
      <c r="G4" s="182" t="s">
        <v>208</v>
      </c>
      <c r="H4" s="182"/>
      <c r="I4" s="182"/>
      <c r="J4" s="67" t="s">
        <v>259</v>
      </c>
    </row>
    <row r="5" spans="1:10" s="9" customFormat="1" ht="38.25">
      <c r="A5" s="169"/>
      <c r="B5" s="169"/>
      <c r="C5" s="169"/>
      <c r="D5" s="169"/>
      <c r="E5" s="169"/>
      <c r="F5" s="169"/>
      <c r="G5" s="67" t="s">
        <v>94</v>
      </c>
      <c r="H5" s="67" t="s">
        <v>55</v>
      </c>
      <c r="I5" s="67" t="s">
        <v>95</v>
      </c>
      <c r="J5" s="21" t="s">
        <v>0</v>
      </c>
    </row>
    <row r="6" spans="1:10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76">
        <v>8</v>
      </c>
      <c r="H6" s="67">
        <v>7</v>
      </c>
      <c r="I6" s="67"/>
      <c r="J6" s="76">
        <v>8</v>
      </c>
    </row>
    <row r="7" spans="1:10" s="9" customFormat="1" ht="17.25" customHeight="1">
      <c r="A7" s="86" t="s">
        <v>341</v>
      </c>
      <c r="B7" s="69" t="s">
        <v>80</v>
      </c>
      <c r="C7" s="69" t="s">
        <v>16</v>
      </c>
      <c r="D7" s="69" t="s">
        <v>16</v>
      </c>
      <c r="E7" s="69" t="s">
        <v>42</v>
      </c>
      <c r="F7" s="69" t="s">
        <v>43</v>
      </c>
      <c r="G7" s="61">
        <f>G8</f>
        <v>2018.8</v>
      </c>
      <c r="H7" s="61">
        <f>I7-G7</f>
        <v>-437.71000000000004</v>
      </c>
      <c r="I7" s="61">
        <f>I8</f>
        <v>1581.09</v>
      </c>
      <c r="J7" s="61">
        <f>J8</f>
        <v>1584.03</v>
      </c>
    </row>
    <row r="8" spans="1:10" ht="15" customHeight="1">
      <c r="A8" s="86" t="s">
        <v>213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G13+G17+G26+G39+G43</f>
        <v>2018.8</v>
      </c>
      <c r="H8" s="25">
        <f aca="true" t="shared" si="0" ref="H8:H55">I8-G8</f>
        <v>-437.71000000000004</v>
      </c>
      <c r="I8" s="61">
        <f>I13+I17+I26+I39+I43</f>
        <v>1581.09</v>
      </c>
      <c r="J8" s="61">
        <f>J13+J17+J26+J39+J43</f>
        <v>1584.03</v>
      </c>
    </row>
    <row r="9" spans="1:10" ht="26.25" customHeight="1" hidden="1">
      <c r="A9" s="68" t="s">
        <v>204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0</v>
      </c>
      <c r="H9" s="25">
        <f t="shared" si="0"/>
        <v>0</v>
      </c>
      <c r="I9" s="61">
        <f aca="true" t="shared" si="1" ref="I9:J11">I10</f>
        <v>0</v>
      </c>
      <c r="J9" s="61">
        <f t="shared" si="1"/>
        <v>0</v>
      </c>
    </row>
    <row r="10" spans="1:10" ht="25.5" customHeight="1" hidden="1">
      <c r="A10" s="74" t="s">
        <v>215</v>
      </c>
      <c r="B10" s="45" t="s">
        <v>80</v>
      </c>
      <c r="C10" s="71" t="s">
        <v>15</v>
      </c>
      <c r="D10" s="71" t="s">
        <v>17</v>
      </c>
      <c r="E10" s="71" t="s">
        <v>214</v>
      </c>
      <c r="F10" s="71" t="s">
        <v>43</v>
      </c>
      <c r="G10" s="25">
        <f>G11</f>
        <v>0</v>
      </c>
      <c r="H10" s="25">
        <f t="shared" si="0"/>
        <v>0</v>
      </c>
      <c r="I10" s="25">
        <f t="shared" si="1"/>
        <v>0</v>
      </c>
      <c r="J10" s="25">
        <f t="shared" si="1"/>
        <v>0</v>
      </c>
    </row>
    <row r="11" spans="1:10" ht="19.5" customHeight="1" hidden="1">
      <c r="A11" s="74" t="s">
        <v>216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0</v>
      </c>
      <c r="H11" s="25">
        <f t="shared" si="0"/>
        <v>0</v>
      </c>
      <c r="I11" s="25">
        <f t="shared" si="1"/>
        <v>0</v>
      </c>
      <c r="J11" s="25">
        <f t="shared" si="1"/>
        <v>0</v>
      </c>
    </row>
    <row r="12" spans="1:10" ht="24.75" customHeight="1" hidden="1">
      <c r="A12" s="74" t="s">
        <v>217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137</v>
      </c>
      <c r="G12" s="25">
        <v>0</v>
      </c>
      <c r="H12" s="25">
        <f t="shared" si="0"/>
        <v>0</v>
      </c>
      <c r="I12" s="25">
        <v>0</v>
      </c>
      <c r="J12" s="25">
        <v>0</v>
      </c>
    </row>
    <row r="13" spans="1:10" ht="17.25" customHeight="1">
      <c r="A13" s="59" t="s">
        <v>277</v>
      </c>
      <c r="B13" s="135" t="s">
        <v>80</v>
      </c>
      <c r="C13" s="135" t="s">
        <v>15</v>
      </c>
      <c r="D13" s="135" t="s">
        <v>17</v>
      </c>
      <c r="E13" s="142" t="s">
        <v>316</v>
      </c>
      <c r="F13" s="142" t="s">
        <v>43</v>
      </c>
      <c r="G13" s="25">
        <f>G14</f>
        <v>0</v>
      </c>
      <c r="H13" s="25">
        <f t="shared" si="0"/>
        <v>388.34</v>
      </c>
      <c r="I13" s="25">
        <f aca="true" t="shared" si="2" ref="I13:J15">I14</f>
        <v>388.34</v>
      </c>
      <c r="J13" s="25">
        <f t="shared" si="2"/>
        <v>389.81</v>
      </c>
    </row>
    <row r="14" spans="1:10" ht="24.75" customHeight="1">
      <c r="A14" s="136" t="s">
        <v>278</v>
      </c>
      <c r="B14" s="135" t="s">
        <v>80</v>
      </c>
      <c r="C14" s="135" t="s">
        <v>15</v>
      </c>
      <c r="D14" s="135" t="s">
        <v>17</v>
      </c>
      <c r="E14" s="142" t="s">
        <v>316</v>
      </c>
      <c r="F14" s="142" t="s">
        <v>43</v>
      </c>
      <c r="G14" s="25">
        <f>G15</f>
        <v>0</v>
      </c>
      <c r="H14" s="25">
        <f t="shared" si="0"/>
        <v>388.34</v>
      </c>
      <c r="I14" s="25">
        <f t="shared" si="2"/>
        <v>388.34</v>
      </c>
      <c r="J14" s="25">
        <f t="shared" si="2"/>
        <v>389.81</v>
      </c>
    </row>
    <row r="15" spans="1:10" ht="24.75" customHeight="1">
      <c r="A15" s="34" t="s">
        <v>279</v>
      </c>
      <c r="B15" s="135" t="s">
        <v>80</v>
      </c>
      <c r="C15" s="135" t="s">
        <v>15</v>
      </c>
      <c r="D15" s="135" t="s">
        <v>17</v>
      </c>
      <c r="E15" s="142" t="s">
        <v>316</v>
      </c>
      <c r="F15" s="142" t="s">
        <v>43</v>
      </c>
      <c r="G15" s="25">
        <f>G16</f>
        <v>0</v>
      </c>
      <c r="H15" s="25">
        <f t="shared" si="0"/>
        <v>388.34</v>
      </c>
      <c r="I15" s="25">
        <f t="shared" si="2"/>
        <v>388.34</v>
      </c>
      <c r="J15" s="25">
        <f t="shared" si="2"/>
        <v>389.81</v>
      </c>
    </row>
    <row r="16" spans="1:10" ht="24.75" customHeight="1">
      <c r="A16" s="137" t="s">
        <v>217</v>
      </c>
      <c r="B16" s="135" t="s">
        <v>80</v>
      </c>
      <c r="C16" s="135" t="s">
        <v>15</v>
      </c>
      <c r="D16" s="135" t="s">
        <v>17</v>
      </c>
      <c r="E16" s="142" t="s">
        <v>316</v>
      </c>
      <c r="F16" s="142" t="s">
        <v>137</v>
      </c>
      <c r="G16" s="25">
        <v>0</v>
      </c>
      <c r="H16" s="25">
        <f t="shared" si="0"/>
        <v>388.34</v>
      </c>
      <c r="I16" s="25">
        <v>388.34</v>
      </c>
      <c r="J16" s="25">
        <v>389.81</v>
      </c>
    </row>
    <row r="17" spans="1:10" ht="24.75" customHeight="1">
      <c r="A17" s="143" t="s">
        <v>320</v>
      </c>
      <c r="B17" s="144" t="s">
        <v>80</v>
      </c>
      <c r="C17" s="144" t="s">
        <v>15</v>
      </c>
      <c r="D17" s="144" t="s">
        <v>19</v>
      </c>
      <c r="E17" s="145" t="s">
        <v>314</v>
      </c>
      <c r="F17" s="145" t="s">
        <v>43</v>
      </c>
      <c r="G17" s="61">
        <f>G20+G21+G22+G23+G24</f>
        <v>0</v>
      </c>
      <c r="H17" s="61">
        <f t="shared" si="0"/>
        <v>1177.75</v>
      </c>
      <c r="I17" s="61">
        <f>I19</f>
        <v>1177.75</v>
      </c>
      <c r="J17" s="61">
        <f>J19</f>
        <v>1179.22</v>
      </c>
    </row>
    <row r="18" spans="1:10" ht="24.75" customHeight="1" hidden="1">
      <c r="A18" s="139" t="s">
        <v>335</v>
      </c>
      <c r="B18" s="135" t="s">
        <v>80</v>
      </c>
      <c r="C18" s="135" t="s">
        <v>15</v>
      </c>
      <c r="D18" s="135" t="s">
        <v>19</v>
      </c>
      <c r="E18" s="142" t="s">
        <v>315</v>
      </c>
      <c r="F18" s="142" t="s">
        <v>43</v>
      </c>
      <c r="G18" s="25"/>
      <c r="H18" s="61">
        <f t="shared" si="0"/>
        <v>0</v>
      </c>
      <c r="I18" s="25"/>
      <c r="J18" s="25"/>
    </row>
    <row r="19" spans="1:10" ht="24.75" customHeight="1">
      <c r="A19" s="139" t="s">
        <v>335</v>
      </c>
      <c r="B19" s="135" t="s">
        <v>80</v>
      </c>
      <c r="C19" s="135" t="s">
        <v>15</v>
      </c>
      <c r="D19" s="135" t="s">
        <v>19</v>
      </c>
      <c r="E19" s="142" t="s">
        <v>315</v>
      </c>
      <c r="F19" s="142" t="s">
        <v>43</v>
      </c>
      <c r="G19" s="25"/>
      <c r="H19" s="25">
        <f t="shared" si="0"/>
        <v>1177.75</v>
      </c>
      <c r="I19" s="25">
        <f>I20+I21+I22+I23+I24</f>
        <v>1177.75</v>
      </c>
      <c r="J19" s="25">
        <f>J20+J21+J22+J23+J24</f>
        <v>1179.22</v>
      </c>
    </row>
    <row r="20" spans="1:10" ht="24.75" customHeight="1">
      <c r="A20" s="140" t="s">
        <v>217</v>
      </c>
      <c r="B20" s="135" t="s">
        <v>80</v>
      </c>
      <c r="C20" s="135" t="s">
        <v>15</v>
      </c>
      <c r="D20" s="135" t="s">
        <v>19</v>
      </c>
      <c r="E20" s="142" t="s">
        <v>315</v>
      </c>
      <c r="F20" s="142" t="s">
        <v>137</v>
      </c>
      <c r="G20" s="25">
        <v>0</v>
      </c>
      <c r="H20" s="25">
        <f t="shared" si="0"/>
        <v>862.83</v>
      </c>
      <c r="I20" s="25">
        <v>862.83</v>
      </c>
      <c r="J20" s="25">
        <f>862.86+1.47</f>
        <v>864.33</v>
      </c>
    </row>
    <row r="21" spans="1:10" ht="24.75" customHeight="1">
      <c r="A21" s="74" t="s">
        <v>282</v>
      </c>
      <c r="B21" s="135" t="s">
        <v>80</v>
      </c>
      <c r="C21" s="135" t="s">
        <v>15</v>
      </c>
      <c r="D21" s="135" t="s">
        <v>19</v>
      </c>
      <c r="E21" s="142" t="s">
        <v>315</v>
      </c>
      <c r="F21" s="142" t="s">
        <v>147</v>
      </c>
      <c r="G21" s="25">
        <v>0</v>
      </c>
      <c r="H21" s="25">
        <f t="shared" si="0"/>
        <v>45</v>
      </c>
      <c r="I21" s="25">
        <v>45</v>
      </c>
      <c r="J21" s="25">
        <v>45</v>
      </c>
    </row>
    <row r="22" spans="1:10" ht="24.75" customHeight="1">
      <c r="A22" s="74" t="s">
        <v>283</v>
      </c>
      <c r="B22" s="135" t="s">
        <v>80</v>
      </c>
      <c r="C22" s="135" t="s">
        <v>15</v>
      </c>
      <c r="D22" s="135" t="s">
        <v>19</v>
      </c>
      <c r="E22" s="142" t="s">
        <v>315</v>
      </c>
      <c r="F22" s="142" t="s">
        <v>138</v>
      </c>
      <c r="G22" s="25">
        <v>0</v>
      </c>
      <c r="H22" s="25">
        <f t="shared" si="0"/>
        <v>221.72</v>
      </c>
      <c r="I22" s="25">
        <f>166.75+54.97</f>
        <v>221.72</v>
      </c>
      <c r="J22" s="25">
        <f>166.75+54.94</f>
        <v>221.69</v>
      </c>
    </row>
    <row r="23" spans="1:10" ht="24.75" customHeight="1">
      <c r="A23" s="74" t="s">
        <v>284</v>
      </c>
      <c r="B23" s="135" t="s">
        <v>80</v>
      </c>
      <c r="C23" s="135" t="s">
        <v>15</v>
      </c>
      <c r="D23" s="135" t="s">
        <v>19</v>
      </c>
      <c r="E23" s="142" t="s">
        <v>319</v>
      </c>
      <c r="F23" s="142" t="s">
        <v>146</v>
      </c>
      <c r="G23" s="25">
        <v>0</v>
      </c>
      <c r="H23" s="25">
        <f t="shared" si="0"/>
        <v>33.56</v>
      </c>
      <c r="I23" s="25">
        <v>33.56</v>
      </c>
      <c r="J23" s="25">
        <v>33.56</v>
      </c>
    </row>
    <row r="24" spans="1:10" ht="24.75" customHeight="1">
      <c r="A24" s="74" t="s">
        <v>285</v>
      </c>
      <c r="B24" s="135" t="s">
        <v>80</v>
      </c>
      <c r="C24" s="135" t="s">
        <v>15</v>
      </c>
      <c r="D24" s="135" t="s">
        <v>19</v>
      </c>
      <c r="E24" s="142" t="s">
        <v>319</v>
      </c>
      <c r="F24" s="142" t="s">
        <v>145</v>
      </c>
      <c r="G24" s="25">
        <v>0</v>
      </c>
      <c r="H24" s="25">
        <f t="shared" si="0"/>
        <v>14.64</v>
      </c>
      <c r="I24" s="25">
        <v>14.64</v>
      </c>
      <c r="J24" s="25">
        <v>14.64</v>
      </c>
    </row>
    <row r="25" spans="1:10" ht="24.75" customHeight="1" hidden="1">
      <c r="A25" s="74"/>
      <c r="B25" s="45"/>
      <c r="C25" s="71"/>
      <c r="D25" s="71"/>
      <c r="E25" s="71"/>
      <c r="F25" s="71"/>
      <c r="G25" s="25">
        <v>0</v>
      </c>
      <c r="H25" s="25">
        <f t="shared" si="0"/>
        <v>0</v>
      </c>
      <c r="I25" s="25">
        <v>0</v>
      </c>
      <c r="J25" s="25">
        <v>0</v>
      </c>
    </row>
    <row r="26" spans="1:10" ht="42.75" customHeight="1">
      <c r="A26" s="68" t="s">
        <v>222</v>
      </c>
      <c r="B26" s="69" t="s">
        <v>80</v>
      </c>
      <c r="C26" s="95" t="s">
        <v>15</v>
      </c>
      <c r="D26" s="95" t="s">
        <v>19</v>
      </c>
      <c r="E26" s="95" t="s">
        <v>42</v>
      </c>
      <c r="F26" s="95" t="s">
        <v>43</v>
      </c>
      <c r="G26" s="61">
        <f>G27+G30</f>
        <v>2003.8</v>
      </c>
      <c r="H26" s="61">
        <f t="shared" si="0"/>
        <v>-2003.8</v>
      </c>
      <c r="I26" s="61">
        <f>I27+I30</f>
        <v>0</v>
      </c>
      <c r="J26" s="61">
        <f>J27+J30</f>
        <v>0</v>
      </c>
    </row>
    <row r="27" spans="1:10" ht="51">
      <c r="A27" s="74" t="s">
        <v>221</v>
      </c>
      <c r="B27" s="45" t="s">
        <v>80</v>
      </c>
      <c r="C27" s="71" t="s">
        <v>15</v>
      </c>
      <c r="D27" s="71" t="s">
        <v>19</v>
      </c>
      <c r="E27" s="71" t="s">
        <v>214</v>
      </c>
      <c r="F27" s="71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25">
        <f>J28</f>
        <v>0</v>
      </c>
    </row>
    <row r="28" spans="1:10" ht="25.5">
      <c r="A28" s="74" t="s">
        <v>220</v>
      </c>
      <c r="B28" s="45" t="s">
        <v>80</v>
      </c>
      <c r="C28" s="71" t="s">
        <v>15</v>
      </c>
      <c r="D28" s="71" t="s">
        <v>19</v>
      </c>
      <c r="E28" s="71" t="s">
        <v>60</v>
      </c>
      <c r="F28" s="71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25">
        <f>J29</f>
        <v>0</v>
      </c>
    </row>
    <row r="29" spans="1:10" ht="38.25">
      <c r="A29" s="74" t="s">
        <v>217</v>
      </c>
      <c r="B29" s="45" t="s">
        <v>80</v>
      </c>
      <c r="C29" s="71" t="s">
        <v>15</v>
      </c>
      <c r="D29" s="71" t="s">
        <v>19</v>
      </c>
      <c r="E29" s="71" t="s">
        <v>60</v>
      </c>
      <c r="F29" s="71" t="s">
        <v>137</v>
      </c>
      <c r="G29" s="25">
        <v>727</v>
      </c>
      <c r="H29" s="25">
        <f t="shared" si="0"/>
        <v>-727</v>
      </c>
      <c r="I29" s="25">
        <v>0</v>
      </c>
      <c r="J29" s="25">
        <v>0</v>
      </c>
    </row>
    <row r="30" spans="1:10" ht="12.75">
      <c r="A30" s="84" t="s">
        <v>41</v>
      </c>
      <c r="B30" s="69" t="s">
        <v>80</v>
      </c>
      <c r="C30" s="95" t="s">
        <v>15</v>
      </c>
      <c r="D30" s="95" t="s">
        <v>19</v>
      </c>
      <c r="E30" s="95" t="s">
        <v>58</v>
      </c>
      <c r="F30" s="95" t="s">
        <v>43</v>
      </c>
      <c r="G30" s="61">
        <f>G32+G33+G34+G35+G38</f>
        <v>1276.8</v>
      </c>
      <c r="H30" s="61">
        <f t="shared" si="0"/>
        <v>-1276.8</v>
      </c>
      <c r="I30" s="61">
        <f>I32+I33+I34+I35+I38</f>
        <v>0</v>
      </c>
      <c r="J30" s="61">
        <f>J32+J33+J34+J35+J38</f>
        <v>0</v>
      </c>
    </row>
    <row r="31" spans="1:10" ht="28.5" customHeight="1" hidden="1">
      <c r="A31" s="74" t="s">
        <v>117</v>
      </c>
      <c r="B31" s="45" t="s">
        <v>80</v>
      </c>
      <c r="C31" s="71" t="s">
        <v>15</v>
      </c>
      <c r="D31" s="71" t="s">
        <v>19</v>
      </c>
      <c r="E31" s="71" t="s">
        <v>58</v>
      </c>
      <c r="F31" s="71" t="s">
        <v>43</v>
      </c>
      <c r="G31" s="25"/>
      <c r="H31" s="25">
        <f t="shared" si="0"/>
        <v>46</v>
      </c>
      <c r="I31" s="25">
        <v>46</v>
      </c>
      <c r="J31" s="25">
        <v>46</v>
      </c>
    </row>
    <row r="32" spans="1:10" ht="38.25">
      <c r="A32" s="74" t="s">
        <v>217</v>
      </c>
      <c r="B32" s="45" t="s">
        <v>80</v>
      </c>
      <c r="C32" s="71" t="s">
        <v>15</v>
      </c>
      <c r="D32" s="71" t="s">
        <v>19</v>
      </c>
      <c r="E32" s="71" t="s">
        <v>58</v>
      </c>
      <c r="F32" s="71" t="s">
        <v>137</v>
      </c>
      <c r="G32" s="25">
        <v>991.99</v>
      </c>
      <c r="H32" s="25">
        <f t="shared" si="0"/>
        <v>-991.99</v>
      </c>
      <c r="I32" s="25">
        <v>0</v>
      </c>
      <c r="J32" s="25">
        <v>0</v>
      </c>
    </row>
    <row r="33" spans="1:10" ht="25.5">
      <c r="A33" s="74" t="s">
        <v>149</v>
      </c>
      <c r="B33" s="45" t="s">
        <v>80</v>
      </c>
      <c r="C33" s="71" t="s">
        <v>15</v>
      </c>
      <c r="D33" s="71" t="s">
        <v>19</v>
      </c>
      <c r="E33" s="71" t="s">
        <v>58</v>
      </c>
      <c r="F33" s="71" t="s">
        <v>147</v>
      </c>
      <c r="G33" s="25">
        <v>45</v>
      </c>
      <c r="H33" s="25">
        <f t="shared" si="0"/>
        <v>-45</v>
      </c>
      <c r="I33" s="25">
        <v>0</v>
      </c>
      <c r="J33" s="25">
        <v>0</v>
      </c>
    </row>
    <row r="34" spans="1:10" ht="38.25">
      <c r="A34" s="74" t="s">
        <v>218</v>
      </c>
      <c r="B34" s="45" t="s">
        <v>80</v>
      </c>
      <c r="C34" s="71" t="s">
        <v>15</v>
      </c>
      <c r="D34" s="71" t="s">
        <v>19</v>
      </c>
      <c r="E34" s="71" t="s">
        <v>58</v>
      </c>
      <c r="F34" s="71" t="s">
        <v>138</v>
      </c>
      <c r="G34" s="25">
        <v>191.61</v>
      </c>
      <c r="H34" s="25">
        <f t="shared" si="0"/>
        <v>-191.61</v>
      </c>
      <c r="I34" s="25">
        <v>0</v>
      </c>
      <c r="J34" s="25">
        <v>0</v>
      </c>
    </row>
    <row r="35" spans="1:10" ht="24" customHeight="1">
      <c r="A35" s="74" t="s">
        <v>150</v>
      </c>
      <c r="B35" s="45" t="s">
        <v>80</v>
      </c>
      <c r="C35" s="71" t="s">
        <v>15</v>
      </c>
      <c r="D35" s="71" t="s">
        <v>19</v>
      </c>
      <c r="E35" s="71" t="s">
        <v>58</v>
      </c>
      <c r="F35" s="71" t="s">
        <v>146</v>
      </c>
      <c r="G35" s="25">
        <v>33.56</v>
      </c>
      <c r="H35" s="25">
        <f t="shared" si="0"/>
        <v>-33.56</v>
      </c>
      <c r="I35" s="25">
        <v>0</v>
      </c>
      <c r="J35" s="25">
        <v>0</v>
      </c>
    </row>
    <row r="36" spans="1:10" ht="25.5" hidden="1">
      <c r="A36" s="74" t="s">
        <v>219</v>
      </c>
      <c r="B36" s="45" t="s">
        <v>80</v>
      </c>
      <c r="C36" s="71" t="s">
        <v>15</v>
      </c>
      <c r="D36" s="71" t="s">
        <v>19</v>
      </c>
      <c r="E36" s="71" t="s">
        <v>58</v>
      </c>
      <c r="F36" s="71" t="s">
        <v>145</v>
      </c>
      <c r="G36" s="61">
        <f>G37</f>
        <v>360.89</v>
      </c>
      <c r="H36" s="25">
        <f t="shared" si="0"/>
        <v>50.920000000000016</v>
      </c>
      <c r="I36" s="96">
        <f>I37</f>
        <v>411.81</v>
      </c>
      <c r="J36" s="96">
        <f>J37</f>
        <v>436.51</v>
      </c>
    </row>
    <row r="37" spans="1:10" ht="12.75" hidden="1">
      <c r="A37" s="74" t="s">
        <v>139</v>
      </c>
      <c r="B37" s="45" t="s">
        <v>80</v>
      </c>
      <c r="C37" s="71" t="s">
        <v>15</v>
      </c>
      <c r="D37" s="71" t="s">
        <v>17</v>
      </c>
      <c r="E37" s="71" t="s">
        <v>60</v>
      </c>
      <c r="F37" s="71" t="s">
        <v>137</v>
      </c>
      <c r="G37" s="25">
        <v>360.89</v>
      </c>
      <c r="H37" s="25">
        <f t="shared" si="0"/>
        <v>50.920000000000016</v>
      </c>
      <c r="I37" s="72">
        <v>411.81</v>
      </c>
      <c r="J37" s="25">
        <v>436.51</v>
      </c>
    </row>
    <row r="38" spans="1:10" ht="25.5">
      <c r="A38" s="74" t="s">
        <v>219</v>
      </c>
      <c r="B38" s="45" t="s">
        <v>80</v>
      </c>
      <c r="C38" s="71" t="s">
        <v>15</v>
      </c>
      <c r="D38" s="71" t="s">
        <v>19</v>
      </c>
      <c r="E38" s="71" t="s">
        <v>58</v>
      </c>
      <c r="F38" s="71" t="s">
        <v>145</v>
      </c>
      <c r="G38" s="25">
        <v>14.64</v>
      </c>
      <c r="H38" s="25">
        <f t="shared" si="0"/>
        <v>-14.64</v>
      </c>
      <c r="I38" s="72">
        <v>0</v>
      </c>
      <c r="J38" s="25">
        <v>0</v>
      </c>
    </row>
    <row r="39" spans="1:10" ht="12.75">
      <c r="A39" s="14" t="s">
        <v>277</v>
      </c>
      <c r="B39" s="144" t="s">
        <v>80</v>
      </c>
      <c r="C39" s="98" t="s">
        <v>15</v>
      </c>
      <c r="D39" s="98" t="s">
        <v>16</v>
      </c>
      <c r="E39" s="98" t="s">
        <v>42</v>
      </c>
      <c r="F39" s="95" t="s">
        <v>43</v>
      </c>
      <c r="G39" s="25">
        <f>G40</f>
        <v>0</v>
      </c>
      <c r="H39" s="25">
        <f t="shared" si="0"/>
        <v>15</v>
      </c>
      <c r="I39" s="72">
        <f aca="true" t="shared" si="3" ref="I39:J41">I40</f>
        <v>15</v>
      </c>
      <c r="J39" s="72">
        <f t="shared" si="3"/>
        <v>15</v>
      </c>
    </row>
    <row r="40" spans="1:10" ht="25.5">
      <c r="A40" s="146" t="s">
        <v>278</v>
      </c>
      <c r="B40" s="135" t="s">
        <v>80</v>
      </c>
      <c r="C40" s="141" t="s">
        <v>15</v>
      </c>
      <c r="D40" s="141" t="s">
        <v>131</v>
      </c>
      <c r="E40" s="141" t="s">
        <v>287</v>
      </c>
      <c r="F40" s="71" t="s">
        <v>43</v>
      </c>
      <c r="G40" s="25">
        <f>G41</f>
        <v>0</v>
      </c>
      <c r="H40" s="25">
        <f t="shared" si="0"/>
        <v>15</v>
      </c>
      <c r="I40" s="72">
        <f t="shared" si="3"/>
        <v>15</v>
      </c>
      <c r="J40" s="72">
        <f t="shared" si="3"/>
        <v>15</v>
      </c>
    </row>
    <row r="41" spans="1:10" ht="25.5">
      <c r="A41" s="147" t="s">
        <v>45</v>
      </c>
      <c r="B41" s="135" t="s">
        <v>80</v>
      </c>
      <c r="C41" s="141" t="s">
        <v>15</v>
      </c>
      <c r="D41" s="141" t="s">
        <v>131</v>
      </c>
      <c r="E41" s="141" t="s">
        <v>287</v>
      </c>
      <c r="F41" s="71" t="s">
        <v>43</v>
      </c>
      <c r="G41" s="25">
        <f>G42</f>
        <v>0</v>
      </c>
      <c r="H41" s="25">
        <f t="shared" si="0"/>
        <v>15</v>
      </c>
      <c r="I41" s="72">
        <f t="shared" si="3"/>
        <v>15</v>
      </c>
      <c r="J41" s="72">
        <f t="shared" si="3"/>
        <v>15</v>
      </c>
    </row>
    <row r="42" spans="1:10" ht="12.75">
      <c r="A42" s="74" t="s">
        <v>223</v>
      </c>
      <c r="B42" s="135" t="s">
        <v>80</v>
      </c>
      <c r="C42" s="141" t="s">
        <v>15</v>
      </c>
      <c r="D42" s="141" t="s">
        <v>131</v>
      </c>
      <c r="E42" s="141" t="s">
        <v>287</v>
      </c>
      <c r="F42" s="71" t="s">
        <v>148</v>
      </c>
      <c r="G42" s="25">
        <v>0</v>
      </c>
      <c r="H42" s="25">
        <f t="shared" si="0"/>
        <v>15</v>
      </c>
      <c r="I42" s="72">
        <v>15</v>
      </c>
      <c r="J42" s="72">
        <v>15</v>
      </c>
    </row>
    <row r="43" spans="1:10" ht="12.75">
      <c r="A43" s="84" t="s">
        <v>225</v>
      </c>
      <c r="B43" s="69" t="s">
        <v>80</v>
      </c>
      <c r="C43" s="95" t="s">
        <v>15</v>
      </c>
      <c r="D43" s="95" t="s">
        <v>131</v>
      </c>
      <c r="E43" s="95" t="s">
        <v>42</v>
      </c>
      <c r="F43" s="95" t="s">
        <v>43</v>
      </c>
      <c r="G43" s="61">
        <f>G44</f>
        <v>15</v>
      </c>
      <c r="H43" s="61">
        <f t="shared" si="0"/>
        <v>-15</v>
      </c>
      <c r="I43" s="96">
        <f aca="true" t="shared" si="4" ref="I43:J45">I44</f>
        <v>0</v>
      </c>
      <c r="J43" s="96">
        <f t="shared" si="4"/>
        <v>0</v>
      </c>
    </row>
    <row r="44" spans="1:10" ht="12.75">
      <c r="A44" s="74" t="s">
        <v>104</v>
      </c>
      <c r="B44" s="45" t="s">
        <v>80</v>
      </c>
      <c r="C44" s="71" t="s">
        <v>15</v>
      </c>
      <c r="D44" s="71" t="s">
        <v>131</v>
      </c>
      <c r="E44" s="71" t="s">
        <v>224</v>
      </c>
      <c r="F44" s="71" t="s">
        <v>43</v>
      </c>
      <c r="G44" s="25">
        <f>G45</f>
        <v>15</v>
      </c>
      <c r="H44" s="25">
        <f t="shared" si="0"/>
        <v>-15</v>
      </c>
      <c r="I44" s="72">
        <f t="shared" si="4"/>
        <v>0</v>
      </c>
      <c r="J44" s="72">
        <f t="shared" si="4"/>
        <v>0</v>
      </c>
    </row>
    <row r="45" spans="1:10" ht="25.5">
      <c r="A45" s="74" t="s">
        <v>45</v>
      </c>
      <c r="B45" s="45" t="s">
        <v>80</v>
      </c>
      <c r="C45" s="71" t="s">
        <v>15</v>
      </c>
      <c r="D45" s="71" t="s">
        <v>131</v>
      </c>
      <c r="E45" s="71" t="s">
        <v>103</v>
      </c>
      <c r="F45" s="71" t="s">
        <v>43</v>
      </c>
      <c r="G45" s="25">
        <f>G46</f>
        <v>15</v>
      </c>
      <c r="H45" s="25">
        <f t="shared" si="0"/>
        <v>-15</v>
      </c>
      <c r="I45" s="72">
        <f t="shared" si="4"/>
        <v>0</v>
      </c>
      <c r="J45" s="25">
        <f t="shared" si="4"/>
        <v>0</v>
      </c>
    </row>
    <row r="46" spans="1:10" ht="12.75">
      <c r="A46" s="74" t="s">
        <v>223</v>
      </c>
      <c r="B46" s="45" t="s">
        <v>80</v>
      </c>
      <c r="C46" s="71" t="s">
        <v>15</v>
      </c>
      <c r="D46" s="71" t="s">
        <v>131</v>
      </c>
      <c r="E46" s="71" t="s">
        <v>103</v>
      </c>
      <c r="F46" s="71" t="s">
        <v>148</v>
      </c>
      <c r="G46" s="25">
        <v>15</v>
      </c>
      <c r="H46" s="25">
        <f t="shared" si="0"/>
        <v>-15</v>
      </c>
      <c r="I46" s="72">
        <v>0</v>
      </c>
      <c r="J46" s="25">
        <v>0</v>
      </c>
    </row>
    <row r="47" spans="1:10" ht="12.75">
      <c r="A47" s="14" t="s">
        <v>277</v>
      </c>
      <c r="B47" s="144" t="s">
        <v>80</v>
      </c>
      <c r="C47" s="98" t="s">
        <v>17</v>
      </c>
      <c r="D47" s="98" t="s">
        <v>16</v>
      </c>
      <c r="E47" s="98" t="s">
        <v>322</v>
      </c>
      <c r="F47" s="98" t="s">
        <v>43</v>
      </c>
      <c r="G47" s="61">
        <f>G48</f>
        <v>0</v>
      </c>
      <c r="H47" s="61">
        <f t="shared" si="0"/>
        <v>60.6</v>
      </c>
      <c r="I47" s="96">
        <f>I48</f>
        <v>60.6</v>
      </c>
      <c r="J47" s="96">
        <f>J48</f>
        <v>60.6</v>
      </c>
    </row>
    <row r="48" spans="1:10" ht="12.75">
      <c r="A48" s="148" t="s">
        <v>57</v>
      </c>
      <c r="B48" s="135" t="s">
        <v>80</v>
      </c>
      <c r="C48" s="141" t="s">
        <v>17</v>
      </c>
      <c r="D48" s="141" t="s">
        <v>18</v>
      </c>
      <c r="E48" s="141" t="s">
        <v>265</v>
      </c>
      <c r="F48" s="141" t="s">
        <v>43</v>
      </c>
      <c r="G48" s="25">
        <f>G49</f>
        <v>0</v>
      </c>
      <c r="H48" s="25">
        <f t="shared" si="0"/>
        <v>60.6</v>
      </c>
      <c r="I48" s="72">
        <f>I49</f>
        <v>60.6</v>
      </c>
      <c r="J48" s="72">
        <f>J49</f>
        <v>60.6</v>
      </c>
    </row>
    <row r="49" spans="1:10" ht="38.25">
      <c r="A49" s="147" t="s">
        <v>61</v>
      </c>
      <c r="B49" s="135" t="s">
        <v>80</v>
      </c>
      <c r="C49" s="141" t="s">
        <v>17</v>
      </c>
      <c r="D49" s="141" t="s">
        <v>18</v>
      </c>
      <c r="E49" s="141" t="s">
        <v>321</v>
      </c>
      <c r="F49" s="141" t="s">
        <v>43</v>
      </c>
      <c r="G49" s="25">
        <f>G50+G51</f>
        <v>0</v>
      </c>
      <c r="H49" s="25">
        <f t="shared" si="0"/>
        <v>60.6</v>
      </c>
      <c r="I49" s="72">
        <f>I50+I51</f>
        <v>60.6</v>
      </c>
      <c r="J49" s="72">
        <f>J50+J51</f>
        <v>60.6</v>
      </c>
    </row>
    <row r="50" spans="1:10" ht="38.25">
      <c r="A50" s="137" t="s">
        <v>217</v>
      </c>
      <c r="B50" s="135" t="s">
        <v>80</v>
      </c>
      <c r="C50" s="141" t="s">
        <v>17</v>
      </c>
      <c r="D50" s="141" t="s">
        <v>18</v>
      </c>
      <c r="E50" s="141" t="s">
        <v>321</v>
      </c>
      <c r="F50" s="141" t="s">
        <v>137</v>
      </c>
      <c r="G50" s="25">
        <v>0</v>
      </c>
      <c r="H50" s="25">
        <f t="shared" si="0"/>
        <v>58.2</v>
      </c>
      <c r="I50" s="72">
        <v>58.2</v>
      </c>
      <c r="J50" s="72">
        <v>58.2</v>
      </c>
    </row>
    <row r="51" spans="1:10" ht="38.25">
      <c r="A51" s="74" t="s">
        <v>283</v>
      </c>
      <c r="B51" s="135" t="s">
        <v>80</v>
      </c>
      <c r="C51" s="141" t="s">
        <v>17</v>
      </c>
      <c r="D51" s="141" t="s">
        <v>18</v>
      </c>
      <c r="E51" s="141" t="s">
        <v>321</v>
      </c>
      <c r="F51" s="141" t="s">
        <v>138</v>
      </c>
      <c r="G51" s="25">
        <v>0</v>
      </c>
      <c r="H51" s="25">
        <f t="shared" si="0"/>
        <v>2.4</v>
      </c>
      <c r="I51" s="72">
        <v>2.4</v>
      </c>
      <c r="J51" s="72">
        <v>2.4</v>
      </c>
    </row>
    <row r="52" spans="1:10" ht="12.75">
      <c r="A52" s="68" t="s">
        <v>226</v>
      </c>
      <c r="B52" s="69" t="s">
        <v>80</v>
      </c>
      <c r="C52" s="95" t="s">
        <v>17</v>
      </c>
      <c r="D52" s="95" t="s">
        <v>16</v>
      </c>
      <c r="E52" s="95" t="s">
        <v>42</v>
      </c>
      <c r="F52" s="95" t="s">
        <v>43</v>
      </c>
      <c r="G52" s="61">
        <f>G53</f>
        <v>54.400000000000006</v>
      </c>
      <c r="H52" s="61">
        <f t="shared" si="0"/>
        <v>-54.400000000000006</v>
      </c>
      <c r="I52" s="61">
        <f>I53</f>
        <v>0</v>
      </c>
      <c r="J52" s="61">
        <f>J53</f>
        <v>0</v>
      </c>
    </row>
    <row r="53" spans="1:10" ht="16.5" customHeight="1">
      <c r="A53" s="70" t="s">
        <v>57</v>
      </c>
      <c r="B53" s="45" t="s">
        <v>80</v>
      </c>
      <c r="C53" s="71" t="s">
        <v>17</v>
      </c>
      <c r="D53" s="71" t="s">
        <v>18</v>
      </c>
      <c r="E53" s="71" t="s">
        <v>323</v>
      </c>
      <c r="F53" s="71" t="s">
        <v>43</v>
      </c>
      <c r="G53" s="25">
        <f>G54</f>
        <v>54.400000000000006</v>
      </c>
      <c r="H53" s="25">
        <f t="shared" si="0"/>
        <v>-54.400000000000006</v>
      </c>
      <c r="I53" s="72">
        <f>I54</f>
        <v>0</v>
      </c>
      <c r="J53" s="72">
        <f>J54</f>
        <v>0</v>
      </c>
    </row>
    <row r="54" spans="1:10" ht="25.5" customHeight="1">
      <c r="A54" s="89" t="s">
        <v>61</v>
      </c>
      <c r="B54" s="45" t="s">
        <v>80</v>
      </c>
      <c r="C54" s="71" t="s">
        <v>17</v>
      </c>
      <c r="D54" s="71" t="s">
        <v>18</v>
      </c>
      <c r="E54" s="71" t="s">
        <v>324</v>
      </c>
      <c r="F54" s="71" t="s">
        <v>43</v>
      </c>
      <c r="G54" s="25">
        <f>G58+G59</f>
        <v>54.400000000000006</v>
      </c>
      <c r="H54" s="25">
        <f t="shared" si="0"/>
        <v>-54.400000000000006</v>
      </c>
      <c r="I54" s="72">
        <f>I58+I59</f>
        <v>0</v>
      </c>
      <c r="J54" s="25">
        <f>J58+J59</f>
        <v>0</v>
      </c>
    </row>
    <row r="55" spans="1:10" ht="24" customHeight="1" hidden="1">
      <c r="A55" s="84" t="s">
        <v>70</v>
      </c>
      <c r="B55" s="45" t="s">
        <v>80</v>
      </c>
      <c r="C55" s="71" t="s">
        <v>19</v>
      </c>
      <c r="D55" s="71" t="s">
        <v>56</v>
      </c>
      <c r="E55" s="71" t="s">
        <v>42</v>
      </c>
      <c r="F55" s="71" t="s">
        <v>43</v>
      </c>
      <c r="G55" s="25">
        <v>11.08</v>
      </c>
      <c r="H55" s="25">
        <f t="shared" si="0"/>
        <v>3.4000000000000004</v>
      </c>
      <c r="I55" s="72">
        <f>12.08+2.4</f>
        <v>14.48</v>
      </c>
      <c r="J55" s="25">
        <v>14.58</v>
      </c>
    </row>
    <row r="56" spans="1:10" ht="24" customHeight="1" hidden="1">
      <c r="A56" s="74" t="s">
        <v>118</v>
      </c>
      <c r="B56" s="45" t="s">
        <v>80</v>
      </c>
      <c r="C56" s="71" t="s">
        <v>19</v>
      </c>
      <c r="D56" s="71" t="s">
        <v>56</v>
      </c>
      <c r="E56" s="71" t="s">
        <v>102</v>
      </c>
      <c r="F56" s="71" t="s">
        <v>43</v>
      </c>
      <c r="G56" s="25"/>
      <c r="H56" s="25"/>
      <c r="I56" s="72"/>
      <c r="J56" s="25"/>
    </row>
    <row r="57" spans="1:10" ht="25.5" hidden="1">
      <c r="A57" s="74" t="s">
        <v>117</v>
      </c>
      <c r="B57" s="45" t="s">
        <v>80</v>
      </c>
      <c r="C57" s="71" t="s">
        <v>19</v>
      </c>
      <c r="D57" s="71" t="s">
        <v>56</v>
      </c>
      <c r="E57" s="71" t="s">
        <v>102</v>
      </c>
      <c r="F57" s="71" t="s">
        <v>59</v>
      </c>
      <c r="G57" s="61">
        <f>G58</f>
        <v>52.2</v>
      </c>
      <c r="H57" s="61">
        <f aca="true" t="shared" si="5" ref="H57:H69">I57-G57</f>
        <v>-52.2</v>
      </c>
      <c r="I57" s="61">
        <f>I58</f>
        <v>0</v>
      </c>
      <c r="J57" s="61">
        <f>J58</f>
        <v>0</v>
      </c>
    </row>
    <row r="58" spans="1:10" ht="38.25">
      <c r="A58" s="74" t="s">
        <v>217</v>
      </c>
      <c r="B58" s="45" t="s">
        <v>80</v>
      </c>
      <c r="C58" s="71" t="s">
        <v>17</v>
      </c>
      <c r="D58" s="71" t="s">
        <v>18</v>
      </c>
      <c r="E58" s="71" t="s">
        <v>324</v>
      </c>
      <c r="F58" s="71" t="s">
        <v>137</v>
      </c>
      <c r="G58" s="25">
        <v>52.2</v>
      </c>
      <c r="H58" s="25">
        <f t="shared" si="5"/>
        <v>-52.2</v>
      </c>
      <c r="I58" s="25">
        <v>0</v>
      </c>
      <c r="J58" s="25">
        <v>0</v>
      </c>
    </row>
    <row r="59" spans="1:10" ht="38.25">
      <c r="A59" s="74" t="s">
        <v>218</v>
      </c>
      <c r="B59" s="45" t="s">
        <v>80</v>
      </c>
      <c r="C59" s="71" t="s">
        <v>17</v>
      </c>
      <c r="D59" s="71" t="s">
        <v>18</v>
      </c>
      <c r="E59" s="71" t="s">
        <v>324</v>
      </c>
      <c r="F59" s="71" t="s">
        <v>138</v>
      </c>
      <c r="G59" s="25">
        <v>2.2</v>
      </c>
      <c r="H59" s="25">
        <f t="shared" si="5"/>
        <v>-2.2</v>
      </c>
      <c r="I59" s="25">
        <v>0</v>
      </c>
      <c r="J59" s="25">
        <v>0</v>
      </c>
    </row>
    <row r="60" spans="1:10" ht="25.5" hidden="1">
      <c r="A60" s="74" t="s">
        <v>140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138</v>
      </c>
      <c r="G60" s="25">
        <v>14.07</v>
      </c>
      <c r="H60" s="25">
        <f t="shared" si="5"/>
        <v>-11.57</v>
      </c>
      <c r="I60" s="25">
        <v>2.5</v>
      </c>
      <c r="J60" s="25">
        <v>2.57</v>
      </c>
    </row>
    <row r="61" spans="1:10" ht="12.75">
      <c r="A61" s="84" t="s">
        <v>231</v>
      </c>
      <c r="B61" s="69" t="s">
        <v>80</v>
      </c>
      <c r="C61" s="95" t="s">
        <v>19</v>
      </c>
      <c r="D61" s="95" t="s">
        <v>16</v>
      </c>
      <c r="E61" s="95" t="s">
        <v>42</v>
      </c>
      <c r="F61" s="95" t="s">
        <v>43</v>
      </c>
      <c r="G61" s="61">
        <f>G62</f>
        <v>477.8</v>
      </c>
      <c r="H61" s="61">
        <f t="shared" si="5"/>
        <v>-477.8</v>
      </c>
      <c r="I61" s="61">
        <f aca="true" t="shared" si="6" ref="I61:J64">I62</f>
        <v>0</v>
      </c>
      <c r="J61" s="61">
        <f t="shared" si="6"/>
        <v>0</v>
      </c>
    </row>
    <row r="62" spans="1:10" ht="12.75">
      <c r="A62" s="74" t="s">
        <v>203</v>
      </c>
      <c r="B62" s="45" t="s">
        <v>80</v>
      </c>
      <c r="C62" s="71" t="s">
        <v>19</v>
      </c>
      <c r="D62" s="71" t="s">
        <v>202</v>
      </c>
      <c r="E62" s="71" t="s">
        <v>42</v>
      </c>
      <c r="F62" s="71" t="s">
        <v>43</v>
      </c>
      <c r="G62" s="25">
        <f>G63</f>
        <v>477.8</v>
      </c>
      <c r="H62" s="25">
        <f t="shared" si="5"/>
        <v>-477.8</v>
      </c>
      <c r="I62" s="25">
        <f t="shared" si="6"/>
        <v>0</v>
      </c>
      <c r="J62" s="25">
        <f t="shared" si="6"/>
        <v>0</v>
      </c>
    </row>
    <row r="63" spans="1:10" ht="25.5">
      <c r="A63" s="74" t="s">
        <v>230</v>
      </c>
      <c r="B63" s="45" t="s">
        <v>80</v>
      </c>
      <c r="C63" s="71" t="s">
        <v>19</v>
      </c>
      <c r="D63" s="71" t="s">
        <v>202</v>
      </c>
      <c r="E63" s="71" t="s">
        <v>229</v>
      </c>
      <c r="F63" s="71" t="s">
        <v>43</v>
      </c>
      <c r="G63" s="25">
        <f>G64</f>
        <v>477.8</v>
      </c>
      <c r="H63" s="25">
        <f t="shared" si="5"/>
        <v>-477.8</v>
      </c>
      <c r="I63" s="25">
        <f t="shared" si="6"/>
        <v>0</v>
      </c>
      <c r="J63" s="25">
        <f t="shared" si="6"/>
        <v>0</v>
      </c>
    </row>
    <row r="64" spans="1:10" ht="25.5">
      <c r="A64" s="74" t="s">
        <v>228</v>
      </c>
      <c r="B64" s="45" t="s">
        <v>80</v>
      </c>
      <c r="C64" s="71" t="s">
        <v>19</v>
      </c>
      <c r="D64" s="71" t="s">
        <v>202</v>
      </c>
      <c r="E64" s="71" t="s">
        <v>227</v>
      </c>
      <c r="F64" s="71" t="s">
        <v>43</v>
      </c>
      <c r="G64" s="25">
        <f>G65</f>
        <v>477.8</v>
      </c>
      <c r="H64" s="25">
        <f t="shared" si="5"/>
        <v>-477.8</v>
      </c>
      <c r="I64" s="25">
        <f t="shared" si="6"/>
        <v>0</v>
      </c>
      <c r="J64" s="25">
        <f t="shared" si="6"/>
        <v>0</v>
      </c>
    </row>
    <row r="65" spans="1:10" ht="38.25">
      <c r="A65" s="74" t="s">
        <v>218</v>
      </c>
      <c r="B65" s="45" t="s">
        <v>80</v>
      </c>
      <c r="C65" s="71" t="s">
        <v>19</v>
      </c>
      <c r="D65" s="71" t="s">
        <v>202</v>
      </c>
      <c r="E65" s="71" t="s">
        <v>227</v>
      </c>
      <c r="F65" s="71" t="s">
        <v>138</v>
      </c>
      <c r="G65" s="25">
        <v>477.8</v>
      </c>
      <c r="H65" s="25">
        <f t="shared" si="5"/>
        <v>-477.8</v>
      </c>
      <c r="I65" s="25">
        <v>0</v>
      </c>
      <c r="J65" s="25">
        <v>0</v>
      </c>
    </row>
    <row r="66" spans="1:10" ht="12.75">
      <c r="A66" s="86" t="s">
        <v>63</v>
      </c>
      <c r="B66" s="69" t="s">
        <v>80</v>
      </c>
      <c r="C66" s="69" t="s">
        <v>23</v>
      </c>
      <c r="D66" s="69" t="s">
        <v>16</v>
      </c>
      <c r="E66" s="69" t="s">
        <v>42</v>
      </c>
      <c r="F66" s="69" t="s">
        <v>43</v>
      </c>
      <c r="G66" s="61">
        <f>G67+G72+G76</f>
        <v>524.72</v>
      </c>
      <c r="H66" s="61">
        <f t="shared" si="5"/>
        <v>-51.5</v>
      </c>
      <c r="I66" s="61">
        <f>I67+I72+I76</f>
        <v>473.22</v>
      </c>
      <c r="J66" s="61">
        <f>J67+J72+J76</f>
        <v>473.22</v>
      </c>
    </row>
    <row r="67" spans="1:10" ht="12.75">
      <c r="A67" s="109" t="s">
        <v>236</v>
      </c>
      <c r="B67" s="45" t="s">
        <v>80</v>
      </c>
      <c r="C67" s="45" t="s">
        <v>23</v>
      </c>
      <c r="D67" s="45" t="s">
        <v>17</v>
      </c>
      <c r="E67" s="45" t="s">
        <v>42</v>
      </c>
      <c r="F67" s="45" t="s">
        <v>43</v>
      </c>
      <c r="G67" s="25">
        <f>G68</f>
        <v>424.6</v>
      </c>
      <c r="H67" s="25">
        <f t="shared" si="5"/>
        <v>-424.6</v>
      </c>
      <c r="I67" s="25">
        <f>I68</f>
        <v>0</v>
      </c>
      <c r="J67" s="25">
        <f>J68</f>
        <v>0</v>
      </c>
    </row>
    <row r="68" spans="1:10" ht="12.75">
      <c r="A68" s="109" t="s">
        <v>234</v>
      </c>
      <c r="B68" s="45" t="s">
        <v>80</v>
      </c>
      <c r="C68" s="45" t="s">
        <v>23</v>
      </c>
      <c r="D68" s="45" t="s">
        <v>17</v>
      </c>
      <c r="E68" s="45" t="s">
        <v>235</v>
      </c>
      <c r="F68" s="45" t="s">
        <v>43</v>
      </c>
      <c r="G68" s="25">
        <f>G69</f>
        <v>424.6</v>
      </c>
      <c r="H68" s="25">
        <f t="shared" si="5"/>
        <v>-424.6</v>
      </c>
      <c r="I68" s="25">
        <f>I69</f>
        <v>0</v>
      </c>
      <c r="J68" s="25">
        <f>J69</f>
        <v>0</v>
      </c>
    </row>
    <row r="69" spans="1:10" ht="25.5">
      <c r="A69" s="109" t="s">
        <v>233</v>
      </c>
      <c r="B69" s="45" t="s">
        <v>80</v>
      </c>
      <c r="C69" s="45" t="s">
        <v>23</v>
      </c>
      <c r="D69" s="45" t="s">
        <v>17</v>
      </c>
      <c r="E69" s="45" t="s">
        <v>91</v>
      </c>
      <c r="F69" s="45" t="s">
        <v>43</v>
      </c>
      <c r="G69" s="25">
        <f>G70+G71</f>
        <v>424.6</v>
      </c>
      <c r="H69" s="25">
        <f t="shared" si="5"/>
        <v>-424.6</v>
      </c>
      <c r="I69" s="25">
        <f>I70+I71</f>
        <v>0</v>
      </c>
      <c r="J69" s="25">
        <f>J70+J71</f>
        <v>0</v>
      </c>
    </row>
    <row r="70" spans="1:10" ht="38.25">
      <c r="A70" s="74" t="s">
        <v>217</v>
      </c>
      <c r="B70" s="45" t="s">
        <v>80</v>
      </c>
      <c r="C70" s="45" t="s">
        <v>23</v>
      </c>
      <c r="D70" s="45" t="s">
        <v>17</v>
      </c>
      <c r="E70" s="45" t="s">
        <v>91</v>
      </c>
      <c r="F70" s="45" t="s">
        <v>137</v>
      </c>
      <c r="G70" s="25">
        <v>252.14</v>
      </c>
      <c r="H70" s="25">
        <f>I70-G70</f>
        <v>-252.14</v>
      </c>
      <c r="I70" s="25">
        <v>0</v>
      </c>
      <c r="J70" s="25">
        <v>0</v>
      </c>
    </row>
    <row r="71" spans="1:10" ht="38.25">
      <c r="A71" s="74" t="s">
        <v>218</v>
      </c>
      <c r="B71" s="45" t="s">
        <v>80</v>
      </c>
      <c r="C71" s="45" t="s">
        <v>23</v>
      </c>
      <c r="D71" s="45" t="s">
        <v>17</v>
      </c>
      <c r="E71" s="45" t="s">
        <v>91</v>
      </c>
      <c r="F71" s="45" t="s">
        <v>138</v>
      </c>
      <c r="G71" s="25">
        <v>172.46</v>
      </c>
      <c r="H71" s="25">
        <f aca="true" t="shared" si="7" ref="H71:H128">I71-G71</f>
        <v>-172.46</v>
      </c>
      <c r="I71" s="25">
        <v>0</v>
      </c>
      <c r="J71" s="25">
        <v>0</v>
      </c>
    </row>
    <row r="72" spans="1:10" ht="38.25">
      <c r="A72" s="138" t="s">
        <v>320</v>
      </c>
      <c r="B72" s="135" t="s">
        <v>80</v>
      </c>
      <c r="C72" s="141" t="s">
        <v>23</v>
      </c>
      <c r="D72" s="141" t="s">
        <v>18</v>
      </c>
      <c r="E72" s="141" t="s">
        <v>314</v>
      </c>
      <c r="F72" s="141" t="s">
        <v>43</v>
      </c>
      <c r="G72" s="25">
        <f>G73</f>
        <v>0</v>
      </c>
      <c r="H72" s="25">
        <f t="shared" si="7"/>
        <v>473.22</v>
      </c>
      <c r="I72" s="25">
        <f aca="true" t="shared" si="8" ref="I72:J74">I73</f>
        <v>473.22</v>
      </c>
      <c r="J72" s="25">
        <f t="shared" si="8"/>
        <v>473.22</v>
      </c>
    </row>
    <row r="73" spans="1:10" ht="25.5">
      <c r="A73" s="139" t="s">
        <v>300</v>
      </c>
      <c r="B73" s="135" t="s">
        <v>80</v>
      </c>
      <c r="C73" s="141" t="s">
        <v>23</v>
      </c>
      <c r="D73" s="141" t="s">
        <v>18</v>
      </c>
      <c r="E73" s="141" t="s">
        <v>325</v>
      </c>
      <c r="F73" s="141" t="s">
        <v>43</v>
      </c>
      <c r="G73" s="25">
        <f>G74</f>
        <v>0</v>
      </c>
      <c r="H73" s="25">
        <f t="shared" si="7"/>
        <v>473.22</v>
      </c>
      <c r="I73" s="25">
        <f t="shared" si="8"/>
        <v>473.22</v>
      </c>
      <c r="J73" s="25">
        <f t="shared" si="8"/>
        <v>473.22</v>
      </c>
    </row>
    <row r="74" spans="1:10" ht="38.25">
      <c r="A74" s="139" t="s">
        <v>301</v>
      </c>
      <c r="B74" s="135" t="s">
        <v>80</v>
      </c>
      <c r="C74" s="141" t="s">
        <v>23</v>
      </c>
      <c r="D74" s="141" t="s">
        <v>18</v>
      </c>
      <c r="E74" s="141" t="s">
        <v>325</v>
      </c>
      <c r="F74" s="141" t="s">
        <v>43</v>
      </c>
      <c r="G74" s="25">
        <f>G75</f>
        <v>0</v>
      </c>
      <c r="H74" s="25">
        <f t="shared" si="7"/>
        <v>473.22</v>
      </c>
      <c r="I74" s="25">
        <f t="shared" si="8"/>
        <v>473.22</v>
      </c>
      <c r="J74" s="25">
        <f t="shared" si="8"/>
        <v>473.22</v>
      </c>
    </row>
    <row r="75" spans="1:10" ht="25.5">
      <c r="A75" s="74" t="s">
        <v>302</v>
      </c>
      <c r="B75" s="135" t="s">
        <v>80</v>
      </c>
      <c r="C75" s="141" t="s">
        <v>23</v>
      </c>
      <c r="D75" s="141" t="s">
        <v>18</v>
      </c>
      <c r="E75" s="141" t="s">
        <v>325</v>
      </c>
      <c r="F75" s="141" t="s">
        <v>138</v>
      </c>
      <c r="G75" s="25">
        <v>0</v>
      </c>
      <c r="H75" s="25">
        <f t="shared" si="7"/>
        <v>473.22</v>
      </c>
      <c r="I75" s="25">
        <f>108.5+364.72</f>
        <v>473.22</v>
      </c>
      <c r="J75" s="25">
        <f>108.5+364.72</f>
        <v>473.22</v>
      </c>
    </row>
    <row r="76" spans="1:10" ht="12.75">
      <c r="A76" s="74" t="s">
        <v>133</v>
      </c>
      <c r="B76" s="45" t="s">
        <v>80</v>
      </c>
      <c r="C76" s="71" t="s">
        <v>23</v>
      </c>
      <c r="D76" s="71" t="s">
        <v>18</v>
      </c>
      <c r="E76" s="71" t="s">
        <v>42</v>
      </c>
      <c r="F76" s="71" t="s">
        <v>43</v>
      </c>
      <c r="G76" s="25">
        <f>G77</f>
        <v>100.12</v>
      </c>
      <c r="H76" s="25">
        <f t="shared" si="7"/>
        <v>-100.12</v>
      </c>
      <c r="I76" s="25">
        <f aca="true" t="shared" si="9" ref="I76:J78">I77</f>
        <v>0</v>
      </c>
      <c r="J76" s="25">
        <f t="shared" si="9"/>
        <v>0</v>
      </c>
    </row>
    <row r="77" spans="1:10" ht="12.75">
      <c r="A77" s="74" t="s">
        <v>133</v>
      </c>
      <c r="B77" s="45" t="s">
        <v>80</v>
      </c>
      <c r="C77" s="71" t="s">
        <v>23</v>
      </c>
      <c r="D77" s="71" t="s">
        <v>18</v>
      </c>
      <c r="E77" s="71" t="s">
        <v>232</v>
      </c>
      <c r="F77" s="71" t="s">
        <v>43</v>
      </c>
      <c r="G77" s="25">
        <f>G78</f>
        <v>100.12</v>
      </c>
      <c r="H77" s="25">
        <f t="shared" si="7"/>
        <v>-100.12</v>
      </c>
      <c r="I77" s="25">
        <f t="shared" si="9"/>
        <v>0</v>
      </c>
      <c r="J77" s="25">
        <f t="shared" si="9"/>
        <v>0</v>
      </c>
    </row>
    <row r="78" spans="1:10" ht="26.25" customHeight="1">
      <c r="A78" s="74" t="s">
        <v>250</v>
      </c>
      <c r="B78" s="45" t="s">
        <v>80</v>
      </c>
      <c r="C78" s="71" t="s">
        <v>23</v>
      </c>
      <c r="D78" s="71" t="s">
        <v>18</v>
      </c>
      <c r="E78" s="71" t="s">
        <v>134</v>
      </c>
      <c r="F78" s="71" t="s">
        <v>43</v>
      </c>
      <c r="G78" s="25">
        <f>G79</f>
        <v>100.12</v>
      </c>
      <c r="H78" s="25">
        <f t="shared" si="7"/>
        <v>-100.12</v>
      </c>
      <c r="I78" s="25">
        <f t="shared" si="9"/>
        <v>0</v>
      </c>
      <c r="J78" s="25">
        <f t="shared" si="9"/>
        <v>0</v>
      </c>
    </row>
    <row r="79" spans="1:10" ht="38.25">
      <c r="A79" s="74" t="s">
        <v>218</v>
      </c>
      <c r="B79" s="45" t="s">
        <v>80</v>
      </c>
      <c r="C79" s="71" t="s">
        <v>23</v>
      </c>
      <c r="D79" s="71" t="s">
        <v>18</v>
      </c>
      <c r="E79" s="71" t="s">
        <v>134</v>
      </c>
      <c r="F79" s="71" t="s">
        <v>138</v>
      </c>
      <c r="G79" s="25">
        <v>100.12</v>
      </c>
      <c r="H79" s="25">
        <f t="shared" si="7"/>
        <v>-100.12</v>
      </c>
      <c r="I79" s="25">
        <v>0</v>
      </c>
      <c r="J79" s="25">
        <v>0</v>
      </c>
    </row>
    <row r="80" spans="1:10" ht="12.75">
      <c r="A80" s="84" t="s">
        <v>240</v>
      </c>
      <c r="B80" s="69" t="s">
        <v>80</v>
      </c>
      <c r="C80" s="95" t="s">
        <v>20</v>
      </c>
      <c r="D80" s="95" t="s">
        <v>16</v>
      </c>
      <c r="E80" s="95" t="s">
        <v>42</v>
      </c>
      <c r="F80" s="95" t="s">
        <v>43</v>
      </c>
      <c r="G80" s="61">
        <f>G86+G81</f>
        <v>89.2</v>
      </c>
      <c r="H80" s="61">
        <f t="shared" si="7"/>
        <v>0</v>
      </c>
      <c r="I80" s="61">
        <f>I86+I81</f>
        <v>89.2</v>
      </c>
      <c r="J80" s="61">
        <f>J86+J81</f>
        <v>89.2</v>
      </c>
    </row>
    <row r="81" spans="1:10" ht="38.25">
      <c r="A81" s="138" t="s">
        <v>320</v>
      </c>
      <c r="B81" s="135" t="s">
        <v>80</v>
      </c>
      <c r="C81" s="141" t="s">
        <v>20</v>
      </c>
      <c r="D81" s="141" t="s">
        <v>16</v>
      </c>
      <c r="E81" s="141" t="s">
        <v>314</v>
      </c>
      <c r="F81" s="141" t="s">
        <v>43</v>
      </c>
      <c r="G81" s="25">
        <f>G82</f>
        <v>0</v>
      </c>
      <c r="H81" s="25">
        <f t="shared" si="7"/>
        <v>89.2</v>
      </c>
      <c r="I81" s="25">
        <f>I82</f>
        <v>89.2</v>
      </c>
      <c r="J81" s="25">
        <f>J82</f>
        <v>89.2</v>
      </c>
    </row>
    <row r="82" spans="1:10" ht="51">
      <c r="A82" s="139" t="s">
        <v>328</v>
      </c>
      <c r="B82" s="135" t="s">
        <v>80</v>
      </c>
      <c r="C82" s="141" t="s">
        <v>20</v>
      </c>
      <c r="D82" s="141" t="s">
        <v>20</v>
      </c>
      <c r="E82" s="141" t="s">
        <v>326</v>
      </c>
      <c r="F82" s="141" t="s">
        <v>43</v>
      </c>
      <c r="G82" s="25">
        <f>G83</f>
        <v>0</v>
      </c>
      <c r="H82" s="25">
        <f t="shared" si="7"/>
        <v>89.2</v>
      </c>
      <c r="I82" s="25">
        <f>I83</f>
        <v>89.2</v>
      </c>
      <c r="J82" s="25">
        <f>J83</f>
        <v>89.2</v>
      </c>
    </row>
    <row r="83" spans="1:10" ht="63.75">
      <c r="A83" s="137" t="s">
        <v>329</v>
      </c>
      <c r="B83" s="135" t="s">
        <v>80</v>
      </c>
      <c r="C83" s="141" t="s">
        <v>20</v>
      </c>
      <c r="D83" s="141" t="s">
        <v>20</v>
      </c>
      <c r="E83" s="141" t="s">
        <v>327</v>
      </c>
      <c r="F83" s="141" t="s">
        <v>43</v>
      </c>
      <c r="G83" s="25">
        <f>G84+G85</f>
        <v>0</v>
      </c>
      <c r="H83" s="25">
        <f t="shared" si="7"/>
        <v>89.2</v>
      </c>
      <c r="I83" s="25">
        <f>I84+I85</f>
        <v>89.2</v>
      </c>
      <c r="J83" s="25">
        <f>J84+J85</f>
        <v>89.2</v>
      </c>
    </row>
    <row r="84" spans="1:10" ht="38.25">
      <c r="A84" s="137" t="s">
        <v>217</v>
      </c>
      <c r="B84" s="135" t="s">
        <v>80</v>
      </c>
      <c r="C84" s="141" t="s">
        <v>20</v>
      </c>
      <c r="D84" s="141" t="s">
        <v>20</v>
      </c>
      <c r="E84" s="141" t="s">
        <v>327</v>
      </c>
      <c r="F84" s="141" t="s">
        <v>137</v>
      </c>
      <c r="G84" s="25">
        <v>0</v>
      </c>
      <c r="H84" s="25">
        <f t="shared" si="7"/>
        <v>88.2</v>
      </c>
      <c r="I84" s="25">
        <v>88.2</v>
      </c>
      <c r="J84" s="25">
        <v>88.2</v>
      </c>
    </row>
    <row r="85" spans="1:10" ht="38.25">
      <c r="A85" s="74" t="s">
        <v>283</v>
      </c>
      <c r="B85" s="135" t="s">
        <v>80</v>
      </c>
      <c r="C85" s="141" t="s">
        <v>20</v>
      </c>
      <c r="D85" s="141" t="s">
        <v>20</v>
      </c>
      <c r="E85" s="141" t="s">
        <v>327</v>
      </c>
      <c r="F85" s="141" t="s">
        <v>138</v>
      </c>
      <c r="G85" s="25">
        <v>0</v>
      </c>
      <c r="H85" s="25">
        <f t="shared" si="7"/>
        <v>1</v>
      </c>
      <c r="I85" s="25">
        <v>1</v>
      </c>
      <c r="J85" s="25">
        <v>1</v>
      </c>
    </row>
    <row r="86" spans="1:10" ht="12.75">
      <c r="A86" s="74" t="s">
        <v>46</v>
      </c>
      <c r="B86" s="45" t="s">
        <v>80</v>
      </c>
      <c r="C86" s="71" t="s">
        <v>20</v>
      </c>
      <c r="D86" s="71" t="s">
        <v>20</v>
      </c>
      <c r="E86" s="71" t="s">
        <v>42</v>
      </c>
      <c r="F86" s="71" t="s">
        <v>43</v>
      </c>
      <c r="G86" s="25">
        <f>G87</f>
        <v>89.2</v>
      </c>
      <c r="H86" s="25">
        <f t="shared" si="7"/>
        <v>-89.2</v>
      </c>
      <c r="I86" s="25">
        <f>I87</f>
        <v>0</v>
      </c>
      <c r="J86" s="25">
        <f>J87</f>
        <v>0</v>
      </c>
    </row>
    <row r="87" spans="1:10" ht="25.5">
      <c r="A87" s="74" t="s">
        <v>239</v>
      </c>
      <c r="B87" s="45" t="s">
        <v>80</v>
      </c>
      <c r="C87" s="71" t="s">
        <v>20</v>
      </c>
      <c r="D87" s="71" t="s">
        <v>20</v>
      </c>
      <c r="E87" s="71" t="s">
        <v>238</v>
      </c>
      <c r="F87" s="71" t="s">
        <v>43</v>
      </c>
      <c r="G87" s="25">
        <f>G88</f>
        <v>89.2</v>
      </c>
      <c r="H87" s="25">
        <f t="shared" si="7"/>
        <v>-89.2</v>
      </c>
      <c r="I87" s="25">
        <f>I88</f>
        <v>0</v>
      </c>
      <c r="J87" s="25">
        <f>J88</f>
        <v>0</v>
      </c>
    </row>
    <row r="88" spans="1:10" ht="12.75">
      <c r="A88" s="74" t="s">
        <v>237</v>
      </c>
      <c r="B88" s="45" t="s">
        <v>80</v>
      </c>
      <c r="C88" s="71" t="s">
        <v>20</v>
      </c>
      <c r="D88" s="71" t="s">
        <v>20</v>
      </c>
      <c r="E88" s="71" t="s">
        <v>90</v>
      </c>
      <c r="F88" s="71" t="s">
        <v>43</v>
      </c>
      <c r="G88" s="25">
        <f>G89+G90</f>
        <v>89.2</v>
      </c>
      <c r="H88" s="25">
        <f t="shared" si="7"/>
        <v>-89.2</v>
      </c>
      <c r="I88" s="25">
        <f>I89+I90</f>
        <v>0</v>
      </c>
      <c r="J88" s="25">
        <f>J89+J90</f>
        <v>0</v>
      </c>
    </row>
    <row r="89" spans="1:10" ht="38.25">
      <c r="A89" s="74" t="s">
        <v>217</v>
      </c>
      <c r="B89" s="45" t="s">
        <v>80</v>
      </c>
      <c r="C89" s="71" t="s">
        <v>20</v>
      </c>
      <c r="D89" s="71" t="s">
        <v>20</v>
      </c>
      <c r="E89" s="71" t="s">
        <v>90</v>
      </c>
      <c r="F89" s="71" t="s">
        <v>137</v>
      </c>
      <c r="G89" s="25">
        <v>88.2</v>
      </c>
      <c r="H89" s="25">
        <f t="shared" si="7"/>
        <v>-88.2</v>
      </c>
      <c r="I89" s="25">
        <v>0</v>
      </c>
      <c r="J89" s="25">
        <v>0</v>
      </c>
    </row>
    <row r="90" spans="1:10" ht="38.25">
      <c r="A90" s="74" t="s">
        <v>218</v>
      </c>
      <c r="B90" s="45" t="s">
        <v>80</v>
      </c>
      <c r="C90" s="71" t="s">
        <v>20</v>
      </c>
      <c r="D90" s="71" t="s">
        <v>20</v>
      </c>
      <c r="E90" s="71" t="s">
        <v>90</v>
      </c>
      <c r="F90" s="71" t="s">
        <v>138</v>
      </c>
      <c r="G90" s="25">
        <v>1</v>
      </c>
      <c r="H90" s="25">
        <f t="shared" si="7"/>
        <v>-1</v>
      </c>
      <c r="I90" s="25">
        <v>0</v>
      </c>
      <c r="J90" s="25">
        <v>0</v>
      </c>
    </row>
    <row r="91" spans="1:10" ht="12.75">
      <c r="A91" s="86" t="s">
        <v>243</v>
      </c>
      <c r="B91" s="69" t="s">
        <v>80</v>
      </c>
      <c r="C91" s="69" t="s">
        <v>24</v>
      </c>
      <c r="D91" s="69" t="s">
        <v>16</v>
      </c>
      <c r="E91" s="69" t="s">
        <v>42</v>
      </c>
      <c r="F91" s="69" t="s">
        <v>43</v>
      </c>
      <c r="G91" s="61">
        <f>G93+G104+G111</f>
        <v>242.19000000000003</v>
      </c>
      <c r="H91" s="61">
        <f t="shared" si="7"/>
        <v>112.60999999999999</v>
      </c>
      <c r="I91" s="61">
        <f>I93+I104+I111</f>
        <v>354.8</v>
      </c>
      <c r="J91" s="61">
        <f>J93+J104+J111</f>
        <v>273.88</v>
      </c>
    </row>
    <row r="92" spans="1:10" ht="12.75" hidden="1">
      <c r="A92" s="74" t="s">
        <v>242</v>
      </c>
      <c r="B92" s="45" t="s">
        <v>80</v>
      </c>
      <c r="C92" s="71" t="s">
        <v>24</v>
      </c>
      <c r="D92" s="71" t="s">
        <v>16</v>
      </c>
      <c r="E92" s="71" t="s">
        <v>42</v>
      </c>
      <c r="F92" s="71" t="s">
        <v>43</v>
      </c>
      <c r="G92" s="25">
        <f>G93</f>
        <v>178.27</v>
      </c>
      <c r="H92" s="25">
        <f t="shared" si="7"/>
        <v>176.53</v>
      </c>
      <c r="I92" s="25">
        <f>I93</f>
        <v>354.8</v>
      </c>
      <c r="J92" s="25">
        <f>J93</f>
        <v>273.88</v>
      </c>
    </row>
    <row r="93" spans="1:10" ht="12.75">
      <c r="A93" s="84" t="s">
        <v>48</v>
      </c>
      <c r="B93" s="69" t="s">
        <v>80</v>
      </c>
      <c r="C93" s="95" t="s">
        <v>24</v>
      </c>
      <c r="D93" s="95" t="s">
        <v>15</v>
      </c>
      <c r="E93" s="95" t="s">
        <v>42</v>
      </c>
      <c r="F93" s="95" t="s">
        <v>43</v>
      </c>
      <c r="G93" s="61">
        <f>G99+G94</f>
        <v>178.27</v>
      </c>
      <c r="H93" s="61">
        <f t="shared" si="7"/>
        <v>176.53</v>
      </c>
      <c r="I93" s="61">
        <f>I99+I94</f>
        <v>354.8</v>
      </c>
      <c r="J93" s="61">
        <f>J99+J94</f>
        <v>273.88</v>
      </c>
    </row>
    <row r="94" spans="1:10" ht="38.25">
      <c r="A94" s="138" t="s">
        <v>320</v>
      </c>
      <c r="B94" s="135" t="s">
        <v>80</v>
      </c>
      <c r="C94" s="135" t="s">
        <v>24</v>
      </c>
      <c r="D94" s="135" t="s">
        <v>15</v>
      </c>
      <c r="E94" s="45" t="s">
        <v>314</v>
      </c>
      <c r="F94" s="45" t="s">
        <v>43</v>
      </c>
      <c r="G94" s="25">
        <f>G95</f>
        <v>0</v>
      </c>
      <c r="H94" s="25">
        <f t="shared" si="7"/>
        <v>354.8</v>
      </c>
      <c r="I94" s="25">
        <f>I95</f>
        <v>354.8</v>
      </c>
      <c r="J94" s="25">
        <f>J95</f>
        <v>273.88</v>
      </c>
    </row>
    <row r="95" spans="1:10" ht="51">
      <c r="A95" s="139" t="s">
        <v>331</v>
      </c>
      <c r="B95" s="135" t="s">
        <v>80</v>
      </c>
      <c r="C95" s="135" t="s">
        <v>24</v>
      </c>
      <c r="D95" s="135" t="s">
        <v>15</v>
      </c>
      <c r="E95" s="45" t="s">
        <v>326</v>
      </c>
      <c r="F95" s="45" t="s">
        <v>43</v>
      </c>
      <c r="G95" s="25">
        <f>G96</f>
        <v>0</v>
      </c>
      <c r="H95" s="25">
        <f t="shared" si="7"/>
        <v>354.8</v>
      </c>
      <c r="I95" s="25">
        <f>I96</f>
        <v>354.8</v>
      </c>
      <c r="J95" s="25">
        <f>J96</f>
        <v>273.88</v>
      </c>
    </row>
    <row r="96" spans="1:10" ht="63.75">
      <c r="A96" s="137" t="s">
        <v>332</v>
      </c>
      <c r="B96" s="135" t="s">
        <v>80</v>
      </c>
      <c r="C96" s="135" t="s">
        <v>24</v>
      </c>
      <c r="D96" s="135" t="s">
        <v>15</v>
      </c>
      <c r="E96" s="45" t="s">
        <v>330</v>
      </c>
      <c r="F96" s="45" t="s">
        <v>43</v>
      </c>
      <c r="G96" s="25">
        <f>G97+G98</f>
        <v>0</v>
      </c>
      <c r="H96" s="25">
        <f t="shared" si="7"/>
        <v>354.8</v>
      </c>
      <c r="I96" s="25">
        <f>I97+I98</f>
        <v>354.8</v>
      </c>
      <c r="J96" s="25">
        <f>J97+J98</f>
        <v>273.88</v>
      </c>
    </row>
    <row r="97" spans="1:10" ht="22.5" customHeight="1">
      <c r="A97" s="74" t="s">
        <v>283</v>
      </c>
      <c r="B97" s="135" t="s">
        <v>80</v>
      </c>
      <c r="C97" s="135" t="s">
        <v>24</v>
      </c>
      <c r="D97" s="135" t="s">
        <v>15</v>
      </c>
      <c r="E97" s="45" t="s">
        <v>330</v>
      </c>
      <c r="F97" s="45" t="s">
        <v>138</v>
      </c>
      <c r="G97" s="25">
        <v>0</v>
      </c>
      <c r="H97" s="25">
        <f t="shared" si="7"/>
        <v>344.8</v>
      </c>
      <c r="I97" s="25">
        <f>249.62+95.18</f>
        <v>344.8</v>
      </c>
      <c r="J97" s="25">
        <f>168.7+95.18</f>
        <v>263.88</v>
      </c>
    </row>
    <row r="98" spans="1:10" ht="25.5">
      <c r="A98" s="109" t="s">
        <v>251</v>
      </c>
      <c r="B98" s="45" t="s">
        <v>80</v>
      </c>
      <c r="C98" s="45" t="s">
        <v>24</v>
      </c>
      <c r="D98" s="45" t="s">
        <v>15</v>
      </c>
      <c r="E98" s="45" t="s">
        <v>330</v>
      </c>
      <c r="F98" s="45" t="s">
        <v>252</v>
      </c>
      <c r="G98" s="25">
        <v>0</v>
      </c>
      <c r="H98" s="25">
        <f t="shared" si="7"/>
        <v>10</v>
      </c>
      <c r="I98" s="25">
        <v>10</v>
      </c>
      <c r="J98" s="25">
        <v>10</v>
      </c>
    </row>
    <row r="99" spans="1:10" ht="25.5">
      <c r="A99" s="74" t="s">
        <v>49</v>
      </c>
      <c r="B99" s="45" t="s">
        <v>80</v>
      </c>
      <c r="C99" s="71" t="s">
        <v>24</v>
      </c>
      <c r="D99" s="71" t="s">
        <v>15</v>
      </c>
      <c r="E99" s="71" t="s">
        <v>241</v>
      </c>
      <c r="F99" s="71" t="s">
        <v>43</v>
      </c>
      <c r="G99" s="25">
        <f>G100</f>
        <v>178.27</v>
      </c>
      <c r="H99" s="25">
        <f t="shared" si="7"/>
        <v>-178.27</v>
      </c>
      <c r="I99" s="25">
        <f>I100</f>
        <v>0</v>
      </c>
      <c r="J99" s="25">
        <f>J100</f>
        <v>0</v>
      </c>
    </row>
    <row r="100" spans="1:10" ht="25.5">
      <c r="A100" s="74" t="s">
        <v>47</v>
      </c>
      <c r="B100" s="45" t="s">
        <v>80</v>
      </c>
      <c r="C100" s="71" t="s">
        <v>24</v>
      </c>
      <c r="D100" s="71" t="s">
        <v>15</v>
      </c>
      <c r="E100" s="71" t="s">
        <v>64</v>
      </c>
      <c r="F100" s="71" t="s">
        <v>43</v>
      </c>
      <c r="G100" s="25">
        <f>G101+G102+G103</f>
        <v>178.27</v>
      </c>
      <c r="H100" s="25">
        <f t="shared" si="7"/>
        <v>-178.27</v>
      </c>
      <c r="I100" s="25">
        <f>I101+I102+I103</f>
        <v>0</v>
      </c>
      <c r="J100" s="25">
        <f>J101+J102+J103</f>
        <v>0</v>
      </c>
    </row>
    <row r="101" spans="1:10" ht="38.25">
      <c r="A101" s="74" t="s">
        <v>217</v>
      </c>
      <c r="B101" s="45" t="s">
        <v>80</v>
      </c>
      <c r="C101" s="71" t="s">
        <v>24</v>
      </c>
      <c r="D101" s="71" t="s">
        <v>15</v>
      </c>
      <c r="E101" s="71" t="s">
        <v>64</v>
      </c>
      <c r="F101" s="71" t="s">
        <v>137</v>
      </c>
      <c r="G101" s="25">
        <v>0</v>
      </c>
      <c r="H101" s="25">
        <f t="shared" si="7"/>
        <v>0</v>
      </c>
      <c r="I101" s="25">
        <v>0</v>
      </c>
      <c r="J101" s="25">
        <v>0</v>
      </c>
    </row>
    <row r="102" spans="1:10" ht="38.25">
      <c r="A102" s="74" t="s">
        <v>218</v>
      </c>
      <c r="B102" s="45" t="s">
        <v>80</v>
      </c>
      <c r="C102" s="71" t="s">
        <v>24</v>
      </c>
      <c r="D102" s="71" t="s">
        <v>15</v>
      </c>
      <c r="E102" s="71" t="s">
        <v>64</v>
      </c>
      <c r="F102" s="71" t="s">
        <v>138</v>
      </c>
      <c r="G102" s="25">
        <v>178.27</v>
      </c>
      <c r="H102" s="25">
        <f t="shared" si="7"/>
        <v>-178.27</v>
      </c>
      <c r="I102" s="25">
        <v>0</v>
      </c>
      <c r="J102" s="25">
        <v>0</v>
      </c>
    </row>
    <row r="103" spans="1:10" ht="25.5">
      <c r="A103" s="109" t="s">
        <v>251</v>
      </c>
      <c r="B103" s="45" t="s">
        <v>80</v>
      </c>
      <c r="C103" s="45" t="s">
        <v>24</v>
      </c>
      <c r="D103" s="45" t="s">
        <v>15</v>
      </c>
      <c r="E103" s="45" t="s">
        <v>64</v>
      </c>
      <c r="F103" s="45" t="s">
        <v>252</v>
      </c>
      <c r="G103" s="25">
        <v>0</v>
      </c>
      <c r="H103" s="25">
        <f t="shared" si="7"/>
        <v>0</v>
      </c>
      <c r="I103" s="25">
        <v>0</v>
      </c>
      <c r="J103" s="25">
        <v>0</v>
      </c>
    </row>
    <row r="104" spans="1:10" ht="12.75">
      <c r="A104" s="84" t="s">
        <v>48</v>
      </c>
      <c r="B104" s="69" t="s">
        <v>80</v>
      </c>
      <c r="C104" s="95" t="s">
        <v>24</v>
      </c>
      <c r="D104" s="95" t="s">
        <v>15</v>
      </c>
      <c r="E104" s="95" t="s">
        <v>42</v>
      </c>
      <c r="F104" s="95" t="s">
        <v>43</v>
      </c>
      <c r="G104" s="61">
        <f>G105</f>
        <v>6.18</v>
      </c>
      <c r="H104" s="61">
        <f t="shared" si="7"/>
        <v>-6.18</v>
      </c>
      <c r="I104" s="61">
        <f>I105</f>
        <v>0</v>
      </c>
      <c r="J104" s="61">
        <f>J105</f>
        <v>0</v>
      </c>
    </row>
    <row r="105" spans="1:10" ht="12.75">
      <c r="A105" s="110" t="s">
        <v>246</v>
      </c>
      <c r="B105" s="69" t="s">
        <v>80</v>
      </c>
      <c r="C105" s="95" t="s">
        <v>24</v>
      </c>
      <c r="D105" s="95" t="s">
        <v>15</v>
      </c>
      <c r="E105" s="98" t="s">
        <v>245</v>
      </c>
      <c r="F105" s="98" t="s">
        <v>43</v>
      </c>
      <c r="G105" s="25">
        <f>G106</f>
        <v>6.18</v>
      </c>
      <c r="H105" s="25">
        <f t="shared" si="7"/>
        <v>-6.18</v>
      </c>
      <c r="I105" s="25">
        <f>I106</f>
        <v>0</v>
      </c>
      <c r="J105" s="25">
        <f>J106</f>
        <v>0</v>
      </c>
    </row>
    <row r="106" spans="1:10" ht="25.5">
      <c r="A106" s="74" t="s">
        <v>47</v>
      </c>
      <c r="B106" s="45" t="s">
        <v>80</v>
      </c>
      <c r="C106" s="71" t="s">
        <v>24</v>
      </c>
      <c r="D106" s="71" t="s">
        <v>15</v>
      </c>
      <c r="E106" s="71" t="s">
        <v>135</v>
      </c>
      <c r="F106" s="71" t="s">
        <v>43</v>
      </c>
      <c r="G106" s="25">
        <f>G107+G108</f>
        <v>6.18</v>
      </c>
      <c r="H106" s="25">
        <f t="shared" si="7"/>
        <v>-6.18</v>
      </c>
      <c r="I106" s="25">
        <f>I107+I108</f>
        <v>0</v>
      </c>
      <c r="J106" s="25">
        <f>J107+J108</f>
        <v>0</v>
      </c>
    </row>
    <row r="107" spans="1:10" ht="38.25" hidden="1">
      <c r="A107" s="74" t="s">
        <v>217</v>
      </c>
      <c r="B107" s="45" t="s">
        <v>80</v>
      </c>
      <c r="C107" s="71" t="s">
        <v>24</v>
      </c>
      <c r="D107" s="71" t="s">
        <v>15</v>
      </c>
      <c r="E107" s="71" t="s">
        <v>135</v>
      </c>
      <c r="F107" s="71" t="s">
        <v>137</v>
      </c>
      <c r="G107" s="25">
        <v>0</v>
      </c>
      <c r="H107" s="25">
        <f t="shared" si="7"/>
        <v>0</v>
      </c>
      <c r="I107" s="25">
        <v>0</v>
      </c>
      <c r="J107" s="25">
        <v>0</v>
      </c>
    </row>
    <row r="108" spans="1:10" ht="37.5" customHeight="1">
      <c r="A108" s="74" t="s">
        <v>218</v>
      </c>
      <c r="B108" s="45" t="s">
        <v>80</v>
      </c>
      <c r="C108" s="71" t="s">
        <v>24</v>
      </c>
      <c r="D108" s="71" t="s">
        <v>15</v>
      </c>
      <c r="E108" s="71" t="s">
        <v>135</v>
      </c>
      <c r="F108" s="71" t="s">
        <v>138</v>
      </c>
      <c r="G108" s="25">
        <v>6.18</v>
      </c>
      <c r="H108" s="25">
        <f t="shared" si="7"/>
        <v>-6.18</v>
      </c>
      <c r="I108" s="25">
        <v>0</v>
      </c>
      <c r="J108" s="25">
        <v>0</v>
      </c>
    </row>
    <row r="109" spans="1:10" ht="12.75" hidden="1">
      <c r="A109" s="74"/>
      <c r="B109" s="45"/>
      <c r="C109" s="71"/>
      <c r="D109" s="71"/>
      <c r="E109" s="85"/>
      <c r="F109" s="85"/>
      <c r="G109" s="25"/>
      <c r="H109" s="25">
        <f t="shared" si="7"/>
        <v>129.01</v>
      </c>
      <c r="I109" s="25">
        <v>129.01</v>
      </c>
      <c r="J109" s="25">
        <v>127.96</v>
      </c>
    </row>
    <row r="110" spans="1:10" ht="12.75" hidden="1">
      <c r="A110" s="109"/>
      <c r="B110" s="45"/>
      <c r="C110" s="45"/>
      <c r="D110" s="45"/>
      <c r="E110" s="45"/>
      <c r="F110" s="45"/>
      <c r="G110" s="25">
        <v>0</v>
      </c>
      <c r="H110" s="25">
        <f t="shared" si="7"/>
        <v>0</v>
      </c>
      <c r="I110" s="25">
        <v>0</v>
      </c>
      <c r="J110" s="25">
        <v>0</v>
      </c>
    </row>
    <row r="111" spans="1:11" ht="12.75">
      <c r="A111" s="110" t="s">
        <v>27</v>
      </c>
      <c r="B111" s="69" t="s">
        <v>80</v>
      </c>
      <c r="C111" s="95" t="s">
        <v>24</v>
      </c>
      <c r="D111" s="95" t="s">
        <v>15</v>
      </c>
      <c r="E111" s="98" t="s">
        <v>42</v>
      </c>
      <c r="F111" s="98" t="s">
        <v>43</v>
      </c>
      <c r="G111" s="61">
        <f>G113</f>
        <v>57.74</v>
      </c>
      <c r="H111" s="61">
        <f>H113</f>
        <v>-57.74</v>
      </c>
      <c r="I111" s="61">
        <f>I113</f>
        <v>0</v>
      </c>
      <c r="J111" s="61">
        <f>J113</f>
        <v>0</v>
      </c>
      <c r="K111" s="105"/>
    </row>
    <row r="112" spans="1:10" ht="12.75" hidden="1">
      <c r="A112" s="110" t="s">
        <v>246</v>
      </c>
      <c r="B112" s="69" t="s">
        <v>80</v>
      </c>
      <c r="C112" s="95" t="s">
        <v>24</v>
      </c>
      <c r="D112" s="95" t="s">
        <v>15</v>
      </c>
      <c r="E112" s="98" t="s">
        <v>245</v>
      </c>
      <c r="F112" s="98" t="s">
        <v>43</v>
      </c>
      <c r="G112" s="25"/>
      <c r="H112" s="25">
        <f t="shared" si="7"/>
        <v>0</v>
      </c>
      <c r="I112" s="25">
        <f>I114</f>
        <v>0</v>
      </c>
      <c r="J112" s="25">
        <f>J114</f>
        <v>0</v>
      </c>
    </row>
    <row r="113" spans="1:10" ht="12.75">
      <c r="A113" s="84" t="s">
        <v>50</v>
      </c>
      <c r="B113" s="69" t="s">
        <v>80</v>
      </c>
      <c r="C113" s="95" t="s">
        <v>24</v>
      </c>
      <c r="D113" s="95" t="s">
        <v>15</v>
      </c>
      <c r="E113" s="98" t="s">
        <v>244</v>
      </c>
      <c r="F113" s="98" t="s">
        <v>43</v>
      </c>
      <c r="G113" s="25">
        <f>G114</f>
        <v>57.74</v>
      </c>
      <c r="H113" s="25">
        <f>H114</f>
        <v>-57.74</v>
      </c>
      <c r="I113" s="25">
        <f>I114</f>
        <v>0</v>
      </c>
      <c r="J113" s="25">
        <f>J114</f>
        <v>0</v>
      </c>
    </row>
    <row r="114" spans="1:11" ht="25.5">
      <c r="A114" s="74" t="s">
        <v>47</v>
      </c>
      <c r="B114" s="45" t="s">
        <v>80</v>
      </c>
      <c r="C114" s="71" t="s">
        <v>24</v>
      </c>
      <c r="D114" s="71" t="s">
        <v>15</v>
      </c>
      <c r="E114" s="71" t="s">
        <v>65</v>
      </c>
      <c r="F114" s="71" t="s">
        <v>43</v>
      </c>
      <c r="G114" s="25">
        <f>G115+G116</f>
        <v>57.74</v>
      </c>
      <c r="H114" s="25">
        <f>H116+H117</f>
        <v>-57.74</v>
      </c>
      <c r="I114" s="25">
        <f>I115+I116+I117</f>
        <v>0</v>
      </c>
      <c r="J114" s="25">
        <f>J115+J116+J117</f>
        <v>0</v>
      </c>
      <c r="K114" s="105"/>
    </row>
    <row r="115" spans="1:10" ht="38.25" hidden="1">
      <c r="A115" s="74" t="s">
        <v>217</v>
      </c>
      <c r="B115" s="45" t="s">
        <v>80</v>
      </c>
      <c r="C115" s="71" t="s">
        <v>24</v>
      </c>
      <c r="D115" s="71" t="s">
        <v>15</v>
      </c>
      <c r="E115" s="71" t="s">
        <v>65</v>
      </c>
      <c r="F115" s="71" t="s">
        <v>137</v>
      </c>
      <c r="G115" s="25">
        <v>0</v>
      </c>
      <c r="H115" s="25">
        <f t="shared" si="7"/>
        <v>0</v>
      </c>
      <c r="I115" s="25">
        <v>0</v>
      </c>
      <c r="J115" s="25">
        <v>0</v>
      </c>
    </row>
    <row r="116" spans="1:10" ht="38.25">
      <c r="A116" s="74" t="s">
        <v>218</v>
      </c>
      <c r="B116" s="45" t="s">
        <v>80</v>
      </c>
      <c r="C116" s="71" t="s">
        <v>24</v>
      </c>
      <c r="D116" s="71" t="s">
        <v>15</v>
      </c>
      <c r="E116" s="71" t="s">
        <v>65</v>
      </c>
      <c r="F116" s="71" t="s">
        <v>138</v>
      </c>
      <c r="G116" s="25">
        <v>57.74</v>
      </c>
      <c r="H116" s="25">
        <f t="shared" si="7"/>
        <v>-57.74</v>
      </c>
      <c r="I116" s="25">
        <v>0</v>
      </c>
      <c r="J116" s="25">
        <v>0</v>
      </c>
    </row>
    <row r="117" spans="1:10" ht="25.5">
      <c r="A117" s="109" t="s">
        <v>251</v>
      </c>
      <c r="B117" s="45" t="s">
        <v>80</v>
      </c>
      <c r="C117" s="45" t="s">
        <v>24</v>
      </c>
      <c r="D117" s="45" t="s">
        <v>15</v>
      </c>
      <c r="E117" s="45" t="s">
        <v>65</v>
      </c>
      <c r="F117" s="45" t="s">
        <v>252</v>
      </c>
      <c r="G117" s="25">
        <v>0</v>
      </c>
      <c r="H117" s="25">
        <f t="shared" si="7"/>
        <v>0</v>
      </c>
      <c r="I117" s="25">
        <v>0</v>
      </c>
      <c r="J117" s="25">
        <v>0</v>
      </c>
    </row>
    <row r="118" spans="1:10" ht="16.5" customHeight="1">
      <c r="A118" s="84" t="s">
        <v>132</v>
      </c>
      <c r="B118" s="69" t="s">
        <v>80</v>
      </c>
      <c r="C118" s="95" t="s">
        <v>131</v>
      </c>
      <c r="D118" s="95" t="s">
        <v>16</v>
      </c>
      <c r="E118" s="95" t="s">
        <v>42</v>
      </c>
      <c r="F118" s="95" t="s">
        <v>43</v>
      </c>
      <c r="G118" s="61">
        <f>G119</f>
        <v>769.69</v>
      </c>
      <c r="H118" s="61">
        <f t="shared" si="7"/>
        <v>-178.62</v>
      </c>
      <c r="I118" s="61">
        <f>I119</f>
        <v>591.07</v>
      </c>
      <c r="J118" s="61">
        <f>J119</f>
        <v>591.07</v>
      </c>
    </row>
    <row r="119" spans="1:10" ht="24" customHeight="1">
      <c r="A119" s="74" t="s">
        <v>207</v>
      </c>
      <c r="B119" s="45" t="s">
        <v>80</v>
      </c>
      <c r="C119" s="71" t="s">
        <v>131</v>
      </c>
      <c r="D119" s="71" t="s">
        <v>23</v>
      </c>
      <c r="E119" s="71" t="s">
        <v>42</v>
      </c>
      <c r="F119" s="71" t="s">
        <v>43</v>
      </c>
      <c r="G119" s="25">
        <f>G120+G124</f>
        <v>769.69</v>
      </c>
      <c r="H119" s="25">
        <f t="shared" si="7"/>
        <v>-178.62</v>
      </c>
      <c r="I119" s="25">
        <f>I120+I124</f>
        <v>591.07</v>
      </c>
      <c r="J119" s="25">
        <f>J120+J124</f>
        <v>591.07</v>
      </c>
    </row>
    <row r="120" spans="1:10" ht="24" customHeight="1">
      <c r="A120" s="138" t="s">
        <v>320</v>
      </c>
      <c r="B120" s="135" t="s">
        <v>80</v>
      </c>
      <c r="C120" s="141" t="s">
        <v>131</v>
      </c>
      <c r="D120" s="141" t="s">
        <v>23</v>
      </c>
      <c r="E120" s="85" t="s">
        <v>314</v>
      </c>
      <c r="F120" s="141" t="s">
        <v>43</v>
      </c>
      <c r="G120" s="25">
        <f>G121</f>
        <v>0</v>
      </c>
      <c r="H120" s="25">
        <f t="shared" si="7"/>
        <v>591.07</v>
      </c>
      <c r="I120" s="25">
        <f aca="true" t="shared" si="10" ref="I120:J122">I121</f>
        <v>591.07</v>
      </c>
      <c r="J120" s="25">
        <f t="shared" si="10"/>
        <v>591.07</v>
      </c>
    </row>
    <row r="121" spans="1:10" ht="24" customHeight="1">
      <c r="A121" s="139" t="s">
        <v>331</v>
      </c>
      <c r="B121" s="135" t="s">
        <v>80</v>
      </c>
      <c r="C121" s="141" t="s">
        <v>131</v>
      </c>
      <c r="D121" s="141" t="s">
        <v>23</v>
      </c>
      <c r="E121" s="85" t="s">
        <v>326</v>
      </c>
      <c r="F121" s="141" t="s">
        <v>43</v>
      </c>
      <c r="G121" s="25">
        <f>G122</f>
        <v>0</v>
      </c>
      <c r="H121" s="25">
        <f t="shared" si="7"/>
        <v>591.07</v>
      </c>
      <c r="I121" s="25">
        <f t="shared" si="10"/>
        <v>591.07</v>
      </c>
      <c r="J121" s="25">
        <f t="shared" si="10"/>
        <v>591.07</v>
      </c>
    </row>
    <row r="122" spans="1:10" ht="24" customHeight="1">
      <c r="A122" s="139" t="s">
        <v>334</v>
      </c>
      <c r="B122" s="135" t="s">
        <v>80</v>
      </c>
      <c r="C122" s="141" t="s">
        <v>131</v>
      </c>
      <c r="D122" s="141" t="s">
        <v>23</v>
      </c>
      <c r="E122" s="85" t="s">
        <v>333</v>
      </c>
      <c r="F122" s="141" t="s">
        <v>43</v>
      </c>
      <c r="G122" s="25">
        <f>G123</f>
        <v>0</v>
      </c>
      <c r="H122" s="25">
        <f t="shared" si="7"/>
        <v>591.07</v>
      </c>
      <c r="I122" s="25">
        <f t="shared" si="10"/>
        <v>591.07</v>
      </c>
      <c r="J122" s="25">
        <f t="shared" si="10"/>
        <v>591.07</v>
      </c>
    </row>
    <row r="123" spans="1:10" ht="24" customHeight="1">
      <c r="A123" s="137" t="s">
        <v>217</v>
      </c>
      <c r="B123" s="135" t="s">
        <v>80</v>
      </c>
      <c r="C123" s="141" t="s">
        <v>131</v>
      </c>
      <c r="D123" s="141" t="s">
        <v>23</v>
      </c>
      <c r="E123" s="85" t="s">
        <v>333</v>
      </c>
      <c r="F123" s="141" t="s">
        <v>137</v>
      </c>
      <c r="G123" s="25">
        <v>0</v>
      </c>
      <c r="H123" s="25">
        <f t="shared" si="7"/>
        <v>591.07</v>
      </c>
      <c r="I123" s="25">
        <v>591.07</v>
      </c>
      <c r="J123" s="25">
        <v>591.07</v>
      </c>
    </row>
    <row r="124" spans="1:10" ht="75" customHeight="1">
      <c r="A124" s="74" t="s">
        <v>249</v>
      </c>
      <c r="B124" s="45" t="s">
        <v>80</v>
      </c>
      <c r="C124" s="71" t="s">
        <v>131</v>
      </c>
      <c r="D124" s="71" t="s">
        <v>23</v>
      </c>
      <c r="E124" s="71" t="s">
        <v>248</v>
      </c>
      <c r="F124" s="71" t="s">
        <v>43</v>
      </c>
      <c r="G124" s="25">
        <f>G125</f>
        <v>769.69</v>
      </c>
      <c r="H124" s="25">
        <f t="shared" si="7"/>
        <v>-769.69</v>
      </c>
      <c r="I124" s="25">
        <f>I125</f>
        <v>0</v>
      </c>
      <c r="J124" s="25">
        <f>J125</f>
        <v>0</v>
      </c>
    </row>
    <row r="125" spans="1:10" ht="23.25" customHeight="1">
      <c r="A125" s="74" t="s">
        <v>47</v>
      </c>
      <c r="B125" s="45" t="s">
        <v>80</v>
      </c>
      <c r="C125" s="71" t="s">
        <v>131</v>
      </c>
      <c r="D125" s="71" t="s">
        <v>23</v>
      </c>
      <c r="E125" s="71" t="s">
        <v>247</v>
      </c>
      <c r="F125" s="71" t="s">
        <v>43</v>
      </c>
      <c r="G125" s="25">
        <f>G126</f>
        <v>769.69</v>
      </c>
      <c r="H125" s="25">
        <f t="shared" si="7"/>
        <v>-769.69</v>
      </c>
      <c r="I125" s="25">
        <f>I126</f>
        <v>0</v>
      </c>
      <c r="J125" s="25">
        <f>J126</f>
        <v>0</v>
      </c>
    </row>
    <row r="126" spans="1:10" ht="38.25" customHeight="1">
      <c r="A126" s="74" t="s">
        <v>217</v>
      </c>
      <c r="B126" s="45" t="s">
        <v>80</v>
      </c>
      <c r="C126" s="71" t="s">
        <v>131</v>
      </c>
      <c r="D126" s="71" t="s">
        <v>23</v>
      </c>
      <c r="E126" s="71" t="s">
        <v>247</v>
      </c>
      <c r="F126" s="71" t="s">
        <v>137</v>
      </c>
      <c r="G126" s="25">
        <v>769.69</v>
      </c>
      <c r="H126" s="25">
        <f t="shared" si="7"/>
        <v>-769.69</v>
      </c>
      <c r="I126" s="25">
        <v>0</v>
      </c>
      <c r="J126" s="25">
        <v>0</v>
      </c>
    </row>
    <row r="127" spans="1:10" ht="12.75">
      <c r="A127" s="84" t="s">
        <v>173</v>
      </c>
      <c r="B127" s="45"/>
      <c r="C127" s="71"/>
      <c r="D127" s="71"/>
      <c r="E127" s="85"/>
      <c r="F127" s="85"/>
      <c r="G127" s="61">
        <f>G8+G52+G61+G66+G80+G91+G118</f>
        <v>4176.8</v>
      </c>
      <c r="H127" s="61">
        <f t="shared" si="7"/>
        <v>-1026.8200000000002</v>
      </c>
      <c r="I127" s="61">
        <f>I8+I52+I61+I66+I80+I91+I118+I47</f>
        <v>3149.98</v>
      </c>
      <c r="J127" s="61">
        <f>J8+J52+J61+J66+J80+J91+J118+J47</f>
        <v>3072</v>
      </c>
    </row>
    <row r="128" spans="1:10" ht="12.75">
      <c r="A128" s="74" t="s">
        <v>161</v>
      </c>
      <c r="B128" s="45" t="s">
        <v>162</v>
      </c>
      <c r="C128" s="71" t="s">
        <v>163</v>
      </c>
      <c r="D128" s="71" t="s">
        <v>163</v>
      </c>
      <c r="E128" s="85" t="s">
        <v>164</v>
      </c>
      <c r="F128" s="85"/>
      <c r="G128" s="25">
        <v>107.1</v>
      </c>
      <c r="H128" s="25">
        <f t="shared" si="7"/>
        <v>-26.33</v>
      </c>
      <c r="I128" s="25">
        <v>80.77</v>
      </c>
      <c r="J128" s="25">
        <v>161.68</v>
      </c>
    </row>
    <row r="129" spans="1:10" ht="12.75">
      <c r="A129" s="82" t="s">
        <v>28</v>
      </c>
      <c r="B129" s="69"/>
      <c r="C129" s="69"/>
      <c r="D129" s="69"/>
      <c r="E129" s="69"/>
      <c r="F129" s="69"/>
      <c r="G129" s="61">
        <f>G127+G128</f>
        <v>4283.900000000001</v>
      </c>
      <c r="H129" s="61">
        <f>I129-G129</f>
        <v>-1053.1500000000005</v>
      </c>
      <c r="I129" s="61">
        <f>I127+I128</f>
        <v>3230.75</v>
      </c>
      <c r="J129" s="61">
        <f>J127+J128</f>
        <v>3233.68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15" customWidth="1"/>
    <col min="10" max="10" width="13.00390625" style="23" customWidth="1"/>
    <col min="11" max="12" width="13.00390625" style="0" customWidth="1"/>
    <col min="13" max="13" width="13.00390625" style="23" customWidth="1"/>
  </cols>
  <sheetData>
    <row r="1" spans="1:14" ht="51" customHeight="1">
      <c r="A1" s="5"/>
      <c r="B1" s="5"/>
      <c r="C1" s="5"/>
      <c r="D1" s="5"/>
      <c r="E1" s="5"/>
      <c r="F1" s="34"/>
      <c r="G1" s="34"/>
      <c r="H1" s="34"/>
      <c r="I1" s="34"/>
      <c r="J1" s="34"/>
      <c r="K1" s="153" t="s">
        <v>263</v>
      </c>
      <c r="L1" s="153"/>
      <c r="M1" s="153"/>
      <c r="N1" s="34"/>
    </row>
    <row r="2" spans="1:13" s="1" customFormat="1" ht="64.5" customHeight="1">
      <c r="A2" s="167" t="s">
        <v>261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s="1" customFormat="1" ht="15.75">
      <c r="A3" s="90"/>
      <c r="B3" s="90"/>
      <c r="C3" s="90"/>
      <c r="D3" s="90"/>
      <c r="E3" s="90"/>
      <c r="F3" s="90"/>
      <c r="G3" s="77"/>
      <c r="H3" s="77"/>
      <c r="I3" s="75" t="s">
        <v>7</v>
      </c>
      <c r="J3" s="75"/>
      <c r="K3" s="90"/>
      <c r="L3" s="90"/>
      <c r="M3" s="75" t="s">
        <v>7</v>
      </c>
    </row>
    <row r="4" spans="1:13" s="9" customFormat="1" ht="15.75">
      <c r="A4" s="168" t="s">
        <v>12</v>
      </c>
      <c r="B4" s="168" t="s">
        <v>13</v>
      </c>
      <c r="C4" s="168" t="s">
        <v>8</v>
      </c>
      <c r="D4" s="168" t="s">
        <v>9</v>
      </c>
      <c r="E4" s="168" t="s">
        <v>10</v>
      </c>
      <c r="F4" s="168" t="s">
        <v>11</v>
      </c>
      <c r="G4" s="170" t="s">
        <v>142</v>
      </c>
      <c r="H4" s="171"/>
      <c r="I4" s="172"/>
      <c r="J4" s="182" t="s">
        <v>208</v>
      </c>
      <c r="K4" s="182"/>
      <c r="L4" s="182"/>
      <c r="M4" s="67" t="s">
        <v>259</v>
      </c>
    </row>
    <row r="5" spans="1:13" s="9" customFormat="1" ht="51">
      <c r="A5" s="169"/>
      <c r="B5" s="169"/>
      <c r="C5" s="169"/>
      <c r="D5" s="169"/>
      <c r="E5" s="169"/>
      <c r="F5" s="169"/>
      <c r="G5" s="67" t="s">
        <v>94</v>
      </c>
      <c r="H5" s="67" t="s">
        <v>98</v>
      </c>
      <c r="I5" s="21" t="s">
        <v>97</v>
      </c>
      <c r="J5" s="67" t="s">
        <v>94</v>
      </c>
      <c r="K5" s="67" t="s">
        <v>55</v>
      </c>
      <c r="L5" s="67" t="s">
        <v>95</v>
      </c>
      <c r="M5" s="21" t="s">
        <v>0</v>
      </c>
    </row>
    <row r="6" spans="1:13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76">
        <v>9</v>
      </c>
      <c r="J6" s="76">
        <v>8</v>
      </c>
      <c r="K6" s="67">
        <v>7</v>
      </c>
      <c r="L6" s="67"/>
      <c r="M6" s="76">
        <v>8</v>
      </c>
    </row>
    <row r="7" spans="1:13" ht="15" customHeight="1">
      <c r="A7" s="86" t="s">
        <v>213</v>
      </c>
      <c r="B7" s="69" t="s">
        <v>80</v>
      </c>
      <c r="C7" s="69" t="s">
        <v>15</v>
      </c>
      <c r="D7" s="69" t="s">
        <v>16</v>
      </c>
      <c r="E7" s="69" t="s">
        <v>42</v>
      </c>
      <c r="F7" s="69" t="s">
        <v>43</v>
      </c>
      <c r="G7" s="61">
        <f>G13+G24+G30</f>
        <v>2359.85</v>
      </c>
      <c r="H7" s="61">
        <f aca="true" t="shared" si="0" ref="H7:H70">I7-G7</f>
        <v>176.07000000000016</v>
      </c>
      <c r="I7" s="61">
        <f>I13+I24+I30+I27</f>
        <v>2535.92</v>
      </c>
      <c r="J7" s="61">
        <f>J8+J12+J28</f>
        <v>2018.8</v>
      </c>
      <c r="K7" s="61">
        <f aca="true" t="shared" si="1" ref="K7:K35">L7-J7</f>
        <v>-4.529999999999745</v>
      </c>
      <c r="L7" s="61">
        <f>L8+L12+L28</f>
        <v>2014.2700000000002</v>
      </c>
      <c r="M7" s="61">
        <f>M8+M12+M28</f>
        <v>2014.2700000000002</v>
      </c>
    </row>
    <row r="8" spans="1:13" ht="26.25" customHeight="1" hidden="1">
      <c r="A8" s="68" t="s">
        <v>204</v>
      </c>
      <c r="B8" s="69" t="s">
        <v>80</v>
      </c>
      <c r="C8" s="69" t="s">
        <v>15</v>
      </c>
      <c r="D8" s="69" t="s">
        <v>17</v>
      </c>
      <c r="E8" s="69" t="s">
        <v>42</v>
      </c>
      <c r="F8" s="69" t="s">
        <v>43</v>
      </c>
      <c r="G8" s="61">
        <f>G9+G13+G30</f>
        <v>1998.96</v>
      </c>
      <c r="H8" s="61">
        <f>I8-G8</f>
        <v>15.310000000000173</v>
      </c>
      <c r="I8" s="61">
        <f>I9+I13+I30</f>
        <v>2014.2700000000002</v>
      </c>
      <c r="J8" s="61">
        <f>J9</f>
        <v>0</v>
      </c>
      <c r="K8" s="61">
        <f t="shared" si="1"/>
        <v>0</v>
      </c>
      <c r="L8" s="61">
        <f aca="true" t="shared" si="2" ref="L8:M10">L9</f>
        <v>0</v>
      </c>
      <c r="M8" s="61">
        <f t="shared" si="2"/>
        <v>0</v>
      </c>
    </row>
    <row r="9" spans="1:13" ht="25.5" customHeight="1" hidden="1">
      <c r="A9" s="74" t="s">
        <v>215</v>
      </c>
      <c r="B9" s="45" t="s">
        <v>80</v>
      </c>
      <c r="C9" s="71" t="s">
        <v>15</v>
      </c>
      <c r="D9" s="71" t="s">
        <v>17</v>
      </c>
      <c r="E9" s="71" t="s">
        <v>214</v>
      </c>
      <c r="F9" s="71" t="s">
        <v>43</v>
      </c>
      <c r="G9" s="61">
        <f>G10</f>
        <v>0</v>
      </c>
      <c r="H9" s="61">
        <f>I9-G9</f>
        <v>0</v>
      </c>
      <c r="I9" s="61">
        <f>I10</f>
        <v>0</v>
      </c>
      <c r="J9" s="25">
        <f>J10</f>
        <v>0</v>
      </c>
      <c r="K9" s="25">
        <f t="shared" si="1"/>
        <v>0</v>
      </c>
      <c r="L9" s="25">
        <f t="shared" si="2"/>
        <v>0</v>
      </c>
      <c r="M9" s="25">
        <f t="shared" si="2"/>
        <v>0</v>
      </c>
    </row>
    <row r="10" spans="1:13" ht="19.5" customHeight="1" hidden="1">
      <c r="A10" s="74" t="s">
        <v>216</v>
      </c>
      <c r="B10" s="45" t="s">
        <v>80</v>
      </c>
      <c r="C10" s="71" t="s">
        <v>15</v>
      </c>
      <c r="D10" s="71" t="s">
        <v>17</v>
      </c>
      <c r="E10" s="71" t="s">
        <v>60</v>
      </c>
      <c r="F10" s="71" t="s">
        <v>43</v>
      </c>
      <c r="G10" s="25">
        <f>G11</f>
        <v>0</v>
      </c>
      <c r="H10" s="25">
        <f>I10-G10</f>
        <v>0</v>
      </c>
      <c r="I10" s="25">
        <f>I11</f>
        <v>0</v>
      </c>
      <c r="J10" s="25">
        <f>J11</f>
        <v>0</v>
      </c>
      <c r="K10" s="25">
        <f t="shared" si="1"/>
        <v>0</v>
      </c>
      <c r="L10" s="25">
        <f t="shared" si="2"/>
        <v>0</v>
      </c>
      <c r="M10" s="25">
        <f t="shared" si="2"/>
        <v>0</v>
      </c>
    </row>
    <row r="11" spans="1:13" ht="24.75" customHeight="1" hidden="1">
      <c r="A11" s="74" t="s">
        <v>217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137</v>
      </c>
      <c r="G11" s="25">
        <f>G12</f>
        <v>0</v>
      </c>
      <c r="H11" s="25">
        <f>I11-G11</f>
        <v>0</v>
      </c>
      <c r="I11" s="25">
        <f>I12</f>
        <v>0</v>
      </c>
      <c r="J11" s="25">
        <v>0</v>
      </c>
      <c r="K11" s="25">
        <f t="shared" si="1"/>
        <v>0</v>
      </c>
      <c r="L11" s="25">
        <v>0</v>
      </c>
      <c r="M11" s="25">
        <v>0</v>
      </c>
    </row>
    <row r="12" spans="1:13" ht="42.75" customHeight="1">
      <c r="A12" s="68" t="s">
        <v>222</v>
      </c>
      <c r="B12" s="69" t="s">
        <v>80</v>
      </c>
      <c r="C12" s="95" t="s">
        <v>15</v>
      </c>
      <c r="D12" s="95" t="s">
        <v>17</v>
      </c>
      <c r="E12" s="95" t="s">
        <v>42</v>
      </c>
      <c r="F12" s="95" t="s">
        <v>43</v>
      </c>
      <c r="G12" s="25">
        <v>0</v>
      </c>
      <c r="H12" s="25">
        <f>I12-G12</f>
        <v>0</v>
      </c>
      <c r="I12" s="25">
        <v>0</v>
      </c>
      <c r="J12" s="61">
        <f>J16+J19</f>
        <v>2003.8</v>
      </c>
      <c r="K12" s="61">
        <f t="shared" si="1"/>
        <v>-4.529999999999745</v>
      </c>
      <c r="L12" s="61">
        <f>L16+L19</f>
        <v>1999.2700000000002</v>
      </c>
      <c r="M12" s="61">
        <f>M16+M19</f>
        <v>1999.2700000000002</v>
      </c>
    </row>
    <row r="13" spans="1:13" ht="42.75" customHeight="1">
      <c r="A13" s="68" t="s">
        <v>264</v>
      </c>
      <c r="B13" s="69"/>
      <c r="C13" s="95"/>
      <c r="D13" s="95"/>
      <c r="E13" s="95" t="s">
        <v>265</v>
      </c>
      <c r="F13" s="95"/>
      <c r="G13" s="61">
        <f>G14+G17</f>
        <v>1983.96</v>
      </c>
      <c r="H13" s="61">
        <f t="shared" si="0"/>
        <v>20.310000000000173</v>
      </c>
      <c r="I13" s="61">
        <f>I14+I17</f>
        <v>2004.2700000000002</v>
      </c>
      <c r="J13" s="61"/>
      <c r="K13" s="61"/>
      <c r="L13" s="61"/>
      <c r="M13" s="61"/>
    </row>
    <row r="14" spans="1:13" ht="42.75" customHeight="1">
      <c r="A14" s="68" t="s">
        <v>266</v>
      </c>
      <c r="B14" s="69"/>
      <c r="C14" s="95"/>
      <c r="D14" s="95"/>
      <c r="E14" s="95" t="s">
        <v>267</v>
      </c>
      <c r="F14" s="95"/>
      <c r="G14" s="25">
        <f>G15</f>
        <v>727</v>
      </c>
      <c r="H14" s="25">
        <f t="shared" si="0"/>
        <v>31.480000000000018</v>
      </c>
      <c r="I14" s="25">
        <f>I15</f>
        <v>758.48</v>
      </c>
      <c r="J14" s="61"/>
      <c r="K14" s="61"/>
      <c r="L14" s="61"/>
      <c r="M14" s="61"/>
    </row>
    <row r="15" spans="1:13" ht="42.75" customHeight="1">
      <c r="A15" s="68"/>
      <c r="B15" s="69"/>
      <c r="C15" s="95"/>
      <c r="D15" s="95"/>
      <c r="E15" s="95"/>
      <c r="F15" s="95"/>
      <c r="G15" s="25">
        <f>G16</f>
        <v>727</v>
      </c>
      <c r="H15" s="25">
        <f t="shared" si="0"/>
        <v>31.480000000000018</v>
      </c>
      <c r="I15" s="25">
        <f>I16</f>
        <v>758.48</v>
      </c>
      <c r="J15" s="61"/>
      <c r="K15" s="61"/>
      <c r="L15" s="61"/>
      <c r="M15" s="61"/>
    </row>
    <row r="16" spans="1:13" ht="51">
      <c r="A16" s="74" t="s">
        <v>221</v>
      </c>
      <c r="B16" s="45" t="s">
        <v>80</v>
      </c>
      <c r="C16" s="71" t="s">
        <v>15</v>
      </c>
      <c r="D16" s="71" t="s">
        <v>19</v>
      </c>
      <c r="E16" s="71" t="s">
        <v>214</v>
      </c>
      <c r="F16" s="71" t="s">
        <v>43</v>
      </c>
      <c r="G16" s="25">
        <v>727</v>
      </c>
      <c r="H16" s="25">
        <f t="shared" si="0"/>
        <v>31.480000000000018</v>
      </c>
      <c r="I16" s="25">
        <v>758.48</v>
      </c>
      <c r="J16" s="25">
        <f>J17</f>
        <v>727</v>
      </c>
      <c r="K16" s="25">
        <f t="shared" si="1"/>
        <v>31.480000000000018</v>
      </c>
      <c r="L16" s="25">
        <f>L17</f>
        <v>758.48</v>
      </c>
      <c r="M16" s="25">
        <f>M17</f>
        <v>758.48</v>
      </c>
    </row>
    <row r="17" spans="1:13" ht="25.5">
      <c r="A17" s="74" t="s">
        <v>220</v>
      </c>
      <c r="B17" s="45" t="s">
        <v>80</v>
      </c>
      <c r="C17" s="71" t="s">
        <v>15</v>
      </c>
      <c r="D17" s="71" t="s">
        <v>19</v>
      </c>
      <c r="E17" s="71" t="s">
        <v>60</v>
      </c>
      <c r="F17" s="71" t="s">
        <v>43</v>
      </c>
      <c r="G17" s="61">
        <f>G19+G20+G21+G22+G23</f>
        <v>1256.96</v>
      </c>
      <c r="H17" s="61">
        <f t="shared" si="0"/>
        <v>-11.169999999999845</v>
      </c>
      <c r="I17" s="61">
        <f>I19+I20+I21+I22+I23</f>
        <v>1245.7900000000002</v>
      </c>
      <c r="J17" s="25">
        <f>J18</f>
        <v>727</v>
      </c>
      <c r="K17" s="25">
        <f t="shared" si="1"/>
        <v>31.480000000000018</v>
      </c>
      <c r="L17" s="25">
        <f>L18</f>
        <v>758.48</v>
      </c>
      <c r="M17" s="25">
        <f>M18</f>
        <v>758.48</v>
      </c>
    </row>
    <row r="18" spans="1:13" ht="38.25">
      <c r="A18" s="74" t="s">
        <v>217</v>
      </c>
      <c r="B18" s="45" t="s">
        <v>80</v>
      </c>
      <c r="C18" s="71" t="s">
        <v>15</v>
      </c>
      <c r="D18" s="71" t="s">
        <v>19</v>
      </c>
      <c r="E18" s="71" t="s">
        <v>60</v>
      </c>
      <c r="F18" s="71" t="s">
        <v>137</v>
      </c>
      <c r="G18" s="25">
        <f>G19+G20+G21+G22+G23</f>
        <v>1256.96</v>
      </c>
      <c r="H18" s="25">
        <f t="shared" si="0"/>
        <v>-11.169999999999845</v>
      </c>
      <c r="I18" s="25">
        <f>I19+I20+I21+I22+I23</f>
        <v>1245.7900000000002</v>
      </c>
      <c r="J18" s="25">
        <v>727</v>
      </c>
      <c r="K18" s="25">
        <f t="shared" si="1"/>
        <v>31.480000000000018</v>
      </c>
      <c r="L18" s="25">
        <v>758.48</v>
      </c>
      <c r="M18" s="25">
        <v>758.48</v>
      </c>
    </row>
    <row r="19" spans="1:13" ht="12.75">
      <c r="A19" s="84" t="s">
        <v>41</v>
      </c>
      <c r="B19" s="69" t="s">
        <v>80</v>
      </c>
      <c r="C19" s="95" t="s">
        <v>15</v>
      </c>
      <c r="D19" s="95" t="s">
        <v>19</v>
      </c>
      <c r="E19" s="95" t="s">
        <v>58</v>
      </c>
      <c r="F19" s="95" t="s">
        <v>43</v>
      </c>
      <c r="G19" s="25">
        <v>972.15</v>
      </c>
      <c r="H19" s="25">
        <f t="shared" si="0"/>
        <v>8.690000000000055</v>
      </c>
      <c r="I19" s="25">
        <v>980.84</v>
      </c>
      <c r="J19" s="61">
        <f>J21+J22+J23+J24+J27</f>
        <v>1276.8</v>
      </c>
      <c r="K19" s="61">
        <f t="shared" si="1"/>
        <v>-36.00999999999976</v>
      </c>
      <c r="L19" s="61">
        <f>L21+L22+L23+L24+L27</f>
        <v>1240.7900000000002</v>
      </c>
      <c r="M19" s="61">
        <f>M21+M22+M23+M24+M27</f>
        <v>1240.7900000000002</v>
      </c>
    </row>
    <row r="20" spans="1:13" ht="28.5" customHeight="1" hidden="1">
      <c r="A20" s="74" t="s">
        <v>117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43</v>
      </c>
      <c r="G20" s="25">
        <v>45</v>
      </c>
      <c r="H20" s="25">
        <f t="shared" si="0"/>
        <v>0</v>
      </c>
      <c r="I20" s="25">
        <v>45</v>
      </c>
      <c r="J20" s="25"/>
      <c r="K20" s="25">
        <f t="shared" si="1"/>
        <v>46</v>
      </c>
      <c r="L20" s="25">
        <v>46</v>
      </c>
      <c r="M20" s="25">
        <v>46</v>
      </c>
    </row>
    <row r="21" spans="1:13" ht="38.25">
      <c r="A21" s="74" t="s">
        <v>217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137</v>
      </c>
      <c r="G21" s="25">
        <v>191.61</v>
      </c>
      <c r="H21" s="25">
        <f t="shared" si="0"/>
        <v>-19.860000000000014</v>
      </c>
      <c r="I21" s="25">
        <v>171.75</v>
      </c>
      <c r="J21" s="25">
        <v>991.99</v>
      </c>
      <c r="K21" s="25">
        <f t="shared" si="1"/>
        <v>-11.149999999999977</v>
      </c>
      <c r="L21" s="25">
        <v>980.84</v>
      </c>
      <c r="M21" s="25">
        <v>980.84</v>
      </c>
    </row>
    <row r="22" spans="1:13" ht="25.5">
      <c r="A22" s="74" t="s">
        <v>149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147</v>
      </c>
      <c r="G22" s="25">
        <v>33.56</v>
      </c>
      <c r="H22" s="25">
        <f t="shared" si="0"/>
        <v>0</v>
      </c>
      <c r="I22" s="25">
        <v>33.56</v>
      </c>
      <c r="J22" s="25">
        <v>45</v>
      </c>
      <c r="K22" s="25">
        <f t="shared" si="1"/>
        <v>0</v>
      </c>
      <c r="L22" s="25">
        <v>45</v>
      </c>
      <c r="M22" s="25">
        <v>45</v>
      </c>
    </row>
    <row r="23" spans="1:13" ht="38.25">
      <c r="A23" s="74" t="s">
        <v>218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138</v>
      </c>
      <c r="G23" s="25">
        <v>14.64</v>
      </c>
      <c r="H23" s="25">
        <f t="shared" si="0"/>
        <v>0</v>
      </c>
      <c r="I23" s="25">
        <v>14.64</v>
      </c>
      <c r="J23" s="25">
        <v>191.61</v>
      </c>
      <c r="K23" s="25">
        <f t="shared" si="1"/>
        <v>-24.860000000000014</v>
      </c>
      <c r="L23" s="25">
        <v>166.75</v>
      </c>
      <c r="M23" s="25">
        <v>166.75</v>
      </c>
    </row>
    <row r="24" spans="1:13" ht="24" customHeight="1">
      <c r="A24" s="74" t="s">
        <v>150</v>
      </c>
      <c r="B24" s="45" t="s">
        <v>80</v>
      </c>
      <c r="C24" s="71" t="s">
        <v>15</v>
      </c>
      <c r="D24" s="71" t="s">
        <v>19</v>
      </c>
      <c r="E24" s="71" t="s">
        <v>58</v>
      </c>
      <c r="F24" s="71" t="s">
        <v>146</v>
      </c>
      <c r="G24" s="61">
        <f>G25</f>
        <v>360.89</v>
      </c>
      <c r="H24" s="61">
        <f t="shared" si="0"/>
        <v>150.76</v>
      </c>
      <c r="I24" s="61">
        <f>I25</f>
        <v>511.65</v>
      </c>
      <c r="J24" s="25">
        <v>33.56</v>
      </c>
      <c r="K24" s="25">
        <f t="shared" si="1"/>
        <v>0</v>
      </c>
      <c r="L24" s="25">
        <v>33.56</v>
      </c>
      <c r="M24" s="25">
        <v>33.56</v>
      </c>
    </row>
    <row r="25" spans="1:13" ht="25.5" hidden="1">
      <c r="A25" s="74" t="s">
        <v>219</v>
      </c>
      <c r="B25" s="45" t="s">
        <v>80</v>
      </c>
      <c r="C25" s="71" t="s">
        <v>15</v>
      </c>
      <c r="D25" s="71" t="s">
        <v>19</v>
      </c>
      <c r="E25" s="71" t="s">
        <v>58</v>
      </c>
      <c r="F25" s="71" t="s">
        <v>145</v>
      </c>
      <c r="G25" s="25">
        <f>G26</f>
        <v>360.89</v>
      </c>
      <c r="H25" s="61">
        <f t="shared" si="0"/>
        <v>150.76</v>
      </c>
      <c r="I25" s="25">
        <f>I26</f>
        <v>511.65</v>
      </c>
      <c r="J25" s="61">
        <f>J26</f>
        <v>360.89</v>
      </c>
      <c r="K25" s="25">
        <f t="shared" si="1"/>
        <v>50.920000000000016</v>
      </c>
      <c r="L25" s="96">
        <f>L26</f>
        <v>411.81</v>
      </c>
      <c r="M25" s="96">
        <f>M26</f>
        <v>436.51</v>
      </c>
    </row>
    <row r="26" spans="1:13" ht="12.75" hidden="1">
      <c r="A26" s="74" t="s">
        <v>139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137</v>
      </c>
      <c r="G26" s="25">
        <v>360.89</v>
      </c>
      <c r="H26" s="25">
        <f t="shared" si="0"/>
        <v>150.76</v>
      </c>
      <c r="I26" s="25">
        <v>511.65</v>
      </c>
      <c r="J26" s="25">
        <v>360.89</v>
      </c>
      <c r="K26" s="25">
        <f t="shared" si="1"/>
        <v>50.920000000000016</v>
      </c>
      <c r="L26" s="72">
        <v>411.81</v>
      </c>
      <c r="M26" s="25">
        <v>436.51</v>
      </c>
    </row>
    <row r="27" spans="1:13" ht="25.5">
      <c r="A27" s="74" t="s">
        <v>219</v>
      </c>
      <c r="B27" s="45" t="s">
        <v>80</v>
      </c>
      <c r="C27" s="71" t="s">
        <v>15</v>
      </c>
      <c r="D27" s="71" t="s">
        <v>19</v>
      </c>
      <c r="E27" s="71" t="s">
        <v>58</v>
      </c>
      <c r="F27" s="71" t="s">
        <v>145</v>
      </c>
      <c r="G27" s="61"/>
      <c r="H27" s="61">
        <f t="shared" si="0"/>
        <v>10</v>
      </c>
      <c r="I27" s="61">
        <f>I28+I29</f>
        <v>10</v>
      </c>
      <c r="J27" s="25">
        <v>14.64</v>
      </c>
      <c r="K27" s="25">
        <f t="shared" si="1"/>
        <v>0</v>
      </c>
      <c r="L27" s="72">
        <v>14.64</v>
      </c>
      <c r="M27" s="25">
        <v>14.64</v>
      </c>
    </row>
    <row r="28" spans="1:13" ht="12.75">
      <c r="A28" s="84" t="s">
        <v>225</v>
      </c>
      <c r="B28" s="69" t="s">
        <v>80</v>
      </c>
      <c r="C28" s="95" t="s">
        <v>15</v>
      </c>
      <c r="D28" s="95" t="s">
        <v>131</v>
      </c>
      <c r="E28" s="95" t="s">
        <v>42</v>
      </c>
      <c r="F28" s="95" t="s">
        <v>43</v>
      </c>
      <c r="G28" s="25"/>
      <c r="H28" s="25">
        <f t="shared" si="0"/>
        <v>5</v>
      </c>
      <c r="I28" s="25">
        <v>5</v>
      </c>
      <c r="J28" s="61">
        <f>J29</f>
        <v>15</v>
      </c>
      <c r="K28" s="61">
        <f t="shared" si="1"/>
        <v>0</v>
      </c>
      <c r="L28" s="96">
        <f aca="true" t="shared" si="3" ref="L28:M30">L29</f>
        <v>15</v>
      </c>
      <c r="M28" s="96">
        <f t="shared" si="3"/>
        <v>15</v>
      </c>
    </row>
    <row r="29" spans="1:13" ht="12.75">
      <c r="A29" s="74" t="s">
        <v>104</v>
      </c>
      <c r="B29" s="45" t="s">
        <v>80</v>
      </c>
      <c r="C29" s="71" t="s">
        <v>15</v>
      </c>
      <c r="D29" s="71" t="s">
        <v>131</v>
      </c>
      <c r="E29" s="71" t="s">
        <v>224</v>
      </c>
      <c r="F29" s="71" t="s">
        <v>43</v>
      </c>
      <c r="G29" s="25"/>
      <c r="H29" s="25">
        <f t="shared" si="0"/>
        <v>5</v>
      </c>
      <c r="I29" s="25">
        <v>5</v>
      </c>
      <c r="J29" s="25">
        <f>J30</f>
        <v>15</v>
      </c>
      <c r="K29" s="25">
        <f t="shared" si="1"/>
        <v>0</v>
      </c>
      <c r="L29" s="72">
        <f t="shared" si="3"/>
        <v>15</v>
      </c>
      <c r="M29" s="72">
        <f t="shared" si="3"/>
        <v>15</v>
      </c>
    </row>
    <row r="30" spans="1:13" ht="25.5">
      <c r="A30" s="74" t="s">
        <v>45</v>
      </c>
      <c r="B30" s="45" t="s">
        <v>80</v>
      </c>
      <c r="C30" s="71" t="s">
        <v>15</v>
      </c>
      <c r="D30" s="71" t="s">
        <v>131</v>
      </c>
      <c r="E30" s="71" t="s">
        <v>103</v>
      </c>
      <c r="F30" s="71" t="s">
        <v>43</v>
      </c>
      <c r="G30" s="61">
        <f>G31</f>
        <v>15</v>
      </c>
      <c r="H30" s="25">
        <f t="shared" si="0"/>
        <v>-5</v>
      </c>
      <c r="I30" s="61">
        <f>I31</f>
        <v>10</v>
      </c>
      <c r="J30" s="25">
        <f>J31</f>
        <v>15</v>
      </c>
      <c r="K30" s="25">
        <f t="shared" si="1"/>
        <v>0</v>
      </c>
      <c r="L30" s="72">
        <f t="shared" si="3"/>
        <v>15</v>
      </c>
      <c r="M30" s="25">
        <f t="shared" si="3"/>
        <v>15</v>
      </c>
    </row>
    <row r="31" spans="1:13" ht="12.75">
      <c r="A31" s="74" t="s">
        <v>223</v>
      </c>
      <c r="B31" s="45" t="s">
        <v>80</v>
      </c>
      <c r="C31" s="71" t="s">
        <v>15</v>
      </c>
      <c r="D31" s="71" t="s">
        <v>131</v>
      </c>
      <c r="E31" s="71" t="s">
        <v>103</v>
      </c>
      <c r="F31" s="71" t="s">
        <v>148</v>
      </c>
      <c r="G31" s="61">
        <f>G32</f>
        <v>15</v>
      </c>
      <c r="H31" s="25">
        <f t="shared" si="0"/>
        <v>-5</v>
      </c>
      <c r="I31" s="61">
        <f>I32</f>
        <v>10</v>
      </c>
      <c r="J31" s="25">
        <v>15</v>
      </c>
      <c r="K31" s="25">
        <f t="shared" si="1"/>
        <v>0</v>
      </c>
      <c r="L31" s="72">
        <v>15</v>
      </c>
      <c r="M31" s="25">
        <v>15</v>
      </c>
    </row>
    <row r="32" spans="1:13" ht="12.75">
      <c r="A32" s="68" t="s">
        <v>226</v>
      </c>
      <c r="B32" s="69" t="s">
        <v>80</v>
      </c>
      <c r="C32" s="95" t="s">
        <v>17</v>
      </c>
      <c r="D32" s="95" t="s">
        <v>16</v>
      </c>
      <c r="E32" s="95" t="s">
        <v>42</v>
      </c>
      <c r="F32" s="95" t="s">
        <v>43</v>
      </c>
      <c r="G32" s="25">
        <f>G33</f>
        <v>15</v>
      </c>
      <c r="H32" s="25">
        <f t="shared" si="0"/>
        <v>-5</v>
      </c>
      <c r="I32" s="25">
        <f>I33</f>
        <v>10</v>
      </c>
      <c r="J32" s="61">
        <f>J33</f>
        <v>54.400000000000006</v>
      </c>
      <c r="K32" s="61">
        <f t="shared" si="1"/>
        <v>0</v>
      </c>
      <c r="L32" s="61">
        <f>L33</f>
        <v>54.400000000000006</v>
      </c>
      <c r="M32" s="61">
        <f>M33</f>
        <v>54.400000000000006</v>
      </c>
    </row>
    <row r="33" spans="1:13" ht="16.5" customHeight="1">
      <c r="A33" s="70" t="s">
        <v>57</v>
      </c>
      <c r="B33" s="45" t="s">
        <v>80</v>
      </c>
      <c r="C33" s="71" t="s">
        <v>17</v>
      </c>
      <c r="D33" s="71" t="s">
        <v>18</v>
      </c>
      <c r="E33" s="71" t="s">
        <v>42</v>
      </c>
      <c r="F33" s="71" t="s">
        <v>43</v>
      </c>
      <c r="G33" s="25">
        <v>15</v>
      </c>
      <c r="H33" s="25">
        <f t="shared" si="0"/>
        <v>-5</v>
      </c>
      <c r="I33" s="25">
        <v>10</v>
      </c>
      <c r="J33" s="25">
        <f>J34</f>
        <v>54.400000000000006</v>
      </c>
      <c r="K33" s="25">
        <f t="shared" si="1"/>
        <v>0</v>
      </c>
      <c r="L33" s="72">
        <f>L34</f>
        <v>54.400000000000006</v>
      </c>
      <c r="M33" s="72">
        <f>M34</f>
        <v>54.400000000000006</v>
      </c>
    </row>
    <row r="34" spans="1:13" ht="25.5" customHeight="1">
      <c r="A34" s="89" t="s">
        <v>61</v>
      </c>
      <c r="B34" s="45" t="s">
        <v>80</v>
      </c>
      <c r="C34" s="71" t="s">
        <v>17</v>
      </c>
      <c r="D34" s="71" t="s">
        <v>18</v>
      </c>
      <c r="E34" s="71" t="s">
        <v>62</v>
      </c>
      <c r="F34" s="71" t="s">
        <v>43</v>
      </c>
      <c r="G34" s="61">
        <f>G35</f>
        <v>54.400000000000006</v>
      </c>
      <c r="H34" s="61">
        <f t="shared" si="0"/>
        <v>0</v>
      </c>
      <c r="I34" s="61">
        <f>I35</f>
        <v>54.400000000000006</v>
      </c>
      <c r="J34" s="25">
        <f>J38+J39</f>
        <v>54.400000000000006</v>
      </c>
      <c r="K34" s="25">
        <f t="shared" si="1"/>
        <v>0</v>
      </c>
      <c r="L34" s="72">
        <f>L38+L39</f>
        <v>54.400000000000006</v>
      </c>
      <c r="M34" s="25">
        <f>M38+M39</f>
        <v>54.400000000000006</v>
      </c>
    </row>
    <row r="35" spans="1:13" ht="24" customHeight="1" hidden="1">
      <c r="A35" s="84" t="s">
        <v>70</v>
      </c>
      <c r="B35" s="45" t="s">
        <v>80</v>
      </c>
      <c r="C35" s="71" t="s">
        <v>19</v>
      </c>
      <c r="D35" s="71" t="s">
        <v>56</v>
      </c>
      <c r="E35" s="71" t="s">
        <v>42</v>
      </c>
      <c r="F35" s="71" t="s">
        <v>43</v>
      </c>
      <c r="G35" s="25">
        <f>G36</f>
        <v>54.400000000000006</v>
      </c>
      <c r="H35" s="25">
        <f>I35-G35</f>
        <v>0</v>
      </c>
      <c r="I35" s="25">
        <f>I36</f>
        <v>54.400000000000006</v>
      </c>
      <c r="J35" s="25">
        <v>11.08</v>
      </c>
      <c r="K35" s="25">
        <f t="shared" si="1"/>
        <v>3.4000000000000004</v>
      </c>
      <c r="L35" s="72">
        <f>12.08+2.4</f>
        <v>14.48</v>
      </c>
      <c r="M35" s="25">
        <v>14.58</v>
      </c>
    </row>
    <row r="36" spans="1:13" ht="24" customHeight="1" hidden="1">
      <c r="A36" s="74" t="s">
        <v>118</v>
      </c>
      <c r="B36" s="45" t="s">
        <v>80</v>
      </c>
      <c r="C36" s="71" t="s">
        <v>19</v>
      </c>
      <c r="D36" s="71" t="s">
        <v>56</v>
      </c>
      <c r="E36" s="71" t="s">
        <v>102</v>
      </c>
      <c r="F36" s="71" t="s">
        <v>43</v>
      </c>
      <c r="G36" s="25">
        <f>G40+G41</f>
        <v>54.400000000000006</v>
      </c>
      <c r="H36" s="25">
        <f t="shared" si="0"/>
        <v>0</v>
      </c>
      <c r="I36" s="25">
        <f>I40+I41</f>
        <v>54.400000000000006</v>
      </c>
      <c r="J36" s="25"/>
      <c r="K36" s="25"/>
      <c r="L36" s="72"/>
      <c r="M36" s="25"/>
    </row>
    <row r="37" spans="1:13" ht="25.5" hidden="1">
      <c r="A37" s="74" t="s">
        <v>117</v>
      </c>
      <c r="B37" s="45" t="s">
        <v>80</v>
      </c>
      <c r="C37" s="71" t="s">
        <v>19</v>
      </c>
      <c r="D37" s="71" t="s">
        <v>56</v>
      </c>
      <c r="E37" s="71" t="s">
        <v>102</v>
      </c>
      <c r="F37" s="71" t="s">
        <v>59</v>
      </c>
      <c r="G37" s="61">
        <f>G38</f>
        <v>0</v>
      </c>
      <c r="H37" s="25">
        <f t="shared" si="0"/>
        <v>0</v>
      </c>
      <c r="I37" s="61">
        <f>I38</f>
        <v>0</v>
      </c>
      <c r="J37" s="61">
        <f>J38</f>
        <v>52.2</v>
      </c>
      <c r="K37" s="61">
        <f aca="true" t="shared" si="4" ref="K37:K49">L37-J37</f>
        <v>0</v>
      </c>
      <c r="L37" s="61">
        <f>L38</f>
        <v>52.2</v>
      </c>
      <c r="M37" s="61">
        <f>M38</f>
        <v>52.2</v>
      </c>
    </row>
    <row r="38" spans="1:13" ht="38.25">
      <c r="A38" s="74" t="s">
        <v>217</v>
      </c>
      <c r="B38" s="45" t="s">
        <v>80</v>
      </c>
      <c r="C38" s="71" t="s">
        <v>17</v>
      </c>
      <c r="D38" s="71" t="s">
        <v>18</v>
      </c>
      <c r="E38" s="71" t="s">
        <v>62</v>
      </c>
      <c r="F38" s="71" t="s">
        <v>137</v>
      </c>
      <c r="G38" s="25">
        <f>G39</f>
        <v>0</v>
      </c>
      <c r="H38" s="25">
        <f t="shared" si="0"/>
        <v>0</v>
      </c>
      <c r="I38" s="25">
        <f>I39</f>
        <v>0</v>
      </c>
      <c r="J38" s="25">
        <v>52.2</v>
      </c>
      <c r="K38" s="25">
        <f t="shared" si="4"/>
        <v>0</v>
      </c>
      <c r="L38" s="25">
        <v>52.2</v>
      </c>
      <c r="M38" s="25">
        <v>52.2</v>
      </c>
    </row>
    <row r="39" spans="1:13" ht="38.25">
      <c r="A39" s="74" t="s">
        <v>218</v>
      </c>
      <c r="B39" s="45" t="s">
        <v>80</v>
      </c>
      <c r="C39" s="71" t="s">
        <v>17</v>
      </c>
      <c r="D39" s="71" t="s">
        <v>18</v>
      </c>
      <c r="E39" s="71" t="s">
        <v>62</v>
      </c>
      <c r="F39" s="71" t="s">
        <v>138</v>
      </c>
      <c r="G39" s="25">
        <v>0</v>
      </c>
      <c r="H39" s="25">
        <f t="shared" si="0"/>
        <v>0</v>
      </c>
      <c r="I39" s="25">
        <v>0</v>
      </c>
      <c r="J39" s="25">
        <v>2.2</v>
      </c>
      <c r="K39" s="25">
        <f t="shared" si="4"/>
        <v>0</v>
      </c>
      <c r="L39" s="25">
        <v>2.2</v>
      </c>
      <c r="M39" s="25">
        <v>2.2</v>
      </c>
    </row>
    <row r="40" spans="1:13" ht="25.5" hidden="1">
      <c r="A40" s="74" t="s">
        <v>140</v>
      </c>
      <c r="B40" s="45" t="s">
        <v>80</v>
      </c>
      <c r="C40" s="71" t="s">
        <v>20</v>
      </c>
      <c r="D40" s="71" t="s">
        <v>20</v>
      </c>
      <c r="E40" s="71" t="s">
        <v>90</v>
      </c>
      <c r="F40" s="71" t="s">
        <v>138</v>
      </c>
      <c r="G40" s="25">
        <v>52.2</v>
      </c>
      <c r="H40" s="25">
        <f t="shared" si="0"/>
        <v>0</v>
      </c>
      <c r="I40" s="25">
        <v>52.2</v>
      </c>
      <c r="J40" s="25">
        <v>14.07</v>
      </c>
      <c r="K40" s="25">
        <f t="shared" si="4"/>
        <v>-11.57</v>
      </c>
      <c r="L40" s="25">
        <v>2.5</v>
      </c>
      <c r="M40" s="25">
        <v>2.57</v>
      </c>
    </row>
    <row r="41" spans="1:13" ht="12.75">
      <c r="A41" s="84" t="s">
        <v>231</v>
      </c>
      <c r="B41" s="69" t="s">
        <v>80</v>
      </c>
      <c r="C41" s="95" t="s">
        <v>19</v>
      </c>
      <c r="D41" s="95" t="s">
        <v>16</v>
      </c>
      <c r="E41" s="95" t="s">
        <v>42</v>
      </c>
      <c r="F41" s="95" t="s">
        <v>43</v>
      </c>
      <c r="G41" s="25">
        <v>2.2</v>
      </c>
      <c r="H41" s="25">
        <f t="shared" si="0"/>
        <v>0</v>
      </c>
      <c r="I41" s="25">
        <v>2.2</v>
      </c>
      <c r="J41" s="61">
        <f>J42</f>
        <v>477.8</v>
      </c>
      <c r="K41" s="61">
        <f t="shared" si="4"/>
        <v>-477.8</v>
      </c>
      <c r="L41" s="61">
        <f aca="true" t="shared" si="5" ref="L41:M44">L42</f>
        <v>0</v>
      </c>
      <c r="M41" s="61">
        <f t="shared" si="5"/>
        <v>0</v>
      </c>
    </row>
    <row r="42" spans="1:13" ht="12.75">
      <c r="A42" s="74" t="s">
        <v>203</v>
      </c>
      <c r="B42" s="45" t="s">
        <v>80</v>
      </c>
      <c r="C42" s="71" t="s">
        <v>19</v>
      </c>
      <c r="D42" s="71" t="s">
        <v>202</v>
      </c>
      <c r="E42" s="71" t="s">
        <v>42</v>
      </c>
      <c r="F42" s="71" t="s">
        <v>43</v>
      </c>
      <c r="G42" s="61">
        <f>G43</f>
        <v>477.8</v>
      </c>
      <c r="H42" s="25">
        <f t="shared" si="0"/>
        <v>-477.8</v>
      </c>
      <c r="I42" s="61">
        <f>I43</f>
        <v>0</v>
      </c>
      <c r="J42" s="25">
        <f>J43</f>
        <v>477.8</v>
      </c>
      <c r="K42" s="25">
        <f t="shared" si="4"/>
        <v>-477.8</v>
      </c>
      <c r="L42" s="25">
        <f t="shared" si="5"/>
        <v>0</v>
      </c>
      <c r="M42" s="25">
        <f t="shared" si="5"/>
        <v>0</v>
      </c>
    </row>
    <row r="43" spans="1:13" ht="25.5">
      <c r="A43" s="74" t="s">
        <v>230</v>
      </c>
      <c r="B43" s="45" t="s">
        <v>80</v>
      </c>
      <c r="C43" s="71" t="s">
        <v>19</v>
      </c>
      <c r="D43" s="71" t="s">
        <v>202</v>
      </c>
      <c r="E43" s="71" t="s">
        <v>229</v>
      </c>
      <c r="F43" s="71" t="s">
        <v>43</v>
      </c>
      <c r="G43" s="25">
        <f>G44</f>
        <v>477.8</v>
      </c>
      <c r="H43" s="25">
        <f t="shared" si="0"/>
        <v>-477.8</v>
      </c>
      <c r="I43" s="25">
        <f>I44</f>
        <v>0</v>
      </c>
      <c r="J43" s="25">
        <f>J44</f>
        <v>477.8</v>
      </c>
      <c r="K43" s="25">
        <f t="shared" si="4"/>
        <v>-477.8</v>
      </c>
      <c r="L43" s="25">
        <f t="shared" si="5"/>
        <v>0</v>
      </c>
      <c r="M43" s="25">
        <f t="shared" si="5"/>
        <v>0</v>
      </c>
    </row>
    <row r="44" spans="1:13" ht="25.5">
      <c r="A44" s="74" t="s">
        <v>228</v>
      </c>
      <c r="B44" s="45" t="s">
        <v>80</v>
      </c>
      <c r="C44" s="71" t="s">
        <v>19</v>
      </c>
      <c r="D44" s="71" t="s">
        <v>202</v>
      </c>
      <c r="E44" s="71" t="s">
        <v>227</v>
      </c>
      <c r="F44" s="71" t="s">
        <v>43</v>
      </c>
      <c r="G44" s="25">
        <f>G45</f>
        <v>477.8</v>
      </c>
      <c r="H44" s="25">
        <f t="shared" si="0"/>
        <v>-477.8</v>
      </c>
      <c r="I44" s="25">
        <f>I45</f>
        <v>0</v>
      </c>
      <c r="J44" s="25">
        <f>J45</f>
        <v>477.8</v>
      </c>
      <c r="K44" s="25">
        <f t="shared" si="4"/>
        <v>-477.8</v>
      </c>
      <c r="L44" s="25">
        <f t="shared" si="5"/>
        <v>0</v>
      </c>
      <c r="M44" s="25">
        <f t="shared" si="5"/>
        <v>0</v>
      </c>
    </row>
    <row r="45" spans="1:13" ht="38.25">
      <c r="A45" s="74" t="s">
        <v>218</v>
      </c>
      <c r="B45" s="45" t="s">
        <v>80</v>
      </c>
      <c r="C45" s="71" t="s">
        <v>19</v>
      </c>
      <c r="D45" s="71" t="s">
        <v>202</v>
      </c>
      <c r="E45" s="71" t="s">
        <v>227</v>
      </c>
      <c r="F45" s="71" t="s">
        <v>138</v>
      </c>
      <c r="G45" s="25">
        <f>G46</f>
        <v>477.8</v>
      </c>
      <c r="H45" s="25">
        <f t="shared" si="0"/>
        <v>-477.8</v>
      </c>
      <c r="I45" s="25">
        <f>I46</f>
        <v>0</v>
      </c>
      <c r="J45" s="25">
        <v>477.8</v>
      </c>
      <c r="K45" s="25">
        <f t="shared" si="4"/>
        <v>-477.8</v>
      </c>
      <c r="L45" s="25">
        <v>0</v>
      </c>
      <c r="M45" s="25">
        <v>0</v>
      </c>
    </row>
    <row r="46" spans="1:13" ht="12.75">
      <c r="A46" s="86" t="s">
        <v>63</v>
      </c>
      <c r="B46" s="69" t="s">
        <v>80</v>
      </c>
      <c r="C46" s="69" t="s">
        <v>23</v>
      </c>
      <c r="D46" s="69" t="s">
        <v>16</v>
      </c>
      <c r="E46" s="69" t="s">
        <v>42</v>
      </c>
      <c r="F46" s="69" t="s">
        <v>43</v>
      </c>
      <c r="G46" s="25">
        <v>477.8</v>
      </c>
      <c r="H46" s="25">
        <f t="shared" si="0"/>
        <v>-477.8</v>
      </c>
      <c r="I46" s="25">
        <v>0</v>
      </c>
      <c r="J46" s="61">
        <f>J47+J52</f>
        <v>524.72</v>
      </c>
      <c r="K46" s="61">
        <f t="shared" si="4"/>
        <v>-81.26999999999998</v>
      </c>
      <c r="L46" s="61">
        <f>L47+L52</f>
        <v>443.45000000000005</v>
      </c>
      <c r="M46" s="61">
        <f>M47+M52</f>
        <v>443.45000000000005</v>
      </c>
    </row>
    <row r="47" spans="1:13" ht="12.75">
      <c r="A47" s="109" t="s">
        <v>236</v>
      </c>
      <c r="B47" s="45" t="s">
        <v>80</v>
      </c>
      <c r="C47" s="45" t="s">
        <v>23</v>
      </c>
      <c r="D47" s="45" t="s">
        <v>17</v>
      </c>
      <c r="E47" s="45" t="s">
        <v>42</v>
      </c>
      <c r="F47" s="45" t="s">
        <v>43</v>
      </c>
      <c r="G47" s="61">
        <f>G48</f>
        <v>93.03999999999999</v>
      </c>
      <c r="H47" s="61">
        <f t="shared" si="0"/>
        <v>-9.399999999999991</v>
      </c>
      <c r="I47" s="61">
        <f>I49+I50</f>
        <v>83.64</v>
      </c>
      <c r="J47" s="25">
        <f>J48</f>
        <v>424.6</v>
      </c>
      <c r="K47" s="25">
        <f t="shared" si="4"/>
        <v>-32.370000000000005</v>
      </c>
      <c r="L47" s="25">
        <f>L48</f>
        <v>392.23</v>
      </c>
      <c r="M47" s="25">
        <f>M48</f>
        <v>392.23</v>
      </c>
    </row>
    <row r="48" spans="1:13" ht="12.75">
      <c r="A48" s="109" t="s">
        <v>234</v>
      </c>
      <c r="B48" s="45" t="s">
        <v>80</v>
      </c>
      <c r="C48" s="45" t="s">
        <v>23</v>
      </c>
      <c r="D48" s="45" t="s">
        <v>17</v>
      </c>
      <c r="E48" s="45" t="s">
        <v>235</v>
      </c>
      <c r="F48" s="45" t="s">
        <v>43</v>
      </c>
      <c r="G48" s="25">
        <f>G49+G50</f>
        <v>93.03999999999999</v>
      </c>
      <c r="H48" s="25">
        <f t="shared" si="0"/>
        <v>-9.399999999999991</v>
      </c>
      <c r="I48" s="25">
        <f>I49+I50</f>
        <v>83.64</v>
      </c>
      <c r="J48" s="25">
        <f>J49</f>
        <v>424.6</v>
      </c>
      <c r="K48" s="25">
        <f t="shared" si="4"/>
        <v>-32.370000000000005</v>
      </c>
      <c r="L48" s="25">
        <f>L49</f>
        <v>392.23</v>
      </c>
      <c r="M48" s="25">
        <f>M49</f>
        <v>392.23</v>
      </c>
    </row>
    <row r="49" spans="1:13" ht="25.5">
      <c r="A49" s="109" t="s">
        <v>233</v>
      </c>
      <c r="B49" s="45" t="s">
        <v>80</v>
      </c>
      <c r="C49" s="45" t="s">
        <v>23</v>
      </c>
      <c r="D49" s="45" t="s">
        <v>17</v>
      </c>
      <c r="E49" s="45" t="s">
        <v>91</v>
      </c>
      <c r="F49" s="45" t="s">
        <v>43</v>
      </c>
      <c r="G49" s="25">
        <v>78.97</v>
      </c>
      <c r="H49" s="25">
        <f t="shared" si="0"/>
        <v>2.1700000000000017</v>
      </c>
      <c r="I49" s="25">
        <v>81.14</v>
      </c>
      <c r="J49" s="25">
        <f>J50+J51</f>
        <v>424.6</v>
      </c>
      <c r="K49" s="25">
        <f t="shared" si="4"/>
        <v>-32.370000000000005</v>
      </c>
      <c r="L49" s="25">
        <f>L50+L51</f>
        <v>392.23</v>
      </c>
      <c r="M49" s="25">
        <f>M50+M51</f>
        <v>392.23</v>
      </c>
    </row>
    <row r="50" spans="1:13" ht="38.25">
      <c r="A50" s="74" t="s">
        <v>217</v>
      </c>
      <c r="B50" s="45" t="s">
        <v>80</v>
      </c>
      <c r="C50" s="45" t="s">
        <v>23</v>
      </c>
      <c r="D50" s="45" t="s">
        <v>17</v>
      </c>
      <c r="E50" s="45" t="s">
        <v>91</v>
      </c>
      <c r="F50" s="45" t="s">
        <v>137</v>
      </c>
      <c r="G50" s="25">
        <v>14.07</v>
      </c>
      <c r="H50" s="25">
        <f t="shared" si="0"/>
        <v>-11.57</v>
      </c>
      <c r="I50" s="25">
        <v>2.5</v>
      </c>
      <c r="J50" s="25">
        <v>252.14</v>
      </c>
      <c r="K50" s="25">
        <f>L50-J50</f>
        <v>-21.909999999999997</v>
      </c>
      <c r="L50" s="25">
        <v>230.23</v>
      </c>
      <c r="M50" s="25">
        <v>230.23</v>
      </c>
    </row>
    <row r="51" spans="1:13" ht="38.25">
      <c r="A51" s="74" t="s">
        <v>218</v>
      </c>
      <c r="B51" s="45" t="s">
        <v>80</v>
      </c>
      <c r="C51" s="45" t="s">
        <v>23</v>
      </c>
      <c r="D51" s="45" t="s">
        <v>17</v>
      </c>
      <c r="E51" s="45" t="s">
        <v>91</v>
      </c>
      <c r="F51" s="45" t="s">
        <v>138</v>
      </c>
      <c r="G51" s="61">
        <f>G52+G61</f>
        <v>524.72</v>
      </c>
      <c r="H51" s="61">
        <f t="shared" si="0"/>
        <v>-81.26999999999998</v>
      </c>
      <c r="I51" s="61">
        <f>I52+I61</f>
        <v>443.45000000000005</v>
      </c>
      <c r="J51" s="25">
        <v>172.46</v>
      </c>
      <c r="K51" s="25">
        <f aca="true" t="shared" si="6" ref="K51:K90">L51-J51</f>
        <v>-10.460000000000008</v>
      </c>
      <c r="L51" s="25">
        <v>162</v>
      </c>
      <c r="M51" s="25">
        <v>162</v>
      </c>
    </row>
    <row r="52" spans="1:13" ht="12.75">
      <c r="A52" s="74" t="s">
        <v>133</v>
      </c>
      <c r="B52" s="45" t="s">
        <v>80</v>
      </c>
      <c r="C52" s="71" t="s">
        <v>23</v>
      </c>
      <c r="D52" s="71" t="s">
        <v>18</v>
      </c>
      <c r="E52" s="71" t="s">
        <v>42</v>
      </c>
      <c r="F52" s="71" t="s">
        <v>43</v>
      </c>
      <c r="G52" s="25">
        <f>G53</f>
        <v>424.6</v>
      </c>
      <c r="H52" s="61">
        <f t="shared" si="0"/>
        <v>-32.370000000000005</v>
      </c>
      <c r="I52" s="25">
        <f>I53</f>
        <v>392.23</v>
      </c>
      <c r="J52" s="25">
        <f>J53</f>
        <v>100.12</v>
      </c>
      <c r="K52" s="25">
        <f t="shared" si="6"/>
        <v>-48.900000000000006</v>
      </c>
      <c r="L52" s="25">
        <f aca="true" t="shared" si="7" ref="L52:M54">L53</f>
        <v>51.22</v>
      </c>
      <c r="M52" s="25">
        <f t="shared" si="7"/>
        <v>51.22</v>
      </c>
    </row>
    <row r="53" spans="1:13" ht="12.75">
      <c r="A53" s="74" t="s">
        <v>133</v>
      </c>
      <c r="B53" s="45" t="s">
        <v>80</v>
      </c>
      <c r="C53" s="71" t="s">
        <v>23</v>
      </c>
      <c r="D53" s="71" t="s">
        <v>18</v>
      </c>
      <c r="E53" s="71" t="s">
        <v>232</v>
      </c>
      <c r="F53" s="71" t="s">
        <v>43</v>
      </c>
      <c r="G53" s="25">
        <f>G54</f>
        <v>424.6</v>
      </c>
      <c r="H53" s="61">
        <f t="shared" si="0"/>
        <v>-32.370000000000005</v>
      </c>
      <c r="I53" s="25">
        <f>I54</f>
        <v>392.23</v>
      </c>
      <c r="J53" s="25">
        <f>J54</f>
        <v>100.12</v>
      </c>
      <c r="K53" s="25">
        <f t="shared" si="6"/>
        <v>-48.900000000000006</v>
      </c>
      <c r="L53" s="25">
        <f t="shared" si="7"/>
        <v>51.22</v>
      </c>
      <c r="M53" s="25">
        <f t="shared" si="7"/>
        <v>51.22</v>
      </c>
    </row>
    <row r="54" spans="1:13" ht="26.25" customHeight="1">
      <c r="A54" s="74" t="s">
        <v>250</v>
      </c>
      <c r="B54" s="45" t="s">
        <v>80</v>
      </c>
      <c r="C54" s="71" t="s">
        <v>23</v>
      </c>
      <c r="D54" s="71" t="s">
        <v>18</v>
      </c>
      <c r="E54" s="71" t="s">
        <v>134</v>
      </c>
      <c r="F54" s="71" t="s">
        <v>43</v>
      </c>
      <c r="G54" s="25">
        <f>G55+G56</f>
        <v>424.6</v>
      </c>
      <c r="H54" s="25">
        <f t="shared" si="0"/>
        <v>-32.370000000000005</v>
      </c>
      <c r="I54" s="25">
        <f>I55+I56</f>
        <v>392.23</v>
      </c>
      <c r="J54" s="25">
        <f>J55</f>
        <v>100.12</v>
      </c>
      <c r="K54" s="25">
        <f t="shared" si="6"/>
        <v>-48.900000000000006</v>
      </c>
      <c r="L54" s="25">
        <f t="shared" si="7"/>
        <v>51.22</v>
      </c>
      <c r="M54" s="25">
        <f t="shared" si="7"/>
        <v>51.22</v>
      </c>
    </row>
    <row r="55" spans="1:13" ht="38.25">
      <c r="A55" s="74" t="s">
        <v>218</v>
      </c>
      <c r="B55" s="45" t="s">
        <v>80</v>
      </c>
      <c r="C55" s="71" t="s">
        <v>23</v>
      </c>
      <c r="D55" s="71" t="s">
        <v>18</v>
      </c>
      <c r="E55" s="71" t="s">
        <v>134</v>
      </c>
      <c r="F55" s="71" t="s">
        <v>138</v>
      </c>
      <c r="G55" s="25">
        <v>252.14</v>
      </c>
      <c r="H55" s="25">
        <f t="shared" si="0"/>
        <v>-21.909999999999997</v>
      </c>
      <c r="I55" s="25">
        <v>230.23</v>
      </c>
      <c r="J55" s="25">
        <v>100.12</v>
      </c>
      <c r="K55" s="25">
        <f t="shared" si="6"/>
        <v>-48.900000000000006</v>
      </c>
      <c r="L55" s="25">
        <v>51.22</v>
      </c>
      <c r="M55" s="25">
        <v>51.22</v>
      </c>
    </row>
    <row r="56" spans="1:13" ht="12.75">
      <c r="A56" s="84" t="s">
        <v>240</v>
      </c>
      <c r="B56" s="69" t="s">
        <v>80</v>
      </c>
      <c r="C56" s="95" t="s">
        <v>20</v>
      </c>
      <c r="D56" s="95" t="s">
        <v>16</v>
      </c>
      <c r="E56" s="95" t="s">
        <v>42</v>
      </c>
      <c r="F56" s="95" t="s">
        <v>43</v>
      </c>
      <c r="G56" s="25">
        <v>172.46</v>
      </c>
      <c r="H56" s="25">
        <f t="shared" si="0"/>
        <v>-10.460000000000008</v>
      </c>
      <c r="I56" s="25">
        <v>162</v>
      </c>
      <c r="J56" s="61">
        <f>J57</f>
        <v>89.2</v>
      </c>
      <c r="K56" s="61">
        <f t="shared" si="6"/>
        <v>0</v>
      </c>
      <c r="L56" s="61">
        <f aca="true" t="shared" si="8" ref="L56:M58">L57</f>
        <v>89.2</v>
      </c>
      <c r="M56" s="61">
        <f t="shared" si="8"/>
        <v>89.2</v>
      </c>
    </row>
    <row r="57" spans="1:13" ht="12.75">
      <c r="A57" s="74" t="s">
        <v>46</v>
      </c>
      <c r="B57" s="45" t="s">
        <v>80</v>
      </c>
      <c r="C57" s="71" t="s">
        <v>20</v>
      </c>
      <c r="D57" s="71" t="s">
        <v>20</v>
      </c>
      <c r="E57" s="71" t="s">
        <v>42</v>
      </c>
      <c r="F57" s="71" t="s">
        <v>43</v>
      </c>
      <c r="G57" s="25"/>
      <c r="H57" s="25">
        <f t="shared" si="0"/>
        <v>30</v>
      </c>
      <c r="I57" s="25">
        <f>I58</f>
        <v>30</v>
      </c>
      <c r="J57" s="25">
        <f>J58</f>
        <v>89.2</v>
      </c>
      <c r="K57" s="25">
        <f t="shared" si="6"/>
        <v>0</v>
      </c>
      <c r="L57" s="25">
        <f t="shared" si="8"/>
        <v>89.2</v>
      </c>
      <c r="M57" s="25">
        <f t="shared" si="8"/>
        <v>89.2</v>
      </c>
    </row>
    <row r="58" spans="1:13" ht="25.5">
      <c r="A58" s="74" t="s">
        <v>239</v>
      </c>
      <c r="B58" s="45" t="s">
        <v>80</v>
      </c>
      <c r="C58" s="71" t="s">
        <v>20</v>
      </c>
      <c r="D58" s="71" t="s">
        <v>20</v>
      </c>
      <c r="E58" s="71" t="s">
        <v>238</v>
      </c>
      <c r="F58" s="71" t="s">
        <v>43</v>
      </c>
      <c r="G58" s="25"/>
      <c r="H58" s="25">
        <f t="shared" si="0"/>
        <v>30</v>
      </c>
      <c r="I58" s="25">
        <v>30</v>
      </c>
      <c r="J58" s="25">
        <f>J59</f>
        <v>89.2</v>
      </c>
      <c r="K58" s="25">
        <f t="shared" si="6"/>
        <v>0</v>
      </c>
      <c r="L58" s="25">
        <f t="shared" si="8"/>
        <v>89.2</v>
      </c>
      <c r="M58" s="25">
        <f t="shared" si="8"/>
        <v>89.2</v>
      </c>
    </row>
    <row r="59" spans="1:13" ht="12.75">
      <c r="A59" s="74" t="s">
        <v>237</v>
      </c>
      <c r="B59" s="45" t="s">
        <v>80</v>
      </c>
      <c r="C59" s="71" t="s">
        <v>20</v>
      </c>
      <c r="D59" s="71" t="s">
        <v>20</v>
      </c>
      <c r="E59" s="71" t="s">
        <v>90</v>
      </c>
      <c r="F59" s="71" t="s">
        <v>43</v>
      </c>
      <c r="G59" s="61">
        <f>G64</f>
        <v>100.12</v>
      </c>
      <c r="H59" s="25">
        <f t="shared" si="0"/>
        <v>-48.900000000000006</v>
      </c>
      <c r="I59" s="61">
        <f>I64</f>
        <v>51.22</v>
      </c>
      <c r="J59" s="25">
        <f>J60+J61</f>
        <v>89.2</v>
      </c>
      <c r="K59" s="25">
        <f t="shared" si="6"/>
        <v>0</v>
      </c>
      <c r="L59" s="25">
        <f>L60+L61</f>
        <v>89.2</v>
      </c>
      <c r="M59" s="25">
        <f>M60+M61</f>
        <v>89.2</v>
      </c>
    </row>
    <row r="60" spans="1:13" ht="38.25">
      <c r="A60" s="74" t="s">
        <v>217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137</v>
      </c>
      <c r="G60" s="25" t="e">
        <f>#REF!</f>
        <v>#REF!</v>
      </c>
      <c r="H60" s="25" t="e">
        <f t="shared" si="0"/>
        <v>#REF!</v>
      </c>
      <c r="I60" s="25" t="e">
        <f>#REF!</f>
        <v>#REF!</v>
      </c>
      <c r="J60" s="25">
        <v>88.2</v>
      </c>
      <c r="K60" s="25">
        <f t="shared" si="6"/>
        <v>0</v>
      </c>
      <c r="L60" s="25">
        <v>88.2</v>
      </c>
      <c r="M60" s="25">
        <v>88.2</v>
      </c>
    </row>
    <row r="61" spans="1:13" ht="38.25">
      <c r="A61" s="74" t="s">
        <v>218</v>
      </c>
      <c r="B61" s="45" t="s">
        <v>80</v>
      </c>
      <c r="C61" s="71" t="s">
        <v>20</v>
      </c>
      <c r="D61" s="71" t="s">
        <v>20</v>
      </c>
      <c r="E61" s="71" t="s">
        <v>90</v>
      </c>
      <c r="F61" s="71" t="s">
        <v>138</v>
      </c>
      <c r="G61" s="25">
        <f>G62</f>
        <v>100.12</v>
      </c>
      <c r="H61" s="25">
        <f t="shared" si="0"/>
        <v>-48.900000000000006</v>
      </c>
      <c r="I61" s="25">
        <f>I62</f>
        <v>51.22</v>
      </c>
      <c r="J61" s="25">
        <v>1</v>
      </c>
      <c r="K61" s="25">
        <f t="shared" si="6"/>
        <v>0</v>
      </c>
      <c r="L61" s="25">
        <v>1</v>
      </c>
      <c r="M61" s="25">
        <v>1</v>
      </c>
    </row>
    <row r="62" spans="1:13" ht="12.75">
      <c r="A62" s="86" t="s">
        <v>243</v>
      </c>
      <c r="B62" s="69" t="s">
        <v>80</v>
      </c>
      <c r="C62" s="69" t="s">
        <v>24</v>
      </c>
      <c r="D62" s="69" t="s">
        <v>16</v>
      </c>
      <c r="E62" s="69" t="s">
        <v>42</v>
      </c>
      <c r="F62" s="69" t="s">
        <v>43</v>
      </c>
      <c r="G62" s="25">
        <f>G63</f>
        <v>100.12</v>
      </c>
      <c r="H62" s="25">
        <f t="shared" si="0"/>
        <v>-48.900000000000006</v>
      </c>
      <c r="I62" s="25">
        <f>I63</f>
        <v>51.22</v>
      </c>
      <c r="J62" s="61">
        <f>J64+J70+J77</f>
        <v>242.19000000000003</v>
      </c>
      <c r="K62" s="61">
        <f t="shared" si="6"/>
        <v>66.42999999999998</v>
      </c>
      <c r="L62" s="61">
        <f>L64+L70+L77</f>
        <v>308.62</v>
      </c>
      <c r="M62" s="61">
        <f>M64+M70+M77</f>
        <v>219.36</v>
      </c>
    </row>
    <row r="63" spans="1:13" ht="12.75" hidden="1">
      <c r="A63" s="74" t="s">
        <v>242</v>
      </c>
      <c r="B63" s="45" t="s">
        <v>80</v>
      </c>
      <c r="C63" s="71" t="s">
        <v>24</v>
      </c>
      <c r="D63" s="71" t="s">
        <v>16</v>
      </c>
      <c r="E63" s="71" t="s">
        <v>42</v>
      </c>
      <c r="F63" s="71" t="s">
        <v>43</v>
      </c>
      <c r="G63" s="25">
        <f>G64</f>
        <v>100.12</v>
      </c>
      <c r="H63" s="25">
        <f t="shared" si="0"/>
        <v>-48.900000000000006</v>
      </c>
      <c r="I63" s="25">
        <f>I64</f>
        <v>51.22</v>
      </c>
      <c r="J63" s="25">
        <f>J64</f>
        <v>178.27</v>
      </c>
      <c r="K63" s="25">
        <f t="shared" si="6"/>
        <v>118.16999999999999</v>
      </c>
      <c r="L63" s="25">
        <f aca="true" t="shared" si="9" ref="L63:M65">L64</f>
        <v>296.44</v>
      </c>
      <c r="M63" s="25">
        <f t="shared" si="9"/>
        <v>207.18</v>
      </c>
    </row>
    <row r="64" spans="1:13" ht="12.75">
      <c r="A64" s="84" t="s">
        <v>48</v>
      </c>
      <c r="B64" s="69" t="s">
        <v>80</v>
      </c>
      <c r="C64" s="95" t="s">
        <v>24</v>
      </c>
      <c r="D64" s="95" t="s">
        <v>15</v>
      </c>
      <c r="E64" s="95" t="s">
        <v>42</v>
      </c>
      <c r="F64" s="95" t="s">
        <v>43</v>
      </c>
      <c r="G64" s="25">
        <v>100.12</v>
      </c>
      <c r="H64" s="25">
        <f t="shared" si="0"/>
        <v>-48.900000000000006</v>
      </c>
      <c r="I64" s="25">
        <v>51.22</v>
      </c>
      <c r="J64" s="61">
        <f>J65</f>
        <v>178.27</v>
      </c>
      <c r="K64" s="61">
        <f t="shared" si="6"/>
        <v>118.16999999999999</v>
      </c>
      <c r="L64" s="61">
        <f t="shared" si="9"/>
        <v>296.44</v>
      </c>
      <c r="M64" s="61">
        <f t="shared" si="9"/>
        <v>207.18</v>
      </c>
    </row>
    <row r="65" spans="1:13" ht="25.5">
      <c r="A65" s="74" t="s">
        <v>49</v>
      </c>
      <c r="B65" s="45" t="s">
        <v>80</v>
      </c>
      <c r="C65" s="71" t="s">
        <v>24</v>
      </c>
      <c r="D65" s="71" t="s">
        <v>15</v>
      </c>
      <c r="E65" s="71" t="s">
        <v>241</v>
      </c>
      <c r="F65" s="71" t="s">
        <v>43</v>
      </c>
      <c r="G65" s="61">
        <f>G66</f>
        <v>89.2</v>
      </c>
      <c r="H65" s="61">
        <f t="shared" si="0"/>
        <v>0</v>
      </c>
      <c r="I65" s="61">
        <f>I66</f>
        <v>89.2</v>
      </c>
      <c r="J65" s="25">
        <f>J66</f>
        <v>178.27</v>
      </c>
      <c r="K65" s="25">
        <f t="shared" si="6"/>
        <v>118.16999999999999</v>
      </c>
      <c r="L65" s="25">
        <f t="shared" si="9"/>
        <v>296.44</v>
      </c>
      <c r="M65" s="25">
        <f t="shared" si="9"/>
        <v>207.18</v>
      </c>
    </row>
    <row r="66" spans="1:13" ht="25.5">
      <c r="A66" s="74" t="s">
        <v>47</v>
      </c>
      <c r="B66" s="45" t="s">
        <v>80</v>
      </c>
      <c r="C66" s="71" t="s">
        <v>24</v>
      </c>
      <c r="D66" s="71" t="s">
        <v>15</v>
      </c>
      <c r="E66" s="71" t="s">
        <v>64</v>
      </c>
      <c r="F66" s="71" t="s">
        <v>43</v>
      </c>
      <c r="G66" s="25">
        <f>G67</f>
        <v>89.2</v>
      </c>
      <c r="H66" s="61">
        <f t="shared" si="0"/>
        <v>0</v>
      </c>
      <c r="I66" s="25">
        <f>I67</f>
        <v>89.2</v>
      </c>
      <c r="J66" s="25">
        <f>J67+J68+J69</f>
        <v>178.27</v>
      </c>
      <c r="K66" s="25">
        <f t="shared" si="6"/>
        <v>118.16999999999999</v>
      </c>
      <c r="L66" s="25">
        <f>L67+L68+L69</f>
        <v>296.44</v>
      </c>
      <c r="M66" s="25">
        <f>M67+M68+M69</f>
        <v>207.18</v>
      </c>
    </row>
    <row r="67" spans="1:13" ht="38.25">
      <c r="A67" s="74" t="s">
        <v>217</v>
      </c>
      <c r="B67" s="45" t="s">
        <v>80</v>
      </c>
      <c r="C67" s="71" t="s">
        <v>24</v>
      </c>
      <c r="D67" s="71" t="s">
        <v>15</v>
      </c>
      <c r="E67" s="71" t="s">
        <v>64</v>
      </c>
      <c r="F67" s="71" t="s">
        <v>137</v>
      </c>
      <c r="G67" s="25">
        <f>G68</f>
        <v>89.2</v>
      </c>
      <c r="H67" s="61">
        <f t="shared" si="0"/>
        <v>0</v>
      </c>
      <c r="I67" s="25">
        <f>I68</f>
        <v>89.2</v>
      </c>
      <c r="J67" s="25">
        <v>0</v>
      </c>
      <c r="K67" s="25">
        <f t="shared" si="6"/>
        <v>0</v>
      </c>
      <c r="L67" s="25">
        <v>0</v>
      </c>
      <c r="M67" s="25">
        <v>0</v>
      </c>
    </row>
    <row r="68" spans="1:13" ht="38.25">
      <c r="A68" s="74" t="s">
        <v>218</v>
      </c>
      <c r="B68" s="45" t="s">
        <v>80</v>
      </c>
      <c r="C68" s="71" t="s">
        <v>24</v>
      </c>
      <c r="D68" s="71" t="s">
        <v>15</v>
      </c>
      <c r="E68" s="71" t="s">
        <v>64</v>
      </c>
      <c r="F68" s="71" t="s">
        <v>138</v>
      </c>
      <c r="G68" s="25">
        <f>G69+G70</f>
        <v>89.2</v>
      </c>
      <c r="H68" s="25">
        <f t="shared" si="0"/>
        <v>0</v>
      </c>
      <c r="I68" s="25">
        <f>I69+I70</f>
        <v>89.2</v>
      </c>
      <c r="J68" s="25">
        <v>178.27</v>
      </c>
      <c r="K68" s="25">
        <f t="shared" si="6"/>
        <v>118.16999999999999</v>
      </c>
      <c r="L68" s="25">
        <v>296.44</v>
      </c>
      <c r="M68" s="25">
        <v>207.18</v>
      </c>
    </row>
    <row r="69" spans="1:13" ht="25.5">
      <c r="A69" s="109" t="s">
        <v>251</v>
      </c>
      <c r="B69" s="45" t="s">
        <v>80</v>
      </c>
      <c r="C69" s="45" t="s">
        <v>24</v>
      </c>
      <c r="D69" s="45" t="s">
        <v>15</v>
      </c>
      <c r="E69" s="45" t="s">
        <v>64</v>
      </c>
      <c r="F69" s="45" t="s">
        <v>252</v>
      </c>
      <c r="G69" s="25">
        <v>88.2</v>
      </c>
      <c r="H69" s="25">
        <f t="shared" si="0"/>
        <v>0</v>
      </c>
      <c r="I69" s="25">
        <v>88.2</v>
      </c>
      <c r="J69" s="25">
        <v>0</v>
      </c>
      <c r="K69" s="25">
        <f t="shared" si="6"/>
        <v>0</v>
      </c>
      <c r="L69" s="25">
        <v>0</v>
      </c>
      <c r="M69" s="25">
        <v>0</v>
      </c>
    </row>
    <row r="70" spans="1:13" ht="12.75">
      <c r="A70" s="84" t="s">
        <v>48</v>
      </c>
      <c r="B70" s="69" t="s">
        <v>80</v>
      </c>
      <c r="C70" s="95" t="s">
        <v>24</v>
      </c>
      <c r="D70" s="95" t="s">
        <v>15</v>
      </c>
      <c r="E70" s="95" t="s">
        <v>42</v>
      </c>
      <c r="F70" s="95" t="s">
        <v>43</v>
      </c>
      <c r="G70" s="25">
        <v>1</v>
      </c>
      <c r="H70" s="25">
        <f t="shared" si="0"/>
        <v>0</v>
      </c>
      <c r="I70" s="25">
        <v>1</v>
      </c>
      <c r="J70" s="61">
        <f>J71</f>
        <v>6.18</v>
      </c>
      <c r="K70" s="61">
        <f t="shared" si="6"/>
        <v>6</v>
      </c>
      <c r="L70" s="61">
        <f>L71</f>
        <v>12.18</v>
      </c>
      <c r="M70" s="61">
        <f>M71</f>
        <v>12.18</v>
      </c>
    </row>
    <row r="71" spans="1:13" ht="12.75">
      <c r="A71" s="110" t="s">
        <v>246</v>
      </c>
      <c r="B71" s="69" t="s">
        <v>80</v>
      </c>
      <c r="C71" s="95" t="s">
        <v>24</v>
      </c>
      <c r="D71" s="95" t="s">
        <v>15</v>
      </c>
      <c r="E71" s="98" t="s">
        <v>245</v>
      </c>
      <c r="F71" s="98" t="s">
        <v>43</v>
      </c>
      <c r="G71" s="61">
        <f>G73+G80+G87</f>
        <v>364.90999999999997</v>
      </c>
      <c r="H71" s="61">
        <f aca="true" t="shared" si="10" ref="H71:H97">I71-G71</f>
        <v>7.07000000000005</v>
      </c>
      <c r="I71" s="61">
        <f>I73+I80+I87</f>
        <v>371.98</v>
      </c>
      <c r="J71" s="25">
        <f>J72</f>
        <v>6.18</v>
      </c>
      <c r="K71" s="25">
        <f t="shared" si="6"/>
        <v>6</v>
      </c>
      <c r="L71" s="25">
        <f>L72</f>
        <v>12.18</v>
      </c>
      <c r="M71" s="25">
        <f>M72</f>
        <v>12.18</v>
      </c>
    </row>
    <row r="72" spans="1:13" ht="25.5">
      <c r="A72" s="74" t="s">
        <v>47</v>
      </c>
      <c r="B72" s="45" t="s">
        <v>80</v>
      </c>
      <c r="C72" s="71" t="s">
        <v>24</v>
      </c>
      <c r="D72" s="71" t="s">
        <v>15</v>
      </c>
      <c r="E72" s="71" t="s">
        <v>135</v>
      </c>
      <c r="F72" s="71" t="s">
        <v>43</v>
      </c>
      <c r="G72" s="25">
        <f>G73</f>
        <v>236.57</v>
      </c>
      <c r="H72" s="25">
        <f t="shared" si="10"/>
        <v>123.23000000000002</v>
      </c>
      <c r="I72" s="25">
        <f>I73</f>
        <v>359.8</v>
      </c>
      <c r="J72" s="25">
        <f>J73+J74</f>
        <v>6.18</v>
      </c>
      <c r="K72" s="25">
        <f t="shared" si="6"/>
        <v>6</v>
      </c>
      <c r="L72" s="25">
        <f>L73+L74</f>
        <v>12.18</v>
      </c>
      <c r="M72" s="25">
        <f>M73+M74</f>
        <v>12.18</v>
      </c>
    </row>
    <row r="73" spans="1:13" ht="38.25">
      <c r="A73" s="74" t="s">
        <v>217</v>
      </c>
      <c r="B73" s="45" t="s">
        <v>80</v>
      </c>
      <c r="C73" s="71" t="s">
        <v>24</v>
      </c>
      <c r="D73" s="71" t="s">
        <v>15</v>
      </c>
      <c r="E73" s="71" t="s">
        <v>135</v>
      </c>
      <c r="F73" s="71" t="s">
        <v>137</v>
      </c>
      <c r="G73" s="61">
        <f>G74</f>
        <v>236.57</v>
      </c>
      <c r="H73" s="61">
        <f t="shared" si="10"/>
        <v>123.23000000000002</v>
      </c>
      <c r="I73" s="61">
        <f>I74</f>
        <v>359.8</v>
      </c>
      <c r="J73" s="25">
        <v>0</v>
      </c>
      <c r="K73" s="25">
        <f t="shared" si="6"/>
        <v>0</v>
      </c>
      <c r="L73" s="25">
        <v>0</v>
      </c>
      <c r="M73" s="25">
        <v>0</v>
      </c>
    </row>
    <row r="74" spans="1:13" ht="37.5" customHeight="1">
      <c r="A74" s="74" t="s">
        <v>218</v>
      </c>
      <c r="B74" s="45" t="s">
        <v>80</v>
      </c>
      <c r="C74" s="71" t="s">
        <v>24</v>
      </c>
      <c r="D74" s="71" t="s">
        <v>15</v>
      </c>
      <c r="E74" s="71" t="s">
        <v>135</v>
      </c>
      <c r="F74" s="71" t="s">
        <v>138</v>
      </c>
      <c r="G74" s="25">
        <f>G75</f>
        <v>236.57</v>
      </c>
      <c r="H74" s="61">
        <f t="shared" si="10"/>
        <v>123.23000000000002</v>
      </c>
      <c r="I74" s="25">
        <f>I75</f>
        <v>359.8</v>
      </c>
      <c r="J74" s="25">
        <v>6.18</v>
      </c>
      <c r="K74" s="25">
        <f t="shared" si="6"/>
        <v>6</v>
      </c>
      <c r="L74" s="25">
        <v>12.18</v>
      </c>
      <c r="M74" s="25">
        <v>12.18</v>
      </c>
    </row>
    <row r="75" spans="1:13" ht="12.75" hidden="1">
      <c r="A75" s="74"/>
      <c r="B75" s="45"/>
      <c r="C75" s="71"/>
      <c r="D75" s="71"/>
      <c r="E75" s="85"/>
      <c r="F75" s="85"/>
      <c r="G75" s="25">
        <f>G76+G77</f>
        <v>236.57</v>
      </c>
      <c r="H75" s="25">
        <f t="shared" si="10"/>
        <v>123.23000000000002</v>
      </c>
      <c r="I75" s="25">
        <f>I76+I77+I79</f>
        <v>359.8</v>
      </c>
      <c r="J75" s="25"/>
      <c r="K75" s="25">
        <f t="shared" si="6"/>
        <v>129.01</v>
      </c>
      <c r="L75" s="25">
        <v>129.01</v>
      </c>
      <c r="M75" s="25">
        <v>127.96</v>
      </c>
    </row>
    <row r="76" spans="1:13" ht="12.75" hidden="1">
      <c r="A76" s="109"/>
      <c r="B76" s="45"/>
      <c r="C76" s="45"/>
      <c r="D76" s="45"/>
      <c r="E76" s="45"/>
      <c r="F76" s="45"/>
      <c r="G76" s="25">
        <v>0</v>
      </c>
      <c r="H76" s="25">
        <f t="shared" si="10"/>
        <v>0</v>
      </c>
      <c r="I76" s="25">
        <v>0</v>
      </c>
      <c r="J76" s="25">
        <v>0</v>
      </c>
      <c r="K76" s="25">
        <f t="shared" si="6"/>
        <v>0</v>
      </c>
      <c r="L76" s="25">
        <v>0</v>
      </c>
      <c r="M76" s="25">
        <v>0</v>
      </c>
    </row>
    <row r="77" spans="1:14" ht="12.75">
      <c r="A77" s="110" t="s">
        <v>27</v>
      </c>
      <c r="B77" s="69" t="s">
        <v>80</v>
      </c>
      <c r="C77" s="95" t="s">
        <v>24</v>
      </c>
      <c r="D77" s="95" t="s">
        <v>15</v>
      </c>
      <c r="E77" s="98" t="s">
        <v>42</v>
      </c>
      <c r="F77" s="98" t="s">
        <v>43</v>
      </c>
      <c r="G77" s="25">
        <v>236.57</v>
      </c>
      <c r="H77" s="25">
        <f t="shared" si="10"/>
        <v>123.23000000000002</v>
      </c>
      <c r="I77" s="25">
        <v>359.8</v>
      </c>
      <c r="J77" s="61">
        <f>J79</f>
        <v>57.74</v>
      </c>
      <c r="K77" s="61">
        <f t="shared" si="6"/>
        <v>-57.74</v>
      </c>
      <c r="L77" s="61">
        <f>L79</f>
        <v>0</v>
      </c>
      <c r="M77" s="61">
        <f>M79</f>
        <v>0</v>
      </c>
      <c r="N77" s="105"/>
    </row>
    <row r="78" spans="1:13" ht="12.75" hidden="1">
      <c r="A78" s="110" t="s">
        <v>246</v>
      </c>
      <c r="B78" s="69" t="s">
        <v>80</v>
      </c>
      <c r="C78" s="95" t="s">
        <v>24</v>
      </c>
      <c r="D78" s="95" t="s">
        <v>15</v>
      </c>
      <c r="E78" s="98" t="s">
        <v>245</v>
      </c>
      <c r="F78" s="98" t="s">
        <v>43</v>
      </c>
      <c r="G78" s="61">
        <f>G80</f>
        <v>12.18</v>
      </c>
      <c r="H78" s="25">
        <f t="shared" si="10"/>
        <v>0</v>
      </c>
      <c r="I78" s="61">
        <f>I80</f>
        <v>12.18</v>
      </c>
      <c r="J78" s="25"/>
      <c r="K78" s="25">
        <f t="shared" si="6"/>
        <v>0</v>
      </c>
      <c r="L78" s="25">
        <f>L80</f>
        <v>0</v>
      </c>
      <c r="M78" s="25">
        <f>M80</f>
        <v>0</v>
      </c>
    </row>
    <row r="79" spans="1:13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244</v>
      </c>
      <c r="F79" s="98" t="s">
        <v>43</v>
      </c>
      <c r="G79" s="25">
        <v>0</v>
      </c>
      <c r="H79" s="25">
        <f t="shared" si="10"/>
        <v>0</v>
      </c>
      <c r="I79" s="25">
        <v>0</v>
      </c>
      <c r="J79" s="25">
        <f>J80</f>
        <v>57.74</v>
      </c>
      <c r="K79" s="25"/>
      <c r="L79" s="25">
        <f>L80</f>
        <v>0</v>
      </c>
      <c r="M79" s="25">
        <f>M80</f>
        <v>0</v>
      </c>
    </row>
    <row r="80" spans="1:14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61">
        <f>G81</f>
        <v>12.18</v>
      </c>
      <c r="H80" s="61">
        <f t="shared" si="10"/>
        <v>0</v>
      </c>
      <c r="I80" s="61">
        <f>I81</f>
        <v>12.18</v>
      </c>
      <c r="J80" s="25">
        <f>J81+J82</f>
        <v>57.74</v>
      </c>
      <c r="K80" s="25">
        <f t="shared" si="6"/>
        <v>-57.74</v>
      </c>
      <c r="L80" s="25">
        <f>L81+L82+L83</f>
        <v>0</v>
      </c>
      <c r="M80" s="25">
        <f>M81+M82+M83</f>
        <v>0</v>
      </c>
      <c r="N80" s="105"/>
    </row>
    <row r="81" spans="1:13" ht="38.25">
      <c r="A81" s="74" t="s">
        <v>217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137</v>
      </c>
      <c r="G81" s="61">
        <f>G82</f>
        <v>12.18</v>
      </c>
      <c r="H81" s="61">
        <f t="shared" si="10"/>
        <v>0</v>
      </c>
      <c r="I81" s="61">
        <f>I82</f>
        <v>12.18</v>
      </c>
      <c r="J81" s="25">
        <v>0</v>
      </c>
      <c r="K81" s="25">
        <f t="shared" si="6"/>
        <v>0</v>
      </c>
      <c r="L81" s="25">
        <v>0</v>
      </c>
      <c r="M81" s="25">
        <v>0</v>
      </c>
    </row>
    <row r="82" spans="1:13" ht="38.25">
      <c r="A82" s="74" t="s">
        <v>218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138</v>
      </c>
      <c r="G82" s="25">
        <f>G83+G84</f>
        <v>12.18</v>
      </c>
      <c r="H82" s="25">
        <f t="shared" si="10"/>
        <v>0</v>
      </c>
      <c r="I82" s="25">
        <f>I83+I84</f>
        <v>12.18</v>
      </c>
      <c r="J82" s="25">
        <v>57.74</v>
      </c>
      <c r="K82" s="25">
        <f t="shared" si="6"/>
        <v>-57.74</v>
      </c>
      <c r="L82" s="25">
        <v>0</v>
      </c>
      <c r="M82" s="25">
        <v>0</v>
      </c>
    </row>
    <row r="83" spans="1:13" ht="25.5">
      <c r="A83" s="109" t="s">
        <v>251</v>
      </c>
      <c r="B83" s="45" t="s">
        <v>80</v>
      </c>
      <c r="C83" s="45" t="s">
        <v>24</v>
      </c>
      <c r="D83" s="45" t="s">
        <v>15</v>
      </c>
      <c r="E83" s="45" t="s">
        <v>65</v>
      </c>
      <c r="F83" s="45" t="s">
        <v>252</v>
      </c>
      <c r="G83" s="25">
        <v>0</v>
      </c>
      <c r="H83" s="25">
        <f t="shared" si="10"/>
        <v>0</v>
      </c>
      <c r="I83" s="25">
        <v>0</v>
      </c>
      <c r="J83" s="25">
        <v>0</v>
      </c>
      <c r="K83" s="25">
        <f t="shared" si="6"/>
        <v>0</v>
      </c>
      <c r="L83" s="25">
        <v>0</v>
      </c>
      <c r="M83" s="25">
        <v>0</v>
      </c>
    </row>
    <row r="84" spans="1:13" ht="16.5" customHeight="1">
      <c r="A84" s="84" t="s">
        <v>132</v>
      </c>
      <c r="B84" s="69" t="s">
        <v>80</v>
      </c>
      <c r="C84" s="95" t="s">
        <v>131</v>
      </c>
      <c r="D84" s="95" t="s">
        <v>16</v>
      </c>
      <c r="E84" s="95" t="s">
        <v>42</v>
      </c>
      <c r="F84" s="95" t="s">
        <v>43</v>
      </c>
      <c r="G84" s="25">
        <v>12.18</v>
      </c>
      <c r="H84" s="25">
        <f t="shared" si="10"/>
        <v>0</v>
      </c>
      <c r="I84" s="25">
        <v>12.18</v>
      </c>
      <c r="J84" s="61">
        <f>J85</f>
        <v>769.69</v>
      </c>
      <c r="K84" s="61">
        <f t="shared" si="6"/>
        <v>-89.83000000000004</v>
      </c>
      <c r="L84" s="61">
        <f aca="true" t="shared" si="11" ref="L84:M87">L85</f>
        <v>679.86</v>
      </c>
      <c r="M84" s="61">
        <f t="shared" si="11"/>
        <v>679.86</v>
      </c>
    </row>
    <row r="85" spans="1:13" ht="24" customHeight="1">
      <c r="A85" s="74" t="s">
        <v>207</v>
      </c>
      <c r="B85" s="45" t="s">
        <v>80</v>
      </c>
      <c r="C85" s="71" t="s">
        <v>131</v>
      </c>
      <c r="D85" s="71" t="s">
        <v>23</v>
      </c>
      <c r="E85" s="71" t="s">
        <v>42</v>
      </c>
      <c r="F85" s="71" t="s">
        <v>43</v>
      </c>
      <c r="G85" s="61">
        <f>G87</f>
        <v>116.16</v>
      </c>
      <c r="H85" s="25">
        <f t="shared" si="10"/>
        <v>-116.16</v>
      </c>
      <c r="I85" s="61">
        <f>I87</f>
        <v>0</v>
      </c>
      <c r="J85" s="25">
        <f>J86</f>
        <v>769.69</v>
      </c>
      <c r="K85" s="25">
        <f t="shared" si="6"/>
        <v>-89.83000000000004</v>
      </c>
      <c r="L85" s="25">
        <f t="shared" si="11"/>
        <v>679.86</v>
      </c>
      <c r="M85" s="25">
        <f t="shared" si="11"/>
        <v>679.86</v>
      </c>
    </row>
    <row r="86" spans="1:13" ht="75" customHeight="1">
      <c r="A86" s="74" t="s">
        <v>249</v>
      </c>
      <c r="B86" s="45" t="s">
        <v>80</v>
      </c>
      <c r="C86" s="71" t="s">
        <v>131</v>
      </c>
      <c r="D86" s="71" t="s">
        <v>23</v>
      </c>
      <c r="E86" s="71" t="s">
        <v>248</v>
      </c>
      <c r="F86" s="71" t="s">
        <v>43</v>
      </c>
      <c r="G86" s="25">
        <v>0</v>
      </c>
      <c r="H86" s="25">
        <f t="shared" si="10"/>
        <v>4</v>
      </c>
      <c r="I86" s="25">
        <v>4</v>
      </c>
      <c r="J86" s="25">
        <f>J87</f>
        <v>769.69</v>
      </c>
      <c r="K86" s="25">
        <f t="shared" si="6"/>
        <v>-89.83000000000004</v>
      </c>
      <c r="L86" s="25">
        <f t="shared" si="11"/>
        <v>679.86</v>
      </c>
      <c r="M86" s="25">
        <f t="shared" si="11"/>
        <v>679.86</v>
      </c>
    </row>
    <row r="87" spans="1:13" ht="23.25" customHeight="1">
      <c r="A87" s="74" t="s">
        <v>47</v>
      </c>
      <c r="B87" s="45" t="s">
        <v>80</v>
      </c>
      <c r="C87" s="71" t="s">
        <v>131</v>
      </c>
      <c r="D87" s="71" t="s">
        <v>23</v>
      </c>
      <c r="E87" s="71" t="s">
        <v>247</v>
      </c>
      <c r="F87" s="71" t="s">
        <v>43</v>
      </c>
      <c r="G87" s="61">
        <f>G88</f>
        <v>116.16</v>
      </c>
      <c r="H87" s="61">
        <f t="shared" si="10"/>
        <v>-116.16</v>
      </c>
      <c r="I87" s="61">
        <f>I88</f>
        <v>0</v>
      </c>
      <c r="J87" s="25">
        <f>J88</f>
        <v>769.69</v>
      </c>
      <c r="K87" s="25">
        <f t="shared" si="6"/>
        <v>-89.83000000000004</v>
      </c>
      <c r="L87" s="25">
        <f t="shared" si="11"/>
        <v>679.86</v>
      </c>
      <c r="M87" s="25">
        <f t="shared" si="11"/>
        <v>679.86</v>
      </c>
    </row>
    <row r="88" spans="1:13" ht="38.25" customHeight="1">
      <c r="A88" s="74" t="s">
        <v>217</v>
      </c>
      <c r="B88" s="45" t="s">
        <v>80</v>
      </c>
      <c r="C88" s="71" t="s">
        <v>131</v>
      </c>
      <c r="D88" s="71" t="s">
        <v>23</v>
      </c>
      <c r="E88" s="71" t="s">
        <v>247</v>
      </c>
      <c r="F88" s="71" t="s">
        <v>137</v>
      </c>
      <c r="G88" s="61">
        <f>G89</f>
        <v>116.16</v>
      </c>
      <c r="H88" s="61">
        <f t="shared" si="10"/>
        <v>-116.16</v>
      </c>
      <c r="I88" s="61">
        <f>I89</f>
        <v>0</v>
      </c>
      <c r="J88" s="25">
        <v>769.69</v>
      </c>
      <c r="K88" s="25">
        <f t="shared" si="6"/>
        <v>-89.83000000000004</v>
      </c>
      <c r="L88" s="25">
        <v>679.86</v>
      </c>
      <c r="M88" s="25">
        <v>679.86</v>
      </c>
    </row>
    <row r="89" spans="1:13" ht="12.75">
      <c r="A89" s="84" t="s">
        <v>173</v>
      </c>
      <c r="B89" s="45"/>
      <c r="C89" s="71"/>
      <c r="D89" s="71"/>
      <c r="E89" s="85"/>
      <c r="F89" s="85"/>
      <c r="G89" s="25">
        <f>G90+G91</f>
        <v>116.16</v>
      </c>
      <c r="H89" s="25">
        <f t="shared" si="10"/>
        <v>-116.16</v>
      </c>
      <c r="I89" s="25">
        <f>I90+I91+I92</f>
        <v>0</v>
      </c>
      <c r="J89" s="61">
        <f>J7+J32+J41+J46+J56+J62+J84</f>
        <v>4176.8</v>
      </c>
      <c r="K89" s="25">
        <f t="shared" si="6"/>
        <v>-587.0000000000005</v>
      </c>
      <c r="L89" s="61">
        <f>L7+L32+L41+L46+L56+L62+L84</f>
        <v>3589.7999999999997</v>
      </c>
      <c r="M89" s="61">
        <f>M7+M32+M41+M46+M56+M62+M84</f>
        <v>3500.54</v>
      </c>
    </row>
    <row r="90" spans="1:13" ht="12.75">
      <c r="A90" s="74" t="s">
        <v>161</v>
      </c>
      <c r="B90" s="45" t="s">
        <v>162</v>
      </c>
      <c r="C90" s="71" t="s">
        <v>163</v>
      </c>
      <c r="D90" s="71" t="s">
        <v>163</v>
      </c>
      <c r="E90" s="85" t="s">
        <v>164</v>
      </c>
      <c r="F90" s="85"/>
      <c r="G90" s="25">
        <v>0</v>
      </c>
      <c r="H90" s="25">
        <f t="shared" si="10"/>
        <v>0</v>
      </c>
      <c r="I90" s="25">
        <v>0</v>
      </c>
      <c r="J90" s="25">
        <v>107.1</v>
      </c>
      <c r="K90" s="25">
        <f t="shared" si="6"/>
        <v>-15.049999999999997</v>
      </c>
      <c r="L90" s="25">
        <v>92.05</v>
      </c>
      <c r="M90" s="25">
        <v>184.24</v>
      </c>
    </row>
    <row r="91" spans="1:13" ht="12.75">
      <c r="A91" s="82" t="s">
        <v>28</v>
      </c>
      <c r="B91" s="69"/>
      <c r="C91" s="69"/>
      <c r="D91" s="69"/>
      <c r="E91" s="69"/>
      <c r="F91" s="69"/>
      <c r="G91" s="25">
        <v>116.16</v>
      </c>
      <c r="H91" s="25">
        <f t="shared" si="10"/>
        <v>-116.16</v>
      </c>
      <c r="I91" s="25">
        <v>0</v>
      </c>
      <c r="J91" s="61">
        <f>J89+J90</f>
        <v>4283.900000000001</v>
      </c>
      <c r="K91" s="61">
        <f>L91-J91</f>
        <v>-602.0500000000006</v>
      </c>
      <c r="L91" s="61">
        <f>L89+L90</f>
        <v>3681.85</v>
      </c>
      <c r="M91" s="61">
        <f>M89+M90</f>
        <v>3684.7799999999997</v>
      </c>
    </row>
    <row r="92" spans="7:9" ht="12.75">
      <c r="G92" s="25">
        <v>0</v>
      </c>
      <c r="H92" s="25">
        <f t="shared" si="10"/>
        <v>0</v>
      </c>
      <c r="I92" s="25">
        <v>0</v>
      </c>
    </row>
    <row r="93" spans="7:9" ht="12.75">
      <c r="G93" s="61">
        <f>G94</f>
        <v>769.69</v>
      </c>
      <c r="H93" s="61">
        <f t="shared" si="10"/>
        <v>-89.83000000000004</v>
      </c>
      <c r="I93" s="61">
        <f>I94</f>
        <v>679.86</v>
      </c>
    </row>
    <row r="94" spans="7:9" ht="12.75">
      <c r="G94" s="25">
        <f>G95</f>
        <v>769.69</v>
      </c>
      <c r="H94" s="25">
        <f t="shared" si="10"/>
        <v>-89.83000000000004</v>
      </c>
      <c r="I94" s="25">
        <f>I95</f>
        <v>679.86</v>
      </c>
    </row>
    <row r="95" spans="7:9" ht="12.75">
      <c r="G95" s="25">
        <f>G96</f>
        <v>769.69</v>
      </c>
      <c r="H95" s="25">
        <f t="shared" si="10"/>
        <v>-89.83000000000004</v>
      </c>
      <c r="I95" s="25">
        <f>I96</f>
        <v>679.86</v>
      </c>
    </row>
    <row r="96" spans="7:9" ht="12.75">
      <c r="G96" s="25">
        <f>G97</f>
        <v>769.69</v>
      </c>
      <c r="H96" s="25">
        <f t="shared" si="10"/>
        <v>-89.83000000000004</v>
      </c>
      <c r="I96" s="25">
        <f>I97</f>
        <v>679.86</v>
      </c>
    </row>
    <row r="97" spans="7:9" ht="12.75">
      <c r="G97" s="25">
        <v>769.69</v>
      </c>
      <c r="H97" s="25">
        <f t="shared" si="10"/>
        <v>-89.83000000000004</v>
      </c>
      <c r="I97" s="25">
        <v>679.86</v>
      </c>
    </row>
    <row r="98" spans="7:9" ht="12.75">
      <c r="G98" s="61">
        <f>G8+G34+G42+G51+G65+G71+G93</f>
        <v>4279.68</v>
      </c>
      <c r="H98" s="61">
        <f>I98-G98</f>
        <v>-626.5200000000004</v>
      </c>
      <c r="I98" s="61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2015-09-18T08:17:13Z</cp:lastPrinted>
  <dcterms:created xsi:type="dcterms:W3CDTF">2005-10-31T07:03:47Z</dcterms:created>
  <dcterms:modified xsi:type="dcterms:W3CDTF">2015-09-18T08:17:38Z</dcterms:modified>
  <cp:category/>
  <cp:version/>
  <cp:contentType/>
  <cp:contentStatus/>
</cp:coreProperties>
</file>