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81" i="1" l="1"/>
  <c r="H80" i="1"/>
  <c r="H79" i="1"/>
  <c r="H77" i="1" s="1"/>
  <c r="H78" i="1"/>
  <c r="H71" i="1"/>
  <c r="H70" i="1"/>
  <c r="H69" i="1"/>
  <c r="H68" i="1"/>
  <c r="H66" i="1"/>
  <c r="H64" i="1" s="1"/>
  <c r="H60" i="1"/>
  <c r="H57" i="1"/>
  <c r="H56" i="1"/>
  <c r="H53" i="1" s="1"/>
  <c r="H54" i="1"/>
  <c r="H52" i="1"/>
  <c r="H50" i="1"/>
  <c r="H48" i="1"/>
  <c r="H47" i="1"/>
  <c r="H29" i="1" s="1"/>
  <c r="H28" i="1" s="1"/>
  <c r="H46" i="1"/>
  <c r="H45" i="1"/>
  <c r="H43" i="1"/>
  <c r="H40" i="1"/>
  <c r="H38" i="1"/>
  <c r="H36" i="1"/>
  <c r="H35" i="1"/>
  <c r="H33" i="1"/>
  <c r="H32" i="1"/>
  <c r="H31" i="1"/>
  <c r="H30" i="1"/>
  <c r="I28" i="1"/>
  <c r="H26" i="1"/>
  <c r="H23" i="1"/>
  <c r="H22" i="1"/>
  <c r="H14" i="1"/>
  <c r="H11" i="1" s="1"/>
  <c r="H10" i="1" s="1"/>
  <c r="H12" i="1"/>
  <c r="H9" i="1" l="1"/>
  <c r="H67" i="1"/>
</calcChain>
</file>

<file path=xl/sharedStrings.xml><?xml version="1.0" encoding="utf-8"?>
<sst xmlns="http://schemas.openxmlformats.org/spreadsheetml/2006/main" count="452" uniqueCount="196">
  <si>
    <t xml:space="preserve">                                                    ПЛАН РЕАЛИЗАЦИИ                                                                                                                                              Приложение №4.</t>
  </si>
  <si>
    <t>Приложение № 4.</t>
  </si>
  <si>
    <t>мероприятий муниципальной программы на 2020 год</t>
  </si>
  <si>
    <t>Наименование муниципальной программы: "Развитие образования МО "Онгудайский район"</t>
  </si>
  <si>
    <t>Администратор муниципальной программы: Отдел образования Администрации МО "Онгудайский район"</t>
  </si>
  <si>
    <t>№ п/п</t>
  </si>
  <si>
    <t>Наименование муниципальной программы, подпрограммы,основного мероприятия,мероприятия,контрольного события</t>
  </si>
  <si>
    <t>Код бюжетной классификации</t>
  </si>
  <si>
    <t>Объем расходов, тыс.руб.</t>
  </si>
  <si>
    <t>Ответственный исполнитель за реализацию мероприятия</t>
  </si>
  <si>
    <t>Целевые показатели непосредственного результата реализации мероприятия</t>
  </si>
  <si>
    <t>Срок наступления контрольного события</t>
  </si>
  <si>
    <t>ГРБС</t>
  </si>
  <si>
    <t>РЗ</t>
  </si>
  <si>
    <t>ПР</t>
  </si>
  <si>
    <t>ЦСР</t>
  </si>
  <si>
    <t xml:space="preserve">ВР </t>
  </si>
  <si>
    <t>наименование</t>
  </si>
  <si>
    <t>единица измерения</t>
  </si>
  <si>
    <t>значение</t>
  </si>
  <si>
    <t>1 полугодие</t>
  </si>
  <si>
    <t>2 полугодие</t>
  </si>
  <si>
    <t>Муниципальная программа "Развитие образования МО "Онгудайский район"</t>
  </si>
  <si>
    <t>074</t>
  </si>
  <si>
    <t>07</t>
  </si>
  <si>
    <t>01</t>
  </si>
  <si>
    <t>07 000 0 0000</t>
  </si>
  <si>
    <t>600.300, 100,200,800,500,</t>
  </si>
  <si>
    <r>
      <rPr>
        <b/>
        <i/>
        <sz val="12"/>
        <color theme="1"/>
        <rFont val="Times New Roman"/>
        <family val="1"/>
        <charset val="204"/>
      </rPr>
      <t xml:space="preserve">Обеспечивающая подпрограмма </t>
    </r>
    <r>
      <rPr>
        <sz val="12"/>
        <color theme="1"/>
        <rFont val="Times New Roman"/>
        <family val="1"/>
        <charset val="204"/>
      </rPr>
      <t>Повышение эффективности  муниципального управления  Отдела образования Администрации района (аймака) МО «Онгудайский  район»  муниципальной программы «Развитие образования в муниципальном образовании «Онгудайский район»</t>
    </r>
  </si>
  <si>
    <t>09</t>
  </si>
  <si>
    <t>07 0А1 0 0000</t>
  </si>
  <si>
    <t>Отдел образования Админстрации МО "Онгудайский район"</t>
  </si>
  <si>
    <t> осуществление функций и полномочий учредителей муниципальных образовательных учреждений, функций главного распорядителя и получателя средств муниципального бюджета, выполнение финансовых обязательств в соответствии с бюджетной росписью, своевременное проведение соответствующих платежей</t>
  </si>
  <si>
    <t>%</t>
  </si>
  <si>
    <t>1</t>
  </si>
  <si>
    <r>
      <rPr>
        <b/>
        <sz val="12"/>
        <color rgb="FFFF0000"/>
        <rFont val="Times New Roman"/>
        <family val="1"/>
        <charset val="204"/>
      </rPr>
      <t>Основное мероприятие</t>
    </r>
    <r>
      <rPr>
        <sz val="12"/>
        <color theme="1"/>
        <rFont val="Times New Roman"/>
        <family val="1"/>
        <charset val="204"/>
      </rPr>
      <t>: Материально–техническое обеспечение  управления Отдела образования МО "Онгудайский район"</t>
    </r>
  </si>
  <si>
    <t>Расходы на выплаты по оплате труда работников   Отдела образования МО "Онгудайский район"</t>
  </si>
  <si>
    <t xml:space="preserve"> Субсидии  на оплату труда работникам бюджетной сферы</t>
  </si>
  <si>
    <t>Расходы на обеспечение функций  управления   Отдела образования МО "Онгудайский район"</t>
  </si>
  <si>
    <r>
      <rPr>
        <b/>
        <i/>
        <u/>
        <sz val="12"/>
        <color theme="1"/>
        <rFont val="Times New Roman"/>
        <family val="1"/>
        <charset val="204"/>
      </rPr>
      <t>Обеспечивающая подпрограмма</t>
    </r>
    <r>
      <rPr>
        <b/>
        <i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Централизованное обслуживание Отдела образования Администрации района (аймака) МО «Онгудайский  район»  муниципальной программы" «Развитие образования в муниципальном образовании «Онгудайский район»</t>
    </r>
  </si>
  <si>
    <t>07 0Ц2 0 0000</t>
  </si>
  <si>
    <t xml:space="preserve">МКУ Централизованная бухгалтерия </t>
  </si>
  <si>
    <t> осуществление полномочий отдела образования в сфере дошкольного, общего и дополнительного образования;</t>
  </si>
  <si>
    <t>11</t>
  </si>
  <si>
    <t>Основное мероприятие: Материально–техническое обеспечение централизованного обслуживания  Отдела образования МО "Онгудайский район"</t>
  </si>
  <si>
    <t>07 0Ц1 7 4100</t>
  </si>
  <si>
    <t>2</t>
  </si>
  <si>
    <t>Расходы на обеспечение функций    Отдела образования МО "Онгудайский район"</t>
  </si>
  <si>
    <t>3</t>
  </si>
  <si>
    <t>Расходы на выплаты по оплате труда работников МКУ Централизованная бухгалтерия за счет  субвенции на обеспечение государственных гарантий прав граждан</t>
  </si>
  <si>
    <t>07 0Ц1 S 8500</t>
  </si>
  <si>
    <r>
      <rPr>
        <b/>
        <u/>
        <sz val="12"/>
        <color rgb="FFFF0000"/>
        <rFont val="Times New Roman"/>
        <family val="1"/>
        <charset val="204"/>
      </rPr>
      <t>Обеспечивающая подпрограмма</t>
    </r>
    <r>
      <rPr>
        <sz val="12"/>
        <color theme="1"/>
        <rFont val="Times New Roman"/>
        <family val="1"/>
        <charset val="204"/>
      </rPr>
      <t xml:space="preserve"> МКУ "Централизованная бухгалтерия" Отдела образования Администрации района (аймака) муниципального образования "Онгудайский район"  муниципальной программы" «Развитие образования в муниципальном образовании «Онгудайский район»</t>
    </r>
  </si>
  <si>
    <r>
      <rPr>
        <b/>
        <i/>
        <sz val="12"/>
        <color rgb="FFFF0000"/>
        <rFont val="Times New Roman"/>
        <family val="1"/>
        <charset val="204"/>
      </rPr>
      <t>Основное мероприятие</t>
    </r>
    <r>
      <rPr>
        <sz val="12"/>
        <color theme="1"/>
        <rFont val="Times New Roman"/>
        <family val="1"/>
        <charset val="204"/>
      </rPr>
      <t xml:space="preserve">: Материально–техническое обеспечение  МКУ "Централизованная бухгалтерия" </t>
    </r>
  </si>
  <si>
    <t>07 0Ц2 7 4100</t>
  </si>
  <si>
    <t>Обеспечивающая подпрограмма Материально-техническое обеспечение  деятельности МКУ "Центр по обслуживанию деятельности Отдела образования МО "Онгудайский район" и подведомственных ему учреждений" муниципальной программы «Развитие образования в муниципальном образовании «Онгудайский район»</t>
  </si>
  <si>
    <r>
      <rPr>
        <u/>
        <sz val="12"/>
        <color theme="1"/>
        <rFont val="Times New Roman"/>
        <family val="1"/>
        <charset val="204"/>
      </rPr>
      <t>Основное мероприятие</t>
    </r>
    <r>
      <rPr>
        <sz val="12"/>
        <color theme="1"/>
        <rFont val="Times New Roman"/>
        <family val="1"/>
        <charset val="204"/>
      </rPr>
      <t>:Создание условий для деятельности МКУ "Центр по обслуживанию деятельности Отдела образования МО "Онгудайский район" и подвед ему учреждений</t>
    </r>
  </si>
  <si>
    <t>07 0Ц274110</t>
  </si>
  <si>
    <t>закупка товаров,работ и услуг для  обеспечения мун.нужд (устранение распространения короновирусной инфекции )</t>
  </si>
  <si>
    <t>Субсидии  на оплату труда работникам бюджетной сферы</t>
  </si>
  <si>
    <t>Расходы на выплаты по оплате труда работников МКУ Централизованная бухгалтерия за счет  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</si>
  <si>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07 0Ц2 4 4300</t>
  </si>
  <si>
    <t xml:space="preserve">Подпрограмма  "Развитие дошкольного и общего образования" </t>
  </si>
  <si>
    <r>
      <rPr>
        <b/>
        <i/>
        <u/>
        <sz val="12"/>
        <color rgb="FFFF0000"/>
        <rFont val="Times New Roman"/>
        <family val="1"/>
        <charset val="204"/>
      </rPr>
      <t>Основное мероприятие</t>
    </r>
    <r>
      <rPr>
        <b/>
        <i/>
        <sz val="12"/>
        <rFont val="Times New Roman"/>
        <family val="1"/>
        <charset val="204"/>
      </rPr>
      <t xml:space="preserve"> Развитие системы содержания и обучения детей в общеобразовательных организациях образования в муниципальном образовании "Онгудайский район"</t>
    </r>
  </si>
  <si>
    <t>07 101 0 0000</t>
  </si>
  <si>
    <t>Предоставление муниципальных услуг в муниципальных образовательных организациях дошкольного образования в МО "Онгудайский район"</t>
  </si>
  <si>
    <t>01,02</t>
  </si>
  <si>
    <t>07 101 1 0000</t>
  </si>
  <si>
    <t>Доля детей в возрасте 1-6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1-6 лет</t>
  </si>
  <si>
    <t>02</t>
  </si>
  <si>
    <t>Выплата заработной платы прочему персоналу общеобразовательных организаций  образования в муниципальном образовании "Онгудайский район"</t>
  </si>
  <si>
    <t>07 101 1 0001</t>
  </si>
  <si>
    <t>По оценке эффект пок.№8</t>
  </si>
  <si>
    <t xml:space="preserve">соотношение ср.мес.номин.начисл.зар.платы  пед.работников  общеобразовательных организаций к прогназ.величине среднемесячного дохода от труд деят.в РА </t>
  </si>
  <si>
    <t>детсад</t>
  </si>
  <si>
    <t>школы</t>
  </si>
  <si>
    <t>Совершенствование организации питания в организованных детских коллективах Онгудайского района</t>
  </si>
  <si>
    <t>07 101 2 0000</t>
  </si>
  <si>
    <t>п.15 Оценки эфф. ОМСУ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</si>
  <si>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</si>
  <si>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(субсидия)</t>
  </si>
  <si>
    <t>07101 L 3042</t>
  </si>
  <si>
    <t>5805,2</t>
  </si>
  <si>
    <t>соглашение №05/036 от 17.01.20 г</t>
  </si>
  <si>
    <t>Доля учащихся общеобразовательных организаций из малообеспеченных семей ,обеспеченных льготным горячим питанием,от общего количества учащихся ОО из малообеспеченных семейпризнанных в установленном порядке.</t>
  </si>
  <si>
    <t>4</t>
  </si>
  <si>
    <t xml:space="preserve">Финансирование расходных обязательств, возник-х при реализации мероприятий , направленных на развитие образования </t>
  </si>
  <si>
    <t>07 101 S 4100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</si>
  <si>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</si>
  <si>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5</t>
  </si>
  <si>
    <t>Субсидии на софинансирование мероприятий, направленных на обеспечение горячим питанием учащихся муниципальных общеобразовательных организаций в Республике Алтай из малообеспеченных семей</t>
  </si>
  <si>
    <t>07 101 S 4400</t>
  </si>
  <si>
    <t>600</t>
  </si>
  <si>
    <t>1622,8</t>
  </si>
  <si>
    <t>Субсидия на софинансирование мероприятий на обеспечение горячим питанием учащихся 5-11 кл.муниципальных общеобразовательных организаций в РА из малообеспеченных семей</t>
  </si>
  <si>
    <t>0720144600</t>
  </si>
  <si>
    <t>521</t>
  </si>
  <si>
    <t>1133,48</t>
  </si>
  <si>
    <t>соглашение№05/119 от 21.09.2020 г</t>
  </si>
  <si>
    <t>обеспечение горячим питанием учащихся 5-11 классов муниципальных общеобразовательных организаций в РА из малообеспеченных семей.</t>
  </si>
  <si>
    <t>6</t>
  </si>
  <si>
    <t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</si>
  <si>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07 101 44300</t>
  </si>
  <si>
    <t>соглашение №95/189 от 14.12.20 г</t>
  </si>
  <si>
    <t>7</t>
  </si>
  <si>
    <t xml:space="preserve">Выплата ежемесячной надбавки  к заработной плате педагогическим работникам,отнесенным к категории молодых специалистов </t>
  </si>
  <si>
    <t>07 101 S 4500</t>
  </si>
  <si>
    <t>соглашение №05/914 от 14.12.20</t>
  </si>
  <si>
    <t xml:space="preserve">Уд вес учителей в возрасте до 35 лет в общей численности учителей </t>
  </si>
  <si>
    <t>8</t>
  </si>
  <si>
    <t>Субсидии на поддержку развития образовательных организаций в РА, реализующих программы дошкольного образования</t>
  </si>
  <si>
    <t>07101 S 6200</t>
  </si>
  <si>
    <t>осуществление госполномочий РА по выплате комп.части платы, взимаемой с родителей за присмотр и уход за детьми, посещающими образоват. 0рганизации на территории РА</t>
  </si>
  <si>
    <t>9</t>
  </si>
  <si>
    <t>07 101 S 8500</t>
  </si>
  <si>
    <t>10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</si>
  <si>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</si>
  <si>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0710153032</t>
  </si>
  <si>
    <t>Субвенции на выплату компенсации части родительской платы за содержание ребенка в муниципальных образовательных учреждениях, реализующих основную программу дошкольного образования</t>
  </si>
  <si>
    <t>04</t>
  </si>
  <si>
    <t>07 101 4 3800</t>
  </si>
  <si>
    <t>соглашение № 05/026 от 16.01.2020 г</t>
  </si>
  <si>
    <r>
      <rPr>
        <b/>
        <i/>
        <u/>
        <sz val="12"/>
        <color rgb="FFFF0000"/>
        <rFont val="Times New Roman"/>
        <family val="1"/>
        <charset val="204"/>
      </rPr>
      <t>Основное мероприятие</t>
    </r>
    <r>
      <rPr>
        <b/>
        <i/>
        <sz val="12"/>
        <rFont val="Times New Roman"/>
        <family val="1"/>
        <charset val="204"/>
      </rPr>
      <t xml:space="preserve"> Реализация мероприятий, направленных на развитие образования</t>
    </r>
  </si>
  <si>
    <t>07 102 0 0000</t>
  </si>
  <si>
    <t>Капитальные вложения  на реконструкцию и строительство образовательных учреждений  расположенных  в сельской местности</t>
  </si>
  <si>
    <t>07 102 1 0000</t>
  </si>
  <si>
    <t xml:space="preserve"> Админстрация МО "Онгудайский район"</t>
  </si>
  <si>
    <t>Капитальные вложения в объекты муниципальной собственности в части создания в Республике Алтай новых мест в общеобразовательных организациях</t>
  </si>
  <si>
    <t>07 102 S 48П0</t>
  </si>
  <si>
    <t>Реализация мероприятий по повышению устойчивости жилых домов, основных объектов и систем жизнеобеспечения в сейсмических районах РФ (Корректировка ПД по объекту: "Строительство полной средней школы на 260 учащихся с интернатом на 80 мест в с.Иня Онгудайского района РА")</t>
  </si>
  <si>
    <t>07 102 L 540П</t>
  </si>
  <si>
    <t>111</t>
  </si>
  <si>
    <r>
      <rPr>
        <b/>
        <i/>
        <u/>
        <sz val="12"/>
        <color rgb="FFFF0000"/>
        <rFont val="Times New Roman"/>
        <family val="1"/>
        <charset val="204"/>
      </rPr>
      <t>Основное мероприятие</t>
    </r>
    <r>
      <rPr>
        <b/>
        <i/>
        <sz val="12"/>
        <color theme="1"/>
        <rFont val="Times New Roman"/>
        <family val="1"/>
        <charset val="204"/>
      </rPr>
      <t xml:space="preserve"> «Реализация регионального проекта «Содействие занятости женщин-создание условий дошкольного образования для детей в возрасте до трех лет»</t>
    </r>
  </si>
  <si>
    <t>07 1P2 0 0000</t>
  </si>
  <si>
    <t>Создание условий дошкольного образования для детей в возрасте до трех лет»</t>
  </si>
  <si>
    <t>07 1P2 1 0000</t>
  </si>
  <si>
    <t>создание дополнительных мест в дошкольных ОО - 125</t>
  </si>
  <si>
    <t>мест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</si>
  <si>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(субсидии на софинансирование капитальных вложений в объекты муниципальной собственности)Строительство дет.сада в с.Онгудай ул.Аткунова 35А на 125 мест.</t>
  </si>
  <si>
    <t>07 1P2 5 232П</t>
  </si>
  <si>
    <t>1111</t>
  </si>
  <si>
    <r>
      <rPr>
        <b/>
        <i/>
        <u/>
        <sz val="12"/>
        <color rgb="FFFF0000"/>
        <rFont val="Times New Roman"/>
        <family val="1"/>
        <charset val="204"/>
      </rPr>
      <t>Основное мероприятие</t>
    </r>
    <r>
      <rPr>
        <b/>
        <i/>
        <sz val="12"/>
        <color theme="1"/>
        <rFont val="Times New Roman"/>
        <family val="1"/>
        <charset val="204"/>
      </rPr>
      <t xml:space="preserve"> «Реализация регионального проекта «Успех каждого ребенка»</t>
    </r>
  </si>
  <si>
    <t>07 1E2 0 0000</t>
  </si>
  <si>
    <t xml:space="preserve">Создание в общеобразовательных организациях, расположенных в сельской местности, условий для занятий физической культурой и спортом </t>
  </si>
  <si>
    <t>07 1E2 5 0972</t>
  </si>
  <si>
    <t>отдел образования администрации МО "Онгудайский район"</t>
  </si>
  <si>
    <t xml:space="preserve">в т чремонт спортзалов Теньгинской СОШ и Хабаровской ООШ в т.ч приобретение спортивного инвентаря </t>
  </si>
  <si>
    <t>соглашение №84620000-1-2020-001 от 21.01.2020 г</t>
  </si>
  <si>
    <t>для  детей в двух образовательных организациях, расположенных в сельской местности, обновление материально-технической базы для занятий физической культурой и спортом  Улита школа-сад,Теньга СОШ)</t>
  </si>
  <si>
    <t>приобретение оборудования спортивного</t>
  </si>
  <si>
    <r>
      <rPr>
        <b/>
        <i/>
        <u/>
        <sz val="12"/>
        <color rgb="FFFF0000"/>
        <rFont val="Times New Roman"/>
        <family val="1"/>
        <charset val="204"/>
      </rPr>
      <t>Основное мероприятие</t>
    </r>
    <r>
      <rPr>
        <b/>
        <i/>
        <sz val="12"/>
        <color theme="1"/>
        <rFont val="Times New Roman"/>
        <family val="1"/>
        <charset val="204"/>
      </rPr>
      <t xml:space="preserve"> «Реализация мероприятий индивидуальной программы соц-экон развития Республики Алтай"</t>
    </r>
  </si>
  <si>
    <t>завершение строительства,укомплектование средствами обучения и воспитания ,мягким инвентаремОО</t>
  </si>
  <si>
    <t>071И9L321Y</t>
  </si>
  <si>
    <t>соглашение №84620000-1-2020-014 от 20.11.20 г</t>
  </si>
  <si>
    <t>укомплектование средствами обучения и воспитания ,мягким инвентарем образовательных организаций.</t>
  </si>
  <si>
    <t>071ИП5321Y</t>
  </si>
  <si>
    <t>По реализации программы развития " Сильный Алтай"(дорожная карта)</t>
  </si>
  <si>
    <t>Подпрограмма  "Развитие системы дополнительного образования детей"  муниципальной программы" «Развитие образования в муниципальном образовании «Онгудайский район»</t>
  </si>
  <si>
    <t>810</t>
  </si>
  <si>
    <t>03</t>
  </si>
  <si>
    <t>по оценке эффектив пок№18</t>
  </si>
  <si>
    <t>Доля детей в возрасте 5-18 лет, получающих услуги по дополнительному образованию в организациях различной организационноправовой формы и формы собственности, в общей численности детей данной возрастной группы</t>
  </si>
  <si>
    <r>
      <rPr>
        <u/>
        <sz val="12"/>
        <color rgb="FFFF0000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Развитие дополнительного образования </t>
    </r>
  </si>
  <si>
    <t>07 201 0 0000</t>
  </si>
  <si>
    <t xml:space="preserve">Развитие дополнительного образования детей в сфере физической культуры и спорта </t>
  </si>
  <si>
    <t>07 201 1 0000</t>
  </si>
  <si>
    <t xml:space="preserve">Развитие дополнительного образования детей в  центрах детского творчества </t>
  </si>
  <si>
    <t>07 201 2 0000</t>
  </si>
  <si>
    <t>Развитие дополнительного образования детей в области искусства</t>
  </si>
  <si>
    <t>07 201 3 0000</t>
  </si>
  <si>
    <t>07 201 S 7800</t>
  </si>
  <si>
    <t>соглашение №05/220 от 17.12.2020 г.</t>
  </si>
  <si>
    <t>отношение ср.зар.платы  пед.работников  муниципальных организаций дополнительного образований к средней заработной плате учителей по региону</t>
  </si>
  <si>
    <t>07 201 S 8500</t>
  </si>
  <si>
    <t>Финансирование расходных обязательств, возникающих при реализации мероприятий, направленных на развитие общего образования</t>
  </si>
  <si>
    <t>07201S4100</t>
  </si>
  <si>
    <t>Финансирование расходных обязательств, направленных на развитие дополнительного образования детей</t>
  </si>
  <si>
    <t>07201S7600</t>
  </si>
  <si>
    <t>Реализация мероприятий по модернизации региональных и муниципальных школ искусств по  видам искусств</t>
  </si>
  <si>
    <t>07201S3060</t>
  </si>
  <si>
    <r>
      <rPr>
        <u/>
        <sz val="12"/>
        <color rgb="FFFF0000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Обеспечение персонифицированного финансирования дополнительного образования детей</t>
    </r>
  </si>
  <si>
    <t>07 203 0 0000</t>
  </si>
  <si>
    <t>Перевод на персонифицированное финансирование на 868 мест ЦДТ-265;ДЮСШ-585;ДШИ-18 мест.</t>
  </si>
  <si>
    <t xml:space="preserve">Персонифицированное финансирование доп.образов. в сфере физической культуры и спорта </t>
  </si>
  <si>
    <t>07 203 1 0000</t>
  </si>
  <si>
    <t>Персонифицированное финансирование доп.образов. в ЦДТ</t>
  </si>
  <si>
    <t>07 203 2 0000</t>
  </si>
  <si>
    <t>Персонифицированное финансирование доп.образования в области культуры</t>
  </si>
  <si>
    <t>07 203 3 0000</t>
  </si>
  <si>
    <r>
      <rPr>
        <u/>
        <sz val="12"/>
        <color rgb="FFFF0000"/>
        <rFont val="Times New Roman"/>
        <family val="1"/>
        <charset val="204"/>
      </rPr>
      <t>Основное мероприяти</t>
    </r>
    <r>
      <rPr>
        <sz val="12"/>
        <rFont val="Times New Roman"/>
        <family val="1"/>
        <charset val="204"/>
      </rPr>
      <t>е «Организация отдыха, оздоровленияи занятости детей»</t>
    </r>
  </si>
  <si>
    <t>07 202 0 0000</t>
  </si>
  <si>
    <t>обеспечение отдыха и оздоровление детей  МО "Онгудайского района"   (с дневным пребыванием)</t>
  </si>
  <si>
    <t>чел</t>
  </si>
  <si>
    <t>Субвенции на реализацию  государственных полномочий Республики Алтай, связанных с организацией и обеспечением отдыха и оздоровления детей</t>
  </si>
  <si>
    <t>07 202 4 7698</t>
  </si>
  <si>
    <t xml:space="preserve">соглашение </t>
  </si>
  <si>
    <t>доля педагогических работников ОО получивших вознаграждение за классное руководство,в общей численности пед.работников такой категории.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</si>
</sst>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2D2D2D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u/>
      <sz val="12"/>
      <color rgb="FFFF0000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u/>
      <sz val="12"/>
      <color rgb="FFFF0000"/>
      <name val="Times New Roman"/>
      <family val="1"/>
      <charset val="204"/>
    </font>
    <font>
      <u/>
      <sz val="12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23">
    <xf numFmtId="0" fontId="0" fillId="0" borderId="0" xfId="0"/>
    <xf numFmtId="49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0" fillId="0" borderId="0" xfId="0" applyFill="1"/>
    <xf numFmtId="0" fontId="2" fillId="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 wrapText="1"/>
    </xf>
    <xf numFmtId="49" fontId="1" fillId="3" borderId="2" xfId="0" applyNumberFormat="1" applyFont="1" applyFill="1" applyBorder="1" applyAlignment="1">
      <alignment horizontal="left"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left" vertical="center" wrapText="1"/>
    </xf>
    <xf numFmtId="49" fontId="1" fillId="5" borderId="2" xfId="0" applyNumberFormat="1" applyFont="1" applyFill="1" applyBorder="1" applyAlignment="1">
      <alignment horizontal="left" vertical="center" wrapText="1"/>
    </xf>
    <xf numFmtId="49" fontId="1" fillId="5" borderId="2" xfId="0" applyNumberFormat="1" applyFont="1" applyFill="1" applyBorder="1" applyAlignment="1">
      <alignment horizontal="center" vertical="center" wrapText="1"/>
    </xf>
    <xf numFmtId="0" fontId="1" fillId="5" borderId="2" xfId="0" applyNumberFormat="1" applyFont="1" applyFill="1" applyBorder="1" applyAlignment="1">
      <alignment horizontal="left" vertical="center" wrapText="1"/>
    </xf>
    <xf numFmtId="49" fontId="11" fillId="0" borderId="2" xfId="1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3" borderId="7" xfId="0" applyNumberFormat="1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0" fontId="11" fillId="5" borderId="2" xfId="1" applyFont="1" applyFill="1" applyBorder="1" applyAlignment="1">
      <alignment horizontal="left" wrapText="1"/>
    </xf>
    <xf numFmtId="0" fontId="8" fillId="3" borderId="2" xfId="0" applyFont="1" applyFill="1" applyBorder="1" applyAlignment="1">
      <alignment horizontal="center" vertical="center" wrapText="1"/>
    </xf>
    <xf numFmtId="0" fontId="0" fillId="2" borderId="0" xfId="0" applyFill="1"/>
    <xf numFmtId="49" fontId="1" fillId="6" borderId="7" xfId="0" applyNumberFormat="1" applyFont="1" applyFill="1" applyBorder="1" applyAlignment="1">
      <alignment horizontal="center" vertical="center" wrapText="1"/>
    </xf>
    <xf numFmtId="0" fontId="15" fillId="6" borderId="2" xfId="1" applyFont="1" applyFill="1" applyBorder="1" applyAlignment="1">
      <alignment horizontal="left" wrapText="1"/>
    </xf>
    <xf numFmtId="49" fontId="3" fillId="6" borderId="7" xfId="0" applyNumberFormat="1" applyFont="1" applyFill="1" applyBorder="1" applyAlignment="1">
      <alignment horizontal="center" vertical="center" wrapText="1"/>
    </xf>
    <xf numFmtId="49" fontId="3" fillId="6" borderId="2" xfId="0" applyNumberFormat="1" applyFont="1" applyFill="1" applyBorder="1" applyAlignment="1">
      <alignment horizontal="center" vertical="center" wrapText="1"/>
    </xf>
    <xf numFmtId="2" fontId="5" fillId="6" borderId="7" xfId="0" applyNumberFormat="1" applyFont="1" applyFill="1" applyBorder="1" applyAlignment="1">
      <alignment horizontal="center" vertical="center" wrapText="1"/>
    </xf>
    <xf numFmtId="0" fontId="0" fillId="7" borderId="0" xfId="0" applyFill="1"/>
    <xf numFmtId="0" fontId="16" fillId="0" borderId="2" xfId="1" applyFont="1" applyFill="1" applyBorder="1" applyAlignment="1">
      <alignment horizontal="left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13" fillId="4" borderId="2" xfId="0" applyNumberFormat="1" applyFont="1" applyFill="1" applyBorder="1" applyAlignment="1">
      <alignment horizontal="center" vertical="center" wrapText="1"/>
    </xf>
    <xf numFmtId="2" fontId="16" fillId="0" borderId="2" xfId="0" applyNumberFormat="1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right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4" borderId="2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vertical="center" wrapText="1"/>
    </xf>
    <xf numFmtId="49" fontId="1" fillId="0" borderId="2" xfId="0" applyNumberFormat="1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right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1" fillId="4" borderId="7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8" fillId="4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4" borderId="9" xfId="0" applyNumberFormat="1" applyFont="1" applyFill="1" applyBorder="1" applyAlignment="1">
      <alignment horizontal="center" vertical="center" wrapText="1"/>
    </xf>
    <xf numFmtId="0" fontId="16" fillId="8" borderId="2" xfId="1" applyFont="1" applyFill="1" applyBorder="1" applyAlignment="1">
      <alignment horizontal="left" wrapText="1"/>
    </xf>
    <xf numFmtId="0" fontId="11" fillId="0" borderId="2" xfId="1" applyFont="1" applyFill="1" applyBorder="1" applyAlignment="1">
      <alignment horizontal="left" wrapText="1"/>
    </xf>
    <xf numFmtId="0" fontId="1" fillId="0" borderId="9" xfId="0" applyFont="1" applyFill="1" applyBorder="1" applyAlignment="1">
      <alignment vertical="center" wrapText="1"/>
    </xf>
    <xf numFmtId="0" fontId="4" fillId="8" borderId="2" xfId="0" applyFont="1" applyFill="1" applyBorder="1" applyAlignment="1">
      <alignment horizontal="center" vertical="center" wrapText="1"/>
    </xf>
    <xf numFmtId="49" fontId="1" fillId="8" borderId="2" xfId="0" applyNumberFormat="1" applyFont="1" applyFill="1" applyBorder="1" applyAlignment="1">
      <alignment horizontal="center" vertical="center" wrapText="1"/>
    </xf>
    <xf numFmtId="49" fontId="11" fillId="8" borderId="2" xfId="1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 wrapText="1"/>
    </xf>
    <xf numFmtId="2" fontId="5" fillId="3" borderId="2" xfId="0" applyNumberFormat="1" applyFont="1" applyFill="1" applyBorder="1" applyAlignment="1">
      <alignment horizontal="center" vertical="center" wrapText="1"/>
    </xf>
    <xf numFmtId="2" fontId="11" fillId="4" borderId="2" xfId="0" applyNumberFormat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left" vertical="top" wrapText="1"/>
    </xf>
    <xf numFmtId="0" fontId="11" fillId="0" borderId="2" xfId="1" applyFont="1" applyFill="1" applyBorder="1" applyAlignment="1">
      <alignment horizontal="center" vertical="center" wrapText="1"/>
    </xf>
    <xf numFmtId="49" fontId="19" fillId="0" borderId="0" xfId="0" applyNumberFormat="1" applyFont="1" applyFill="1" applyAlignment="1">
      <alignment horizontal="center" vertical="center" wrapText="1"/>
    </xf>
    <xf numFmtId="0" fontId="19" fillId="0" borderId="0" xfId="0" applyFont="1" applyFill="1" applyAlignment="1">
      <alignment wrapText="1"/>
    </xf>
    <xf numFmtId="0" fontId="19" fillId="4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6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2"/>
  <sheetViews>
    <sheetView tabSelected="1" topLeftCell="C49" workbookViewId="0">
      <selection activeCell="J51" sqref="J51:O51"/>
    </sheetView>
  </sheetViews>
  <sheetFormatPr defaultRowHeight="15" x14ac:dyDescent="0.25"/>
  <cols>
    <col min="1" max="1" width="4.42578125" style="93" customWidth="1"/>
    <col min="2" max="2" width="30.85546875" style="94" customWidth="1"/>
    <col min="3" max="3" width="9.28515625" style="94" customWidth="1"/>
    <col min="4" max="4" width="10.140625" style="94" customWidth="1"/>
    <col min="5" max="5" width="9.28515625" style="94" customWidth="1"/>
    <col min="6" max="6" width="16.7109375" style="94" customWidth="1"/>
    <col min="7" max="7" width="19.140625" style="94" customWidth="1"/>
    <col min="8" max="8" width="17.7109375" style="95" customWidth="1"/>
    <col min="9" max="9" width="13.5703125" style="94" customWidth="1"/>
    <col min="10" max="10" width="14.140625" style="5" customWidth="1"/>
    <col min="11" max="11" width="30.140625" style="5" customWidth="1"/>
    <col min="12" max="16384" width="9.140625" style="5"/>
  </cols>
  <sheetData>
    <row r="1" spans="1:15" ht="15.75" x14ac:dyDescent="0.25">
      <c r="A1" s="1"/>
      <c r="B1" s="2"/>
      <c r="C1" s="2"/>
      <c r="D1" s="2"/>
      <c r="E1" s="2"/>
      <c r="F1" s="2"/>
      <c r="G1" s="2"/>
      <c r="H1" s="3"/>
      <c r="I1" s="2"/>
      <c r="J1" s="4"/>
    </row>
    <row r="2" spans="1:15" ht="15.75" x14ac:dyDescent="0.25">
      <c r="A2" s="117" t="s">
        <v>0</v>
      </c>
      <c r="B2" s="117"/>
      <c r="C2" s="117"/>
      <c r="D2" s="117"/>
      <c r="E2" s="117"/>
      <c r="F2" s="117"/>
      <c r="G2" s="117"/>
      <c r="H2" s="117"/>
      <c r="I2" s="117"/>
      <c r="J2" s="6"/>
      <c r="N2" s="5" t="s">
        <v>1</v>
      </c>
    </row>
    <row r="3" spans="1:15" ht="15.75" x14ac:dyDescent="0.25">
      <c r="A3" s="117" t="s">
        <v>2</v>
      </c>
      <c r="B3" s="117"/>
      <c r="C3" s="117"/>
      <c r="D3" s="117"/>
      <c r="E3" s="117"/>
      <c r="F3" s="117"/>
      <c r="G3" s="117"/>
      <c r="H3" s="117"/>
      <c r="I3" s="117"/>
      <c r="J3" s="6"/>
    </row>
    <row r="4" spans="1:15" ht="15.75" x14ac:dyDescent="0.25">
      <c r="A4" s="117" t="s">
        <v>3</v>
      </c>
      <c r="B4" s="117"/>
      <c r="C4" s="117"/>
      <c r="D4" s="117"/>
      <c r="E4" s="117"/>
      <c r="F4" s="117"/>
      <c r="G4" s="117"/>
      <c r="H4" s="117"/>
      <c r="I4" s="117"/>
      <c r="J4" s="6"/>
    </row>
    <row r="5" spans="1:15" ht="15.75" x14ac:dyDescent="0.25">
      <c r="A5" s="117" t="s">
        <v>4</v>
      </c>
      <c r="B5" s="117"/>
      <c r="C5" s="117"/>
      <c r="D5" s="117"/>
      <c r="E5" s="117"/>
      <c r="F5" s="117"/>
      <c r="G5" s="117"/>
      <c r="H5" s="117"/>
      <c r="I5" s="117"/>
      <c r="J5" s="6"/>
    </row>
    <row r="6" spans="1:15" ht="47.25" x14ac:dyDescent="0.25">
      <c r="A6" s="118" t="s">
        <v>5</v>
      </c>
      <c r="B6" s="120" t="s">
        <v>6</v>
      </c>
      <c r="C6" s="122" t="s">
        <v>7</v>
      </c>
      <c r="D6" s="122"/>
      <c r="E6" s="122"/>
      <c r="F6" s="122"/>
      <c r="G6" s="122"/>
      <c r="H6" s="7" t="s">
        <v>8</v>
      </c>
      <c r="I6" s="120" t="s">
        <v>9</v>
      </c>
      <c r="J6" s="8"/>
      <c r="K6" s="111" t="s">
        <v>10</v>
      </c>
      <c r="L6" s="111"/>
      <c r="M6" s="112"/>
      <c r="N6" s="113" t="s">
        <v>11</v>
      </c>
      <c r="O6" s="112"/>
    </row>
    <row r="7" spans="1:15" ht="63" x14ac:dyDescent="0.25">
      <c r="A7" s="119"/>
      <c r="B7" s="121"/>
      <c r="C7" s="9" t="s">
        <v>12</v>
      </c>
      <c r="D7" s="9" t="s">
        <v>13</v>
      </c>
      <c r="E7" s="9" t="s">
        <v>14</v>
      </c>
      <c r="F7" s="9" t="s">
        <v>15</v>
      </c>
      <c r="G7" s="9" t="s">
        <v>16</v>
      </c>
      <c r="H7" s="10">
        <v>2020</v>
      </c>
      <c r="I7" s="121"/>
      <c r="J7" s="8"/>
      <c r="K7" s="11" t="s">
        <v>17</v>
      </c>
      <c r="L7" s="9" t="s">
        <v>18</v>
      </c>
      <c r="M7" s="9" t="s">
        <v>19</v>
      </c>
      <c r="N7" s="9" t="s">
        <v>20</v>
      </c>
      <c r="O7" s="9" t="s">
        <v>21</v>
      </c>
    </row>
    <row r="8" spans="1:15" ht="15.75" x14ac:dyDescent="0.25">
      <c r="A8" s="12">
        <v>1</v>
      </c>
      <c r="B8" s="9">
        <v>2</v>
      </c>
      <c r="C8" s="9"/>
      <c r="D8" s="9"/>
      <c r="E8" s="9"/>
      <c r="F8" s="9"/>
      <c r="G8" s="9"/>
      <c r="H8" s="9"/>
      <c r="I8" s="9">
        <v>4</v>
      </c>
      <c r="J8" s="8"/>
      <c r="K8" s="11">
        <v>5</v>
      </c>
      <c r="L8" s="9">
        <v>6</v>
      </c>
      <c r="M8" s="9">
        <v>7</v>
      </c>
      <c r="N8" s="9"/>
      <c r="O8" s="9"/>
    </row>
    <row r="9" spans="1:15" ht="47.25" x14ac:dyDescent="0.25">
      <c r="A9" s="13">
        <v>1</v>
      </c>
      <c r="B9" s="14" t="s">
        <v>22</v>
      </c>
      <c r="C9" s="12" t="s">
        <v>23</v>
      </c>
      <c r="D9" s="12" t="s">
        <v>24</v>
      </c>
      <c r="E9" s="12" t="s">
        <v>25</v>
      </c>
      <c r="F9" s="12" t="s">
        <v>26</v>
      </c>
      <c r="G9" s="12" t="s">
        <v>27</v>
      </c>
      <c r="H9" s="15">
        <f>H10+H15+H20+H28+H67+H22</f>
        <v>563045.67999999993</v>
      </c>
      <c r="I9" s="16"/>
      <c r="J9" s="8"/>
      <c r="K9" s="17"/>
      <c r="L9" s="18"/>
      <c r="M9" s="18"/>
      <c r="N9" s="18"/>
      <c r="O9" s="18"/>
    </row>
    <row r="10" spans="1:15" ht="189" x14ac:dyDescent="0.25">
      <c r="A10" s="13"/>
      <c r="B10" s="19" t="s">
        <v>28</v>
      </c>
      <c r="C10" s="20" t="s">
        <v>23</v>
      </c>
      <c r="D10" s="20" t="s">
        <v>24</v>
      </c>
      <c r="E10" s="20" t="s">
        <v>29</v>
      </c>
      <c r="F10" s="21" t="s">
        <v>30</v>
      </c>
      <c r="G10" s="20"/>
      <c r="H10" s="22">
        <f>H11</f>
        <v>3479.1000000000004</v>
      </c>
      <c r="I10" s="96" t="s">
        <v>31</v>
      </c>
      <c r="J10" s="8"/>
      <c r="K10" s="114" t="s">
        <v>32</v>
      </c>
      <c r="L10" s="96" t="s">
        <v>33</v>
      </c>
      <c r="M10" s="96">
        <v>100</v>
      </c>
      <c r="N10" s="96">
        <v>50</v>
      </c>
      <c r="O10" s="96">
        <v>100</v>
      </c>
    </row>
    <row r="11" spans="1:15" ht="78.75" x14ac:dyDescent="0.25">
      <c r="A11" s="13" t="s">
        <v>34</v>
      </c>
      <c r="B11" s="23" t="s">
        <v>35</v>
      </c>
      <c r="C11" s="24" t="s">
        <v>23</v>
      </c>
      <c r="D11" s="24" t="s">
        <v>24</v>
      </c>
      <c r="E11" s="24" t="s">
        <v>29</v>
      </c>
      <c r="F11" s="13"/>
      <c r="G11" s="24"/>
      <c r="H11" s="25">
        <f>H12+H13+H14</f>
        <v>3479.1000000000004</v>
      </c>
      <c r="I11" s="97"/>
      <c r="J11" s="8"/>
      <c r="K11" s="115"/>
      <c r="L11" s="97"/>
      <c r="M11" s="97"/>
      <c r="N11" s="97"/>
      <c r="O11" s="97"/>
    </row>
    <row r="12" spans="1:15" ht="63" x14ac:dyDescent="0.25">
      <c r="A12" s="13"/>
      <c r="B12" s="23" t="s">
        <v>36</v>
      </c>
      <c r="C12" s="24" t="s">
        <v>23</v>
      </c>
      <c r="D12" s="24" t="s">
        <v>24</v>
      </c>
      <c r="E12" s="24" t="s">
        <v>29</v>
      </c>
      <c r="F12" s="13"/>
      <c r="G12" s="24"/>
      <c r="H12" s="25">
        <f>3347.7-445.1-222.2</f>
        <v>2680.4</v>
      </c>
      <c r="I12" s="97"/>
      <c r="J12" s="8"/>
      <c r="K12" s="115"/>
      <c r="L12" s="97"/>
      <c r="M12" s="97"/>
      <c r="N12" s="97"/>
      <c r="O12" s="97"/>
    </row>
    <row r="13" spans="1:15" ht="47.25" x14ac:dyDescent="0.25">
      <c r="A13" s="13"/>
      <c r="B13" s="23" t="s">
        <v>37</v>
      </c>
      <c r="C13" s="24"/>
      <c r="D13" s="24"/>
      <c r="E13" s="24"/>
      <c r="F13" s="13"/>
      <c r="G13" s="24"/>
      <c r="H13" s="25">
        <v>757.9</v>
      </c>
      <c r="I13" s="26"/>
      <c r="J13" s="8"/>
      <c r="K13" s="115"/>
      <c r="L13" s="97"/>
      <c r="M13" s="97"/>
      <c r="N13" s="97"/>
      <c r="O13" s="97"/>
    </row>
    <row r="14" spans="1:15" ht="63" x14ac:dyDescent="0.25">
      <c r="A14" s="13"/>
      <c r="B14" s="23" t="s">
        <v>38</v>
      </c>
      <c r="C14" s="24"/>
      <c r="D14" s="24"/>
      <c r="E14" s="24"/>
      <c r="F14" s="13"/>
      <c r="G14" s="24"/>
      <c r="H14" s="27">
        <f>38.5+2.3</f>
        <v>40.799999999999997</v>
      </c>
      <c r="I14" s="26"/>
      <c r="J14" s="8"/>
      <c r="K14" s="116"/>
      <c r="L14" s="98"/>
      <c r="M14" s="98"/>
      <c r="N14" s="98"/>
      <c r="O14" s="98"/>
    </row>
    <row r="15" spans="1:15" ht="173.25" x14ac:dyDescent="0.25">
      <c r="A15" s="13"/>
      <c r="B15" s="28" t="s">
        <v>39</v>
      </c>
      <c r="C15" s="29" t="s">
        <v>23</v>
      </c>
      <c r="D15" s="29" t="s">
        <v>24</v>
      </c>
      <c r="E15" s="29" t="s">
        <v>29</v>
      </c>
      <c r="F15" s="30" t="s">
        <v>40</v>
      </c>
      <c r="G15" s="31"/>
      <c r="H15" s="25">
        <v>0</v>
      </c>
      <c r="I15" s="96" t="s">
        <v>41</v>
      </c>
      <c r="J15" s="8"/>
      <c r="K15" s="108" t="s">
        <v>42</v>
      </c>
      <c r="L15" s="96" t="s">
        <v>33</v>
      </c>
      <c r="M15" s="96">
        <v>100</v>
      </c>
      <c r="N15" s="96">
        <v>50</v>
      </c>
      <c r="O15" s="96">
        <v>100</v>
      </c>
    </row>
    <row r="16" spans="1:15" ht="110.25" x14ac:dyDescent="0.25">
      <c r="A16" s="13" t="s">
        <v>43</v>
      </c>
      <c r="B16" s="23" t="s">
        <v>44</v>
      </c>
      <c r="C16" s="24" t="s">
        <v>23</v>
      </c>
      <c r="D16" s="24" t="s">
        <v>24</v>
      </c>
      <c r="E16" s="24" t="s">
        <v>29</v>
      </c>
      <c r="F16" s="32" t="s">
        <v>45</v>
      </c>
      <c r="G16" s="24"/>
      <c r="H16" s="25"/>
      <c r="I16" s="97"/>
      <c r="J16" s="8"/>
      <c r="K16" s="109"/>
      <c r="L16" s="97"/>
      <c r="M16" s="97"/>
      <c r="N16" s="97"/>
      <c r="O16" s="97"/>
    </row>
    <row r="17" spans="1:15" ht="63" x14ac:dyDescent="0.25">
      <c r="A17" s="33" t="s">
        <v>34</v>
      </c>
      <c r="B17" s="23" t="s">
        <v>36</v>
      </c>
      <c r="C17" s="24" t="s">
        <v>23</v>
      </c>
      <c r="D17" s="24" t="s">
        <v>24</v>
      </c>
      <c r="E17" s="24" t="s">
        <v>29</v>
      </c>
      <c r="F17" s="32"/>
      <c r="G17" s="24"/>
      <c r="H17" s="25"/>
      <c r="I17" s="97"/>
      <c r="J17" s="8"/>
      <c r="K17" s="109"/>
      <c r="L17" s="97"/>
      <c r="M17" s="97"/>
      <c r="N17" s="97"/>
      <c r="O17" s="97"/>
    </row>
    <row r="18" spans="1:15" ht="63" x14ac:dyDescent="0.25">
      <c r="A18" s="33" t="s">
        <v>46</v>
      </c>
      <c r="B18" s="23" t="s">
        <v>47</v>
      </c>
      <c r="C18" s="24" t="s">
        <v>23</v>
      </c>
      <c r="D18" s="24" t="s">
        <v>24</v>
      </c>
      <c r="E18" s="24" t="s">
        <v>29</v>
      </c>
      <c r="F18" s="32"/>
      <c r="G18" s="24"/>
      <c r="H18" s="25"/>
      <c r="I18" s="97"/>
      <c r="J18" s="8"/>
      <c r="K18" s="109"/>
      <c r="L18" s="97"/>
      <c r="M18" s="97"/>
      <c r="N18" s="97"/>
      <c r="O18" s="97"/>
    </row>
    <row r="19" spans="1:15" ht="110.25" x14ac:dyDescent="0.25">
      <c r="A19" s="33" t="s">
        <v>48</v>
      </c>
      <c r="B19" s="23" t="s">
        <v>49</v>
      </c>
      <c r="C19" s="24" t="s">
        <v>23</v>
      </c>
      <c r="D19" s="24" t="s">
        <v>24</v>
      </c>
      <c r="E19" s="24" t="s">
        <v>29</v>
      </c>
      <c r="F19" s="33" t="s">
        <v>50</v>
      </c>
      <c r="G19" s="24"/>
      <c r="H19" s="25"/>
      <c r="I19" s="98"/>
      <c r="J19" s="8"/>
      <c r="K19" s="109"/>
      <c r="L19" s="97"/>
      <c r="M19" s="97"/>
      <c r="N19" s="97"/>
      <c r="O19" s="97"/>
    </row>
    <row r="20" spans="1:15" ht="189" x14ac:dyDescent="0.25">
      <c r="A20" s="33"/>
      <c r="B20" s="19" t="s">
        <v>51</v>
      </c>
      <c r="C20" s="20" t="s">
        <v>23</v>
      </c>
      <c r="D20" s="20" t="s">
        <v>24</v>
      </c>
      <c r="E20" s="20" t="s">
        <v>29</v>
      </c>
      <c r="F20" s="34" t="s">
        <v>40</v>
      </c>
      <c r="G20" s="20"/>
      <c r="H20" s="25"/>
      <c r="I20" s="96" t="s">
        <v>41</v>
      </c>
      <c r="J20" s="8"/>
      <c r="K20" s="109"/>
      <c r="L20" s="97"/>
      <c r="M20" s="97"/>
      <c r="N20" s="97"/>
      <c r="O20" s="97"/>
    </row>
    <row r="21" spans="1:15" ht="78.75" x14ac:dyDescent="0.25">
      <c r="A21" s="33"/>
      <c r="B21" s="23" t="s">
        <v>52</v>
      </c>
      <c r="C21" s="24" t="s">
        <v>23</v>
      </c>
      <c r="D21" s="24" t="s">
        <v>24</v>
      </c>
      <c r="E21" s="24" t="s">
        <v>29</v>
      </c>
      <c r="F21" s="33" t="s">
        <v>53</v>
      </c>
      <c r="G21" s="24"/>
      <c r="H21" s="35"/>
      <c r="I21" s="97"/>
      <c r="J21" s="8"/>
      <c r="K21" s="109"/>
      <c r="L21" s="97"/>
      <c r="M21" s="97"/>
      <c r="N21" s="97"/>
      <c r="O21" s="97"/>
    </row>
    <row r="22" spans="1:15" s="39" customFormat="1" ht="204.75" x14ac:dyDescent="0.25">
      <c r="A22" s="36"/>
      <c r="B22" s="37" t="s">
        <v>54</v>
      </c>
      <c r="C22" s="20" t="s">
        <v>23</v>
      </c>
      <c r="D22" s="20" t="s">
        <v>24</v>
      </c>
      <c r="E22" s="20" t="s">
        <v>29</v>
      </c>
      <c r="F22" s="34" t="s">
        <v>40</v>
      </c>
      <c r="G22" s="20"/>
      <c r="H22" s="38">
        <f>H23+H26+H27+H25</f>
        <v>15156.300000000001</v>
      </c>
      <c r="I22" s="97"/>
      <c r="J22" s="8"/>
      <c r="K22" s="109"/>
      <c r="L22" s="97"/>
      <c r="M22" s="97"/>
      <c r="N22" s="97"/>
      <c r="O22" s="97"/>
    </row>
    <row r="23" spans="1:15" ht="126" x14ac:dyDescent="0.25">
      <c r="A23" s="33"/>
      <c r="B23" s="23" t="s">
        <v>55</v>
      </c>
      <c r="C23" s="24"/>
      <c r="D23" s="24"/>
      <c r="E23" s="24"/>
      <c r="F23" s="33"/>
      <c r="G23" s="24"/>
      <c r="H23" s="25">
        <f>6737.6+596.9</f>
        <v>7334.5</v>
      </c>
      <c r="I23" s="97"/>
      <c r="J23" s="8"/>
      <c r="K23" s="109"/>
      <c r="L23" s="97"/>
      <c r="M23" s="97"/>
      <c r="N23" s="97"/>
      <c r="O23" s="97"/>
    </row>
    <row r="24" spans="1:15" ht="110.25" x14ac:dyDescent="0.25">
      <c r="A24" s="33" t="s">
        <v>48</v>
      </c>
      <c r="B24" s="23" t="s">
        <v>49</v>
      </c>
      <c r="C24" s="24" t="s">
        <v>23</v>
      </c>
      <c r="D24" s="24" t="s">
        <v>24</v>
      </c>
      <c r="E24" s="24" t="s">
        <v>29</v>
      </c>
      <c r="F24" s="33" t="s">
        <v>56</v>
      </c>
      <c r="G24" s="24"/>
      <c r="H24" s="25"/>
      <c r="I24" s="97"/>
      <c r="J24" s="8"/>
      <c r="K24" s="109"/>
      <c r="L24" s="97"/>
      <c r="M24" s="97"/>
      <c r="N24" s="97"/>
      <c r="O24" s="97"/>
    </row>
    <row r="25" spans="1:15" ht="63" x14ac:dyDescent="0.25">
      <c r="A25" s="33"/>
      <c r="B25" s="23" t="s">
        <v>57</v>
      </c>
      <c r="C25" s="24"/>
      <c r="D25" s="24"/>
      <c r="E25" s="24"/>
      <c r="F25" s="33"/>
      <c r="G25" s="24"/>
      <c r="H25" s="25">
        <v>44.7</v>
      </c>
      <c r="I25" s="97"/>
      <c r="J25" s="8"/>
      <c r="K25" s="109"/>
      <c r="L25" s="97"/>
      <c r="M25" s="97"/>
      <c r="N25" s="97"/>
      <c r="O25" s="97"/>
    </row>
    <row r="26" spans="1:15" ht="47.25" x14ac:dyDescent="0.25">
      <c r="A26" s="33"/>
      <c r="B26" s="23" t="s">
        <v>58</v>
      </c>
      <c r="C26" s="24" t="s">
        <v>23</v>
      </c>
      <c r="D26" s="24" t="s">
        <v>24</v>
      </c>
      <c r="E26" s="24" t="s">
        <v>29</v>
      </c>
      <c r="F26" s="33"/>
      <c r="G26" s="24"/>
      <c r="H26" s="25">
        <f>1559.8+692.9</f>
        <v>2252.6999999999998</v>
      </c>
      <c r="I26" s="97"/>
      <c r="J26" s="8"/>
      <c r="K26" s="109"/>
      <c r="L26" s="97"/>
      <c r="M26" s="97"/>
      <c r="N26" s="97"/>
      <c r="O26" s="97"/>
    </row>
    <row r="27" spans="1:15" ht="409.5" x14ac:dyDescent="0.25">
      <c r="A27" s="33"/>
      <c r="B27" s="23" t="s">
        <v>59</v>
      </c>
      <c r="C27" s="24" t="s">
        <v>23</v>
      </c>
      <c r="D27" s="24" t="s">
        <v>24</v>
      </c>
      <c r="E27" s="24" t="s">
        <v>29</v>
      </c>
      <c r="F27" s="33" t="s">
        <v>60</v>
      </c>
      <c r="G27" s="24"/>
      <c r="H27" s="35">
        <v>5524.4</v>
      </c>
      <c r="I27" s="97"/>
      <c r="J27" s="8"/>
      <c r="K27" s="110"/>
      <c r="L27" s="98"/>
      <c r="M27" s="98"/>
      <c r="N27" s="98"/>
      <c r="O27" s="98"/>
    </row>
    <row r="28" spans="1:15" s="45" customFormat="1" ht="47.25" x14ac:dyDescent="0.25">
      <c r="A28" s="40"/>
      <c r="B28" s="41" t="s">
        <v>61</v>
      </c>
      <c r="C28" s="42"/>
      <c r="D28" s="42"/>
      <c r="E28" s="42"/>
      <c r="F28" s="42"/>
      <c r="G28" s="43"/>
      <c r="H28" s="44">
        <f>H29+H53+H57+H60+H64</f>
        <v>507275.5799999999</v>
      </c>
      <c r="I28" s="44">
        <f t="shared" ref="I28" si="0">I29+I53+I57+I60</f>
        <v>0</v>
      </c>
      <c r="J28" s="8"/>
      <c r="K28" s="18"/>
      <c r="L28" s="18"/>
      <c r="M28" s="18"/>
      <c r="N28" s="18"/>
      <c r="O28" s="18"/>
    </row>
    <row r="29" spans="1:15" ht="141.75" x14ac:dyDescent="0.25">
      <c r="A29" s="13" t="s">
        <v>34</v>
      </c>
      <c r="B29" s="46" t="s">
        <v>62</v>
      </c>
      <c r="C29" s="47" t="s">
        <v>23</v>
      </c>
      <c r="D29" s="47" t="s">
        <v>24</v>
      </c>
      <c r="E29" s="47" t="s">
        <v>25</v>
      </c>
      <c r="F29" s="47" t="s">
        <v>63</v>
      </c>
      <c r="G29" s="48">
        <v>600</v>
      </c>
      <c r="H29" s="49">
        <f>H30+H33+H36+H39+H40+H41+H42+H43+H46+H47+H48+H51+H52</f>
        <v>414958.17999999993</v>
      </c>
      <c r="I29" s="50"/>
      <c r="J29" s="51"/>
      <c r="K29" s="18"/>
      <c r="L29" s="18"/>
      <c r="M29" s="18"/>
      <c r="N29" s="18"/>
      <c r="O29" s="18"/>
    </row>
    <row r="30" spans="1:15" ht="173.25" x14ac:dyDescent="0.25">
      <c r="A30" s="13" t="s">
        <v>34</v>
      </c>
      <c r="B30" s="52" t="s">
        <v>64</v>
      </c>
      <c r="C30" s="13" t="s">
        <v>23</v>
      </c>
      <c r="D30" s="13" t="s">
        <v>24</v>
      </c>
      <c r="E30" s="13" t="s">
        <v>65</v>
      </c>
      <c r="F30" s="13" t="s">
        <v>66</v>
      </c>
      <c r="G30" s="53">
        <v>600</v>
      </c>
      <c r="H30" s="54">
        <f>H31+H32</f>
        <v>56910.899999999994</v>
      </c>
      <c r="I30" s="55"/>
      <c r="J30" s="8"/>
      <c r="K30" s="18" t="s">
        <v>67</v>
      </c>
      <c r="L30" s="18" t="s">
        <v>33</v>
      </c>
      <c r="M30" s="18">
        <v>100</v>
      </c>
      <c r="N30" s="18">
        <v>50</v>
      </c>
      <c r="O30" s="18">
        <v>100</v>
      </c>
    </row>
    <row r="31" spans="1:15" ht="15.75" x14ac:dyDescent="0.25">
      <c r="A31" s="13"/>
      <c r="B31" s="18"/>
      <c r="C31" s="13" t="s">
        <v>23</v>
      </c>
      <c r="D31" s="13" t="s">
        <v>24</v>
      </c>
      <c r="E31" s="13" t="s">
        <v>25</v>
      </c>
      <c r="F31" s="13"/>
      <c r="G31" s="53"/>
      <c r="H31" s="54">
        <f>4593.5+8791.4+71.1+71.1</f>
        <v>13527.1</v>
      </c>
      <c r="I31" s="56"/>
      <c r="J31" s="8"/>
      <c r="K31" s="18"/>
      <c r="L31" s="18"/>
      <c r="M31" s="18"/>
      <c r="N31" s="18"/>
      <c r="O31" s="18"/>
    </row>
    <row r="32" spans="1:15" ht="15.75" x14ac:dyDescent="0.25">
      <c r="A32" s="13"/>
      <c r="B32" s="18"/>
      <c r="C32" s="13" t="s">
        <v>23</v>
      </c>
      <c r="D32" s="13" t="s">
        <v>24</v>
      </c>
      <c r="E32" s="13" t="s">
        <v>68</v>
      </c>
      <c r="F32" s="13"/>
      <c r="G32" s="53"/>
      <c r="H32" s="54">
        <f>51202.5+71.1-24.8-8175+310</f>
        <v>43383.799999999996</v>
      </c>
      <c r="I32" s="56"/>
      <c r="J32" s="8"/>
      <c r="K32" s="18"/>
      <c r="L32" s="18"/>
      <c r="M32" s="18"/>
      <c r="N32" s="18"/>
      <c r="O32" s="18"/>
    </row>
    <row r="33" spans="1:15" ht="126" x14ac:dyDescent="0.25">
      <c r="A33" s="13" t="s">
        <v>46</v>
      </c>
      <c r="B33" s="57" t="s">
        <v>69</v>
      </c>
      <c r="C33" s="33" t="s">
        <v>23</v>
      </c>
      <c r="D33" s="33" t="s">
        <v>24</v>
      </c>
      <c r="E33" s="33" t="s">
        <v>65</v>
      </c>
      <c r="F33" s="33" t="s">
        <v>70</v>
      </c>
      <c r="G33" s="58">
        <v>600</v>
      </c>
      <c r="H33" s="59">
        <f>H34+H35</f>
        <v>37620.300000000003</v>
      </c>
      <c r="I33" s="60"/>
      <c r="J33" s="61" t="s">
        <v>71</v>
      </c>
      <c r="K33" s="61" t="s">
        <v>72</v>
      </c>
      <c r="L33" s="62" t="s">
        <v>33</v>
      </c>
      <c r="M33" s="62"/>
      <c r="N33" s="62"/>
      <c r="O33" s="62"/>
    </row>
    <row r="34" spans="1:15" ht="15.75" x14ac:dyDescent="0.25">
      <c r="A34" s="13"/>
      <c r="B34" s="18"/>
      <c r="C34" s="13" t="s">
        <v>23</v>
      </c>
      <c r="D34" s="13" t="s">
        <v>24</v>
      </c>
      <c r="E34" s="13" t="s">
        <v>25</v>
      </c>
      <c r="F34" s="13"/>
      <c r="G34" s="53" t="s">
        <v>73</v>
      </c>
      <c r="H34" s="54">
        <v>14318.9</v>
      </c>
      <c r="I34" s="56"/>
      <c r="J34" s="63"/>
      <c r="K34" s="18"/>
      <c r="L34" s="18"/>
      <c r="M34" s="18"/>
      <c r="N34" s="18"/>
      <c r="O34" s="18"/>
    </row>
    <row r="35" spans="1:15" ht="15.75" x14ac:dyDescent="0.25">
      <c r="A35" s="13"/>
      <c r="B35" s="18"/>
      <c r="C35" s="13" t="s">
        <v>23</v>
      </c>
      <c r="D35" s="13" t="s">
        <v>24</v>
      </c>
      <c r="E35" s="13" t="s">
        <v>68</v>
      </c>
      <c r="F35" s="13"/>
      <c r="G35" s="53" t="s">
        <v>74</v>
      </c>
      <c r="H35" s="54">
        <f>15315.1+7986.3</f>
        <v>23301.4</v>
      </c>
      <c r="I35" s="56"/>
      <c r="J35" s="63"/>
      <c r="K35" s="18"/>
      <c r="L35" s="18"/>
      <c r="M35" s="18"/>
      <c r="N35" s="18"/>
      <c r="O35" s="18"/>
    </row>
    <row r="36" spans="1:15" ht="78.75" x14ac:dyDescent="0.25">
      <c r="A36" s="13" t="s">
        <v>48</v>
      </c>
      <c r="B36" s="18" t="s">
        <v>75</v>
      </c>
      <c r="C36" s="13" t="s">
        <v>23</v>
      </c>
      <c r="D36" s="13" t="s">
        <v>24</v>
      </c>
      <c r="E36" s="13" t="s">
        <v>25</v>
      </c>
      <c r="F36" s="13" t="s">
        <v>76</v>
      </c>
      <c r="G36" s="53">
        <v>600</v>
      </c>
      <c r="H36" s="54">
        <f>H37+H38</f>
        <v>3229.3</v>
      </c>
      <c r="I36" s="56"/>
      <c r="J36" s="106" t="s">
        <v>77</v>
      </c>
      <c r="K36" s="105" t="s">
        <v>78</v>
      </c>
      <c r="L36" s="104" t="s">
        <v>33</v>
      </c>
      <c r="M36" s="104">
        <v>85.1</v>
      </c>
      <c r="N36" s="104">
        <v>85.1</v>
      </c>
      <c r="O36" s="104">
        <v>85.1</v>
      </c>
    </row>
    <row r="37" spans="1:15" ht="15.75" x14ac:dyDescent="0.25">
      <c r="A37" s="13"/>
      <c r="B37" s="18"/>
      <c r="C37" s="13"/>
      <c r="D37" s="13" t="s">
        <v>24</v>
      </c>
      <c r="E37" s="13" t="s">
        <v>25</v>
      </c>
      <c r="F37" s="13"/>
      <c r="G37" s="53"/>
      <c r="H37" s="54">
        <v>220</v>
      </c>
      <c r="I37" s="56"/>
      <c r="J37" s="107"/>
      <c r="K37" s="105"/>
      <c r="L37" s="104"/>
      <c r="M37" s="104"/>
      <c r="N37" s="104"/>
      <c r="O37" s="104"/>
    </row>
    <row r="38" spans="1:15" ht="15.75" x14ac:dyDescent="0.25">
      <c r="A38" s="13"/>
      <c r="B38" s="18"/>
      <c r="C38" s="13"/>
      <c r="D38" s="13" t="s">
        <v>24</v>
      </c>
      <c r="E38" s="13" t="s">
        <v>68</v>
      </c>
      <c r="F38" s="13"/>
      <c r="G38" s="53"/>
      <c r="H38" s="54">
        <f>3229.3-220</f>
        <v>3009.3</v>
      </c>
      <c r="I38" s="56"/>
      <c r="J38" s="107"/>
      <c r="K38" s="105"/>
      <c r="L38" s="104"/>
      <c r="M38" s="104"/>
      <c r="N38" s="104"/>
      <c r="O38" s="104"/>
    </row>
    <row r="39" spans="1:15" s="39" customFormat="1" ht="157.5" x14ac:dyDescent="0.25">
      <c r="A39" s="65"/>
      <c r="B39" s="66" t="s">
        <v>79</v>
      </c>
      <c r="C39" s="65" t="s">
        <v>23</v>
      </c>
      <c r="D39" s="65" t="s">
        <v>24</v>
      </c>
      <c r="E39" s="65" t="s">
        <v>68</v>
      </c>
      <c r="F39" s="65" t="s">
        <v>80</v>
      </c>
      <c r="G39" s="67">
        <v>600</v>
      </c>
      <c r="H39" s="68" t="s">
        <v>81</v>
      </c>
      <c r="I39" s="56"/>
      <c r="J39" s="18" t="s">
        <v>82</v>
      </c>
      <c r="K39" s="69" t="s">
        <v>83</v>
      </c>
      <c r="L39" s="69" t="s">
        <v>33</v>
      </c>
      <c r="M39" s="69">
        <v>100</v>
      </c>
      <c r="N39" s="69">
        <v>50</v>
      </c>
      <c r="O39" s="69">
        <v>100</v>
      </c>
    </row>
    <row r="40" spans="1:15" ht="157.5" x14ac:dyDescent="0.25">
      <c r="A40" s="13" t="s">
        <v>84</v>
      </c>
      <c r="B40" s="18" t="s">
        <v>85</v>
      </c>
      <c r="C40" s="13" t="s">
        <v>23</v>
      </c>
      <c r="D40" s="13" t="s">
        <v>24</v>
      </c>
      <c r="E40" s="13" t="s">
        <v>68</v>
      </c>
      <c r="F40" s="13" t="s">
        <v>86</v>
      </c>
      <c r="G40" s="53">
        <v>600</v>
      </c>
      <c r="H40" s="54">
        <f>4135+2536.7</f>
        <v>6671.7</v>
      </c>
      <c r="I40" s="56"/>
      <c r="J40" s="56"/>
      <c r="K40" s="70" t="s">
        <v>87</v>
      </c>
      <c r="L40" s="69" t="s">
        <v>33</v>
      </c>
      <c r="M40" s="69">
        <v>18.18</v>
      </c>
      <c r="N40" s="71">
        <v>18.18</v>
      </c>
      <c r="O40" s="71">
        <v>18.18</v>
      </c>
    </row>
    <row r="41" spans="1:15" ht="157.5" x14ac:dyDescent="0.25">
      <c r="A41" s="13" t="s">
        <v>88</v>
      </c>
      <c r="B41" s="18" t="s">
        <v>89</v>
      </c>
      <c r="C41" s="13" t="s">
        <v>23</v>
      </c>
      <c r="D41" s="13" t="s">
        <v>24</v>
      </c>
      <c r="E41" s="13" t="s">
        <v>68</v>
      </c>
      <c r="F41" s="13" t="s">
        <v>90</v>
      </c>
      <c r="G41" s="13" t="s">
        <v>91</v>
      </c>
      <c r="H41" s="54" t="s">
        <v>92</v>
      </c>
      <c r="I41" s="56"/>
      <c r="J41" s="8"/>
      <c r="K41" s="72" t="s">
        <v>83</v>
      </c>
      <c r="L41" s="73" t="s">
        <v>33</v>
      </c>
      <c r="M41" s="73">
        <v>100</v>
      </c>
      <c r="N41" s="73">
        <v>50</v>
      </c>
      <c r="O41" s="73">
        <v>100</v>
      </c>
    </row>
    <row r="42" spans="1:15" s="39" customFormat="1" ht="126" x14ac:dyDescent="0.25">
      <c r="A42" s="65"/>
      <c r="B42" s="66" t="s">
        <v>93</v>
      </c>
      <c r="C42" s="65" t="s">
        <v>23</v>
      </c>
      <c r="D42" s="65" t="s">
        <v>24</v>
      </c>
      <c r="E42" s="65" t="s">
        <v>68</v>
      </c>
      <c r="F42" s="65" t="s">
        <v>94</v>
      </c>
      <c r="G42" s="65" t="s">
        <v>95</v>
      </c>
      <c r="H42" s="54" t="s">
        <v>96</v>
      </c>
      <c r="I42" s="74"/>
      <c r="J42" s="18" t="s">
        <v>97</v>
      </c>
      <c r="K42" s="69" t="s">
        <v>98</v>
      </c>
      <c r="L42" s="69" t="s">
        <v>33</v>
      </c>
      <c r="M42" s="69">
        <v>100</v>
      </c>
      <c r="N42" s="69">
        <v>50</v>
      </c>
      <c r="O42" s="69">
        <v>100</v>
      </c>
    </row>
    <row r="43" spans="1:15" ht="346.5" x14ac:dyDescent="0.25">
      <c r="A43" s="33" t="s">
        <v>99</v>
      </c>
      <c r="B43" s="26" t="s">
        <v>100</v>
      </c>
      <c r="C43" s="75" t="s">
        <v>23</v>
      </c>
      <c r="D43" s="75" t="s">
        <v>24</v>
      </c>
      <c r="E43" s="75" t="s">
        <v>65</v>
      </c>
      <c r="F43" s="75" t="s">
        <v>101</v>
      </c>
      <c r="G43" s="76" t="s">
        <v>91</v>
      </c>
      <c r="H43" s="77">
        <f>208898.1+3749.2</f>
        <v>212647.30000000002</v>
      </c>
      <c r="I43" s="76"/>
      <c r="J43" s="76" t="s">
        <v>102</v>
      </c>
      <c r="K43" s="73" t="s">
        <v>72</v>
      </c>
      <c r="L43" s="73" t="s">
        <v>33</v>
      </c>
      <c r="M43" s="73">
        <v>87.2</v>
      </c>
      <c r="N43" s="73">
        <v>87.2</v>
      </c>
      <c r="O43" s="73">
        <v>87.2</v>
      </c>
    </row>
    <row r="44" spans="1:15" ht="15.75" x14ac:dyDescent="0.25">
      <c r="A44" s="13"/>
      <c r="B44" s="18"/>
      <c r="C44" s="13"/>
      <c r="D44" s="13" t="s">
        <v>24</v>
      </c>
      <c r="E44" s="13" t="s">
        <v>25</v>
      </c>
      <c r="F44" s="13" t="s">
        <v>24</v>
      </c>
      <c r="G44" s="13" t="s">
        <v>25</v>
      </c>
      <c r="H44" s="54">
        <v>55000</v>
      </c>
      <c r="I44" s="13"/>
      <c r="J44" s="13"/>
      <c r="K44" s="69"/>
      <c r="L44" s="104"/>
      <c r="M44" s="104">
        <v>0</v>
      </c>
      <c r="N44" s="104"/>
      <c r="O44" s="104">
        <v>0</v>
      </c>
    </row>
    <row r="45" spans="1:15" ht="15.75" x14ac:dyDescent="0.25">
      <c r="A45" s="13"/>
      <c r="B45" s="18"/>
      <c r="C45" s="13"/>
      <c r="D45" s="13" t="s">
        <v>24</v>
      </c>
      <c r="E45" s="13" t="s">
        <v>68</v>
      </c>
      <c r="F45" s="13" t="s">
        <v>24</v>
      </c>
      <c r="G45" s="13" t="s">
        <v>68</v>
      </c>
      <c r="H45" s="54">
        <f>H43-H44</f>
        <v>157647.30000000002</v>
      </c>
      <c r="I45" s="13"/>
      <c r="J45" s="13"/>
      <c r="K45" s="69"/>
      <c r="L45" s="104"/>
      <c r="M45" s="104"/>
      <c r="N45" s="104"/>
      <c r="O45" s="104"/>
    </row>
    <row r="46" spans="1:15" ht="94.5" x14ac:dyDescent="0.25">
      <c r="A46" s="13" t="s">
        <v>103</v>
      </c>
      <c r="B46" s="61" t="s">
        <v>104</v>
      </c>
      <c r="C46" s="33" t="s">
        <v>23</v>
      </c>
      <c r="D46" s="33" t="s">
        <v>24</v>
      </c>
      <c r="E46" s="33" t="s">
        <v>68</v>
      </c>
      <c r="F46" s="33" t="s">
        <v>105</v>
      </c>
      <c r="G46" s="33" t="s">
        <v>91</v>
      </c>
      <c r="H46" s="59">
        <f>1076.8+148</f>
        <v>1224.8</v>
      </c>
      <c r="I46" s="33"/>
      <c r="J46" s="61" t="s">
        <v>106</v>
      </c>
      <c r="K46" s="62" t="s">
        <v>107</v>
      </c>
      <c r="L46" s="62" t="s">
        <v>33</v>
      </c>
      <c r="M46" s="62">
        <v>21</v>
      </c>
      <c r="N46" s="62">
        <v>21</v>
      </c>
      <c r="O46" s="62">
        <v>21</v>
      </c>
    </row>
    <row r="47" spans="1:15" ht="126" x14ac:dyDescent="0.25">
      <c r="A47" s="13" t="s">
        <v>108</v>
      </c>
      <c r="B47" s="18" t="s">
        <v>109</v>
      </c>
      <c r="C47" s="13" t="s">
        <v>23</v>
      </c>
      <c r="D47" s="13" t="s">
        <v>24</v>
      </c>
      <c r="E47" s="13" t="s">
        <v>25</v>
      </c>
      <c r="F47" s="13" t="s">
        <v>110</v>
      </c>
      <c r="G47" s="13" t="s">
        <v>91</v>
      </c>
      <c r="H47" s="77">
        <f>1122.4+612.2</f>
        <v>1734.6000000000001</v>
      </c>
      <c r="I47" s="13"/>
      <c r="J47" s="8"/>
      <c r="K47" s="69" t="s">
        <v>111</v>
      </c>
      <c r="L47" s="69" t="s">
        <v>33</v>
      </c>
      <c r="M47" s="69">
        <v>100</v>
      </c>
      <c r="N47" s="69">
        <v>50</v>
      </c>
      <c r="O47" s="69">
        <v>100</v>
      </c>
    </row>
    <row r="48" spans="1:15" ht="47.25" x14ac:dyDescent="0.25">
      <c r="A48" s="13" t="s">
        <v>112</v>
      </c>
      <c r="B48" s="18" t="s">
        <v>58</v>
      </c>
      <c r="C48" s="13" t="s">
        <v>23</v>
      </c>
      <c r="D48" s="13" t="s">
        <v>24</v>
      </c>
      <c r="E48" s="13" t="s">
        <v>65</v>
      </c>
      <c r="F48" s="13" t="s">
        <v>113</v>
      </c>
      <c r="G48" s="13" t="s">
        <v>91</v>
      </c>
      <c r="H48" s="54">
        <f>34516.3+17306.6+26604.6</f>
        <v>78427.5</v>
      </c>
      <c r="I48" s="13"/>
      <c r="J48" s="8"/>
      <c r="K48" s="69"/>
      <c r="L48" s="69"/>
      <c r="M48" s="69"/>
      <c r="N48" s="69"/>
      <c r="O48" s="69"/>
    </row>
    <row r="49" spans="1:16" ht="15.75" customHeight="1" x14ac:dyDescent="0.25">
      <c r="A49" s="13"/>
      <c r="B49" s="18"/>
      <c r="C49" s="13"/>
      <c r="D49" s="13" t="s">
        <v>24</v>
      </c>
      <c r="E49" s="13" t="s">
        <v>25</v>
      </c>
      <c r="F49" s="13" t="s">
        <v>24</v>
      </c>
      <c r="G49" s="13" t="s">
        <v>25</v>
      </c>
      <c r="H49" s="54">
        <v>13587.64</v>
      </c>
      <c r="I49" s="13"/>
      <c r="J49" s="8"/>
      <c r="K49" s="18"/>
      <c r="L49" s="18"/>
      <c r="M49" s="18"/>
      <c r="N49" s="18"/>
      <c r="O49" s="18"/>
    </row>
    <row r="50" spans="1:16" ht="15.75" x14ac:dyDescent="0.25">
      <c r="A50" s="13"/>
      <c r="B50" s="18"/>
      <c r="C50" s="13"/>
      <c r="D50" s="13" t="s">
        <v>24</v>
      </c>
      <c r="E50" s="13" t="s">
        <v>68</v>
      </c>
      <c r="F50" s="13" t="s">
        <v>24</v>
      </c>
      <c r="G50" s="13" t="s">
        <v>68</v>
      </c>
      <c r="H50" s="54">
        <f>20928.67+26604.6+17306.59</f>
        <v>64839.86</v>
      </c>
      <c r="I50" s="13"/>
      <c r="J50" s="8"/>
      <c r="K50" s="18"/>
      <c r="L50" s="18"/>
      <c r="M50" s="18"/>
      <c r="N50" s="18"/>
      <c r="O50" s="18"/>
    </row>
    <row r="51" spans="1:16" ht="110.25" x14ac:dyDescent="0.25">
      <c r="A51" s="13" t="s">
        <v>114</v>
      </c>
      <c r="B51" s="18" t="s">
        <v>115</v>
      </c>
      <c r="C51" s="13" t="s">
        <v>23</v>
      </c>
      <c r="D51" s="13" t="s">
        <v>24</v>
      </c>
      <c r="E51" s="13" t="s">
        <v>68</v>
      </c>
      <c r="F51" s="13" t="s">
        <v>116</v>
      </c>
      <c r="G51" s="13" t="s">
        <v>91</v>
      </c>
      <c r="H51" s="59">
        <v>6438</v>
      </c>
      <c r="I51" s="33"/>
      <c r="J51" s="64" t="s">
        <v>194</v>
      </c>
      <c r="K51" s="18" t="s">
        <v>195</v>
      </c>
      <c r="L51" s="69" t="s">
        <v>33</v>
      </c>
      <c r="M51" s="69">
        <v>100</v>
      </c>
      <c r="N51" s="69">
        <v>0</v>
      </c>
      <c r="O51" s="69">
        <v>100</v>
      </c>
    </row>
    <row r="52" spans="1:16" ht="141.75" x14ac:dyDescent="0.25">
      <c r="A52" s="13" t="s">
        <v>43</v>
      </c>
      <c r="B52" s="18" t="s">
        <v>117</v>
      </c>
      <c r="C52" s="13" t="s">
        <v>23</v>
      </c>
      <c r="D52" s="13" t="s">
        <v>114</v>
      </c>
      <c r="E52" s="13" t="s">
        <v>118</v>
      </c>
      <c r="F52" s="13" t="s">
        <v>119</v>
      </c>
      <c r="G52" s="13" t="s">
        <v>91</v>
      </c>
      <c r="H52" s="59">
        <f>4592.3-3100</f>
        <v>1492.3000000000002</v>
      </c>
      <c r="I52" s="33"/>
      <c r="J52" s="18" t="s">
        <v>120</v>
      </c>
      <c r="K52" s="69" t="s">
        <v>111</v>
      </c>
      <c r="L52" s="69" t="s">
        <v>33</v>
      </c>
      <c r="M52" s="69">
        <v>100</v>
      </c>
      <c r="N52" s="69">
        <v>50</v>
      </c>
      <c r="O52" s="69">
        <v>100</v>
      </c>
    </row>
    <row r="53" spans="1:16" ht="63" x14ac:dyDescent="0.25">
      <c r="A53" s="13" t="s">
        <v>43</v>
      </c>
      <c r="B53" s="78" t="s">
        <v>121</v>
      </c>
      <c r="C53" s="12" t="s">
        <v>23</v>
      </c>
      <c r="D53" s="12" t="s">
        <v>24</v>
      </c>
      <c r="E53" s="12" t="s">
        <v>68</v>
      </c>
      <c r="F53" s="13" t="s">
        <v>122</v>
      </c>
      <c r="G53" s="12" t="s">
        <v>91</v>
      </c>
      <c r="H53" s="27">
        <f>H54+H56</f>
        <v>32118.6</v>
      </c>
      <c r="I53" s="18"/>
      <c r="J53" s="8"/>
      <c r="K53" s="69"/>
      <c r="L53" s="69"/>
      <c r="M53" s="69"/>
      <c r="N53" s="69"/>
      <c r="O53" s="69"/>
    </row>
    <row r="54" spans="1:16" ht="94.5" customHeight="1" x14ac:dyDescent="0.25">
      <c r="A54" s="13" t="s">
        <v>34</v>
      </c>
      <c r="B54" s="18" t="s">
        <v>123</v>
      </c>
      <c r="C54" s="13" t="s">
        <v>23</v>
      </c>
      <c r="D54" s="13" t="s">
        <v>24</v>
      </c>
      <c r="E54" s="13" t="s">
        <v>68</v>
      </c>
      <c r="F54" s="13" t="s">
        <v>124</v>
      </c>
      <c r="G54" s="13" t="s">
        <v>91</v>
      </c>
      <c r="H54" s="25">
        <f>6160.6+50</f>
        <v>6210.6</v>
      </c>
      <c r="I54" s="72" t="s">
        <v>125</v>
      </c>
      <c r="J54" s="99"/>
      <c r="K54" s="105" t="s">
        <v>87</v>
      </c>
      <c r="L54" s="104" t="s">
        <v>33</v>
      </c>
      <c r="M54" s="104">
        <v>18.2</v>
      </c>
      <c r="N54" s="104">
        <v>18.2</v>
      </c>
      <c r="O54" s="104">
        <v>18.2</v>
      </c>
    </row>
    <row r="55" spans="1:16" ht="110.25" x14ac:dyDescent="0.25">
      <c r="A55" s="13" t="s">
        <v>46</v>
      </c>
      <c r="B55" s="18" t="s">
        <v>126</v>
      </c>
      <c r="C55" s="13" t="s">
        <v>23</v>
      </c>
      <c r="D55" s="13" t="s">
        <v>24</v>
      </c>
      <c r="E55" s="13" t="s">
        <v>68</v>
      </c>
      <c r="F55" s="32" t="s">
        <v>127</v>
      </c>
      <c r="G55" s="13" t="s">
        <v>91</v>
      </c>
      <c r="H55" s="25"/>
      <c r="I55" s="72" t="s">
        <v>125</v>
      </c>
      <c r="J55" s="103"/>
      <c r="K55" s="105"/>
      <c r="L55" s="104"/>
      <c r="M55" s="104"/>
      <c r="N55" s="104"/>
      <c r="O55" s="104"/>
    </row>
    <row r="56" spans="1:16" ht="189" x14ac:dyDescent="0.25">
      <c r="A56" s="13"/>
      <c r="B56" s="79" t="s">
        <v>128</v>
      </c>
      <c r="C56" s="13" t="s">
        <v>23</v>
      </c>
      <c r="D56" s="13" t="s">
        <v>24</v>
      </c>
      <c r="E56" s="13" t="s">
        <v>68</v>
      </c>
      <c r="F56" s="32" t="s">
        <v>129</v>
      </c>
      <c r="G56" s="13" t="s">
        <v>91</v>
      </c>
      <c r="H56" s="35">
        <f>17785.6-179.7+8302.1</f>
        <v>25908</v>
      </c>
      <c r="I56" s="80"/>
      <c r="J56" s="100"/>
      <c r="K56" s="105"/>
      <c r="L56" s="104"/>
      <c r="M56" s="104"/>
      <c r="N56" s="104"/>
      <c r="O56" s="104"/>
    </row>
    <row r="57" spans="1:16" ht="126" x14ac:dyDescent="0.25">
      <c r="A57" s="13" t="s">
        <v>130</v>
      </c>
      <c r="B57" s="81" t="s">
        <v>131</v>
      </c>
      <c r="C57" s="82" t="s">
        <v>23</v>
      </c>
      <c r="D57" s="82" t="s">
        <v>24</v>
      </c>
      <c r="E57" s="82" t="s">
        <v>68</v>
      </c>
      <c r="F57" s="83" t="s">
        <v>132</v>
      </c>
      <c r="G57" s="82" t="s">
        <v>91</v>
      </c>
      <c r="H57" s="27">
        <f>H58</f>
        <v>280</v>
      </c>
      <c r="I57" s="80"/>
      <c r="J57" s="8"/>
      <c r="K57" s="18"/>
      <c r="L57" s="18"/>
      <c r="M57" s="18"/>
      <c r="N57" s="18"/>
      <c r="O57" s="18"/>
    </row>
    <row r="58" spans="1:16" ht="47.25" x14ac:dyDescent="0.25">
      <c r="A58" s="13" t="s">
        <v>34</v>
      </c>
      <c r="B58" s="18" t="s">
        <v>133</v>
      </c>
      <c r="C58" s="13" t="s">
        <v>23</v>
      </c>
      <c r="D58" s="13" t="s">
        <v>24</v>
      </c>
      <c r="E58" s="13" t="s">
        <v>25</v>
      </c>
      <c r="F58" s="13" t="s">
        <v>134</v>
      </c>
      <c r="G58" s="13" t="s">
        <v>91</v>
      </c>
      <c r="H58" s="25">
        <v>280</v>
      </c>
      <c r="I58" s="97" t="s">
        <v>125</v>
      </c>
      <c r="J58" s="8"/>
      <c r="K58" s="84" t="s">
        <v>135</v>
      </c>
      <c r="L58" s="69" t="s">
        <v>136</v>
      </c>
      <c r="M58" s="69">
        <v>125</v>
      </c>
      <c r="N58" s="69"/>
      <c r="O58" s="69"/>
    </row>
    <row r="59" spans="1:16" ht="267.75" x14ac:dyDescent="0.25">
      <c r="A59" s="65" t="s">
        <v>46</v>
      </c>
      <c r="B59" s="18" t="s">
        <v>137</v>
      </c>
      <c r="C59" s="13" t="s">
        <v>23</v>
      </c>
      <c r="D59" s="13" t="s">
        <v>24</v>
      </c>
      <c r="E59" s="13" t="s">
        <v>25</v>
      </c>
      <c r="F59" s="13" t="s">
        <v>138</v>
      </c>
      <c r="G59" s="13" t="s">
        <v>91</v>
      </c>
      <c r="H59" s="25"/>
      <c r="I59" s="97"/>
      <c r="J59" s="8"/>
      <c r="K59" s="69"/>
      <c r="L59" s="69"/>
      <c r="M59" s="69"/>
      <c r="N59" s="69"/>
      <c r="O59" s="69"/>
    </row>
    <row r="60" spans="1:16" ht="63" customHeight="1" x14ac:dyDescent="0.25">
      <c r="A60" s="13" t="s">
        <v>139</v>
      </c>
      <c r="B60" s="85" t="s">
        <v>140</v>
      </c>
      <c r="C60" s="13" t="s">
        <v>23</v>
      </c>
      <c r="D60" s="13" t="s">
        <v>24</v>
      </c>
      <c r="E60" s="13" t="s">
        <v>68</v>
      </c>
      <c r="F60" s="32" t="s">
        <v>141</v>
      </c>
      <c r="G60" s="13" t="s">
        <v>91</v>
      </c>
      <c r="H60" s="25">
        <f>H61+H63</f>
        <v>3761.3</v>
      </c>
      <c r="I60" s="80"/>
      <c r="J60" s="8"/>
      <c r="K60" s="86"/>
      <c r="L60" s="69"/>
      <c r="M60" s="69"/>
      <c r="N60" s="69"/>
      <c r="O60" s="69"/>
    </row>
    <row r="61" spans="1:16" ht="110.25" customHeight="1" x14ac:dyDescent="0.25">
      <c r="A61" s="65" t="s">
        <v>34</v>
      </c>
      <c r="B61" s="18" t="s">
        <v>142</v>
      </c>
      <c r="C61" s="13" t="s">
        <v>23</v>
      </c>
      <c r="D61" s="13" t="s">
        <v>24</v>
      </c>
      <c r="E61" s="13" t="s">
        <v>68</v>
      </c>
      <c r="F61" s="13" t="s">
        <v>143</v>
      </c>
      <c r="G61" s="13" t="s">
        <v>91</v>
      </c>
      <c r="H61" s="25">
        <v>3539.4</v>
      </c>
      <c r="I61" s="97" t="s">
        <v>144</v>
      </c>
      <c r="J61" s="8"/>
      <c r="K61" s="86"/>
      <c r="L61" s="69"/>
      <c r="M61" s="69"/>
      <c r="N61" s="69"/>
      <c r="O61" s="69"/>
    </row>
    <row r="62" spans="1:16" ht="89.25" customHeight="1" x14ac:dyDescent="0.25">
      <c r="A62" s="13"/>
      <c r="B62" s="18" t="s">
        <v>145</v>
      </c>
      <c r="C62" s="13"/>
      <c r="D62" s="13"/>
      <c r="E62" s="13"/>
      <c r="F62" s="13"/>
      <c r="G62" s="13"/>
      <c r="H62" s="25">
        <v>2181.1</v>
      </c>
      <c r="I62" s="98"/>
      <c r="J62" s="96" t="s">
        <v>146</v>
      </c>
      <c r="K62" s="96" t="s">
        <v>147</v>
      </c>
      <c r="L62" s="26" t="s">
        <v>33</v>
      </c>
      <c r="M62" s="26">
        <v>100</v>
      </c>
      <c r="N62" s="26">
        <v>50</v>
      </c>
      <c r="O62" s="26">
        <v>100</v>
      </c>
      <c r="P62" s="87"/>
    </row>
    <row r="63" spans="1:16" ht="60" customHeight="1" x14ac:dyDescent="0.25">
      <c r="A63" s="13"/>
      <c r="B63" s="18" t="s">
        <v>148</v>
      </c>
      <c r="C63" s="13"/>
      <c r="D63" s="13"/>
      <c r="E63" s="13"/>
      <c r="F63" s="13"/>
      <c r="G63" s="13"/>
      <c r="H63" s="25">
        <v>221.9</v>
      </c>
      <c r="I63" s="26"/>
      <c r="J63" s="98"/>
      <c r="K63" s="98"/>
      <c r="L63" s="26"/>
      <c r="M63" s="26"/>
      <c r="N63" s="26"/>
      <c r="O63" s="26"/>
      <c r="P63" s="87"/>
    </row>
    <row r="64" spans="1:16" ht="78.75" x14ac:dyDescent="0.25">
      <c r="A64" s="13"/>
      <c r="B64" s="85" t="s">
        <v>149</v>
      </c>
      <c r="C64" s="13"/>
      <c r="D64" s="13"/>
      <c r="E64" s="13"/>
      <c r="F64" s="13"/>
      <c r="G64" s="13"/>
      <c r="H64" s="25">
        <f>H65+H66</f>
        <v>56157.5</v>
      </c>
      <c r="I64" s="73"/>
      <c r="J64" s="8"/>
      <c r="K64" s="18"/>
      <c r="L64" s="18"/>
      <c r="M64" s="18"/>
      <c r="N64" s="18"/>
      <c r="O64" s="18"/>
    </row>
    <row r="65" spans="1:15" ht="94.5" x14ac:dyDescent="0.25">
      <c r="A65" s="13"/>
      <c r="B65" s="66" t="s">
        <v>150</v>
      </c>
      <c r="C65" s="13"/>
      <c r="D65" s="13"/>
      <c r="E65" s="13"/>
      <c r="F65" s="13" t="s">
        <v>151</v>
      </c>
      <c r="G65" s="13"/>
      <c r="H65" s="25">
        <v>5530.9</v>
      </c>
      <c r="I65" s="26"/>
      <c r="J65" s="18" t="s">
        <v>152</v>
      </c>
      <c r="K65" s="18" t="s">
        <v>153</v>
      </c>
      <c r="L65" s="18"/>
      <c r="M65" s="18"/>
      <c r="N65" s="18"/>
      <c r="O65" s="18"/>
    </row>
    <row r="66" spans="1:15" ht="189" x14ac:dyDescent="0.25">
      <c r="A66" s="13"/>
      <c r="B66" s="66" t="s">
        <v>128</v>
      </c>
      <c r="C66" s="13"/>
      <c r="D66" s="13"/>
      <c r="E66" s="13"/>
      <c r="F66" s="13" t="s">
        <v>154</v>
      </c>
      <c r="G66" s="13"/>
      <c r="H66" s="25">
        <f>50626.6</f>
        <v>50626.6</v>
      </c>
      <c r="I66" s="61"/>
      <c r="J66" s="8"/>
      <c r="K66" s="18" t="s">
        <v>155</v>
      </c>
      <c r="L66" s="18"/>
      <c r="M66" s="18"/>
      <c r="N66" s="18"/>
      <c r="O66" s="18"/>
    </row>
    <row r="67" spans="1:15" ht="141.75" x14ac:dyDescent="0.25">
      <c r="A67" s="13"/>
      <c r="B67" s="22" t="s">
        <v>156</v>
      </c>
      <c r="C67" s="88" t="s">
        <v>157</v>
      </c>
      <c r="D67" s="88" t="s">
        <v>24</v>
      </c>
      <c r="E67" s="88" t="s">
        <v>158</v>
      </c>
      <c r="F67" s="88"/>
      <c r="G67" s="88" t="s">
        <v>91</v>
      </c>
      <c r="H67" s="89">
        <f>H68+H81+H77</f>
        <v>37134.699999999997</v>
      </c>
      <c r="I67" s="97"/>
      <c r="J67" s="96" t="s">
        <v>159</v>
      </c>
      <c r="K67" s="97" t="s">
        <v>160</v>
      </c>
      <c r="L67" s="97" t="s">
        <v>33</v>
      </c>
      <c r="M67" s="97">
        <v>75.2</v>
      </c>
      <c r="N67" s="97">
        <v>75.2</v>
      </c>
      <c r="O67" s="97">
        <v>75.2</v>
      </c>
    </row>
    <row r="68" spans="1:15" ht="47.25" x14ac:dyDescent="0.25">
      <c r="A68" s="13" t="s">
        <v>34</v>
      </c>
      <c r="B68" s="79" t="s">
        <v>161</v>
      </c>
      <c r="C68" s="13" t="s">
        <v>23</v>
      </c>
      <c r="D68" s="13" t="s">
        <v>24</v>
      </c>
      <c r="E68" s="13" t="s">
        <v>158</v>
      </c>
      <c r="F68" s="13" t="s">
        <v>162</v>
      </c>
      <c r="G68" s="53">
        <v>600</v>
      </c>
      <c r="H68" s="90">
        <f>H69+H70+H71+H73+H72+H74+H75+H76</f>
        <v>27713.5</v>
      </c>
      <c r="I68" s="97"/>
      <c r="J68" s="97"/>
      <c r="K68" s="97"/>
      <c r="L68" s="97"/>
      <c r="M68" s="97"/>
      <c r="N68" s="97"/>
      <c r="O68" s="97"/>
    </row>
    <row r="69" spans="1:15" ht="63" x14ac:dyDescent="0.25">
      <c r="A69" s="13" t="s">
        <v>34</v>
      </c>
      <c r="B69" s="18" t="s">
        <v>163</v>
      </c>
      <c r="C69" s="13" t="s">
        <v>23</v>
      </c>
      <c r="D69" s="13" t="s">
        <v>24</v>
      </c>
      <c r="E69" s="13" t="s">
        <v>158</v>
      </c>
      <c r="F69" s="32" t="s">
        <v>164</v>
      </c>
      <c r="G69" s="53">
        <v>600</v>
      </c>
      <c r="H69" s="25">
        <f>10367.8+535.7-644.5+200</f>
        <v>10459</v>
      </c>
      <c r="I69" s="97"/>
      <c r="J69" s="97"/>
      <c r="K69" s="97"/>
      <c r="L69" s="97"/>
      <c r="M69" s="97"/>
      <c r="N69" s="97"/>
      <c r="O69" s="97"/>
    </row>
    <row r="70" spans="1:15" ht="47.25" x14ac:dyDescent="0.25">
      <c r="A70" s="13" t="s">
        <v>46</v>
      </c>
      <c r="B70" s="18" t="s">
        <v>165</v>
      </c>
      <c r="C70" s="13" t="s">
        <v>23</v>
      </c>
      <c r="D70" s="13" t="s">
        <v>24</v>
      </c>
      <c r="E70" s="13" t="s">
        <v>158</v>
      </c>
      <c r="F70" s="32" t="s">
        <v>166</v>
      </c>
      <c r="G70" s="53">
        <v>600</v>
      </c>
      <c r="H70" s="25">
        <f>5078.5-607.2-956.2+676.7</f>
        <v>4191.8</v>
      </c>
      <c r="I70" s="97"/>
      <c r="J70" s="97"/>
      <c r="K70" s="97"/>
      <c r="L70" s="97"/>
      <c r="M70" s="97"/>
      <c r="N70" s="97"/>
      <c r="O70" s="97"/>
    </row>
    <row r="71" spans="1:15" ht="47.25" x14ac:dyDescent="0.25">
      <c r="A71" s="13" t="s">
        <v>48</v>
      </c>
      <c r="B71" s="18" t="s">
        <v>167</v>
      </c>
      <c r="C71" s="13" t="s">
        <v>157</v>
      </c>
      <c r="D71" s="13" t="s">
        <v>24</v>
      </c>
      <c r="E71" s="13" t="s">
        <v>158</v>
      </c>
      <c r="F71" s="32" t="s">
        <v>168</v>
      </c>
      <c r="G71" s="53">
        <v>600</v>
      </c>
      <c r="H71" s="25">
        <f>6212.6+417.9+965.3+207.6</f>
        <v>7803.4000000000005</v>
      </c>
      <c r="I71" s="97"/>
      <c r="J71" s="98"/>
      <c r="K71" s="98"/>
      <c r="L71" s="98"/>
      <c r="M71" s="98"/>
      <c r="N71" s="98"/>
      <c r="O71" s="98"/>
    </row>
    <row r="72" spans="1:15" ht="47.25" x14ac:dyDescent="0.25">
      <c r="A72" s="13" t="s">
        <v>84</v>
      </c>
      <c r="B72" s="18" t="s">
        <v>58</v>
      </c>
      <c r="C72" s="13" t="s">
        <v>157</v>
      </c>
      <c r="D72" s="13" t="s">
        <v>24</v>
      </c>
      <c r="E72" s="13" t="s">
        <v>158</v>
      </c>
      <c r="F72" s="32" t="s">
        <v>169</v>
      </c>
      <c r="G72" s="53">
        <v>600</v>
      </c>
      <c r="H72" s="25">
        <v>1453.8</v>
      </c>
      <c r="I72" s="97"/>
      <c r="J72" s="96" t="s">
        <v>170</v>
      </c>
      <c r="K72" s="101" t="s">
        <v>171</v>
      </c>
      <c r="L72" s="99" t="s">
        <v>33</v>
      </c>
      <c r="M72" s="99">
        <v>81.94</v>
      </c>
      <c r="N72" s="99">
        <v>81.900000000000006</v>
      </c>
      <c r="O72" s="99">
        <v>81.900000000000006</v>
      </c>
    </row>
    <row r="73" spans="1:15" ht="47.25" x14ac:dyDescent="0.25">
      <c r="A73" s="13" t="s">
        <v>88</v>
      </c>
      <c r="B73" s="18" t="s">
        <v>58</v>
      </c>
      <c r="C73" s="13" t="s">
        <v>23</v>
      </c>
      <c r="D73" s="13" t="s">
        <v>24</v>
      </c>
      <c r="E73" s="13" t="s">
        <v>158</v>
      </c>
      <c r="F73" s="32" t="s">
        <v>172</v>
      </c>
      <c r="G73" s="53">
        <v>600</v>
      </c>
      <c r="H73" s="25">
        <v>3792</v>
      </c>
      <c r="I73" s="97"/>
      <c r="J73" s="98"/>
      <c r="K73" s="102"/>
      <c r="L73" s="100"/>
      <c r="M73" s="100"/>
      <c r="N73" s="100"/>
      <c r="O73" s="100"/>
    </row>
    <row r="74" spans="1:15" ht="94.5" x14ac:dyDescent="0.25">
      <c r="A74" s="13" t="s">
        <v>99</v>
      </c>
      <c r="B74" s="79" t="s">
        <v>173</v>
      </c>
      <c r="C74" s="13" t="s">
        <v>23</v>
      </c>
      <c r="D74" s="13" t="s">
        <v>24</v>
      </c>
      <c r="E74" s="13" t="s">
        <v>158</v>
      </c>
      <c r="F74" s="32" t="s">
        <v>174</v>
      </c>
      <c r="G74" s="53">
        <v>600</v>
      </c>
      <c r="H74" s="25">
        <v>0</v>
      </c>
      <c r="I74" s="97"/>
      <c r="J74" s="8"/>
      <c r="K74" s="18"/>
      <c r="L74" s="18"/>
      <c r="M74" s="18"/>
      <c r="N74" s="18"/>
      <c r="O74" s="18"/>
    </row>
    <row r="75" spans="1:15" ht="63" x14ac:dyDescent="0.25">
      <c r="A75" s="13" t="s">
        <v>103</v>
      </c>
      <c r="B75" s="79" t="s">
        <v>175</v>
      </c>
      <c r="C75" s="13" t="s">
        <v>23</v>
      </c>
      <c r="D75" s="13" t="s">
        <v>24</v>
      </c>
      <c r="E75" s="13" t="s">
        <v>158</v>
      </c>
      <c r="F75" s="32" t="s">
        <v>176</v>
      </c>
      <c r="G75" s="53">
        <v>600</v>
      </c>
      <c r="H75" s="25">
        <v>13.5</v>
      </c>
      <c r="I75" s="97"/>
      <c r="J75" s="8"/>
      <c r="K75" s="18"/>
      <c r="L75" s="18"/>
      <c r="M75" s="18"/>
      <c r="N75" s="18"/>
      <c r="O75" s="18"/>
    </row>
    <row r="76" spans="1:15" ht="63" x14ac:dyDescent="0.25">
      <c r="A76" s="13"/>
      <c r="B76" s="91" t="s">
        <v>177</v>
      </c>
      <c r="C76" s="13" t="s">
        <v>23</v>
      </c>
      <c r="D76" s="13" t="s">
        <v>24</v>
      </c>
      <c r="E76" s="13" t="s">
        <v>158</v>
      </c>
      <c r="F76" s="32" t="s">
        <v>178</v>
      </c>
      <c r="G76" s="53">
        <v>600</v>
      </c>
      <c r="H76" s="27">
        <v>0</v>
      </c>
      <c r="I76" s="97"/>
      <c r="J76" s="8"/>
      <c r="K76" s="18"/>
      <c r="L76" s="18"/>
      <c r="M76" s="18"/>
      <c r="N76" s="18"/>
      <c r="O76" s="18"/>
    </row>
    <row r="77" spans="1:15" ht="94.5" x14ac:dyDescent="0.25">
      <c r="A77" s="13"/>
      <c r="B77" s="79" t="s">
        <v>179</v>
      </c>
      <c r="C77" s="13" t="s">
        <v>23</v>
      </c>
      <c r="D77" s="13" t="s">
        <v>24</v>
      </c>
      <c r="E77" s="13" t="s">
        <v>158</v>
      </c>
      <c r="F77" s="13" t="s">
        <v>180</v>
      </c>
      <c r="G77" s="53">
        <v>600</v>
      </c>
      <c r="H77" s="90">
        <f>H78+H79+H80</f>
        <v>9421.1999999999989</v>
      </c>
      <c r="I77" s="97"/>
      <c r="J77" s="99"/>
      <c r="K77" s="96" t="s">
        <v>181</v>
      </c>
      <c r="L77" s="96" t="s">
        <v>33</v>
      </c>
      <c r="M77" s="96">
        <v>75</v>
      </c>
      <c r="N77" s="96">
        <v>75</v>
      </c>
      <c r="O77" s="96">
        <v>75</v>
      </c>
    </row>
    <row r="78" spans="1:15" ht="78.75" x14ac:dyDescent="0.25">
      <c r="A78" s="13"/>
      <c r="B78" s="18" t="s">
        <v>182</v>
      </c>
      <c r="C78" s="13" t="s">
        <v>23</v>
      </c>
      <c r="D78" s="13" t="s">
        <v>24</v>
      </c>
      <c r="E78" s="13" t="s">
        <v>158</v>
      </c>
      <c r="F78" s="32" t="s">
        <v>183</v>
      </c>
      <c r="G78" s="53">
        <v>600</v>
      </c>
      <c r="H78" s="25">
        <f>6480-162</f>
        <v>6318</v>
      </c>
      <c r="I78" s="97"/>
      <c r="J78" s="103"/>
      <c r="K78" s="97"/>
      <c r="L78" s="97"/>
      <c r="M78" s="97"/>
      <c r="N78" s="97"/>
      <c r="O78" s="97"/>
    </row>
    <row r="79" spans="1:15" ht="47.25" x14ac:dyDescent="0.25">
      <c r="A79" s="13"/>
      <c r="B79" s="18" t="s">
        <v>184</v>
      </c>
      <c r="C79" s="13" t="s">
        <v>23</v>
      </c>
      <c r="D79" s="13" t="s">
        <v>24</v>
      </c>
      <c r="E79" s="13" t="s">
        <v>158</v>
      </c>
      <c r="F79" s="32" t="s">
        <v>185</v>
      </c>
      <c r="G79" s="53">
        <v>600</v>
      </c>
      <c r="H79" s="25">
        <f>3024-115.2</f>
        <v>2908.8</v>
      </c>
      <c r="I79" s="97"/>
      <c r="J79" s="103"/>
      <c r="K79" s="97"/>
      <c r="L79" s="97"/>
      <c r="M79" s="97"/>
      <c r="N79" s="97"/>
      <c r="O79" s="97"/>
    </row>
    <row r="80" spans="1:15" ht="63" x14ac:dyDescent="0.25">
      <c r="A80" s="13"/>
      <c r="B80" s="18" t="s">
        <v>186</v>
      </c>
      <c r="C80" s="13" t="s">
        <v>23</v>
      </c>
      <c r="D80" s="13" t="s">
        <v>24</v>
      </c>
      <c r="E80" s="13" t="s">
        <v>158</v>
      </c>
      <c r="F80" s="32" t="s">
        <v>187</v>
      </c>
      <c r="G80" s="53">
        <v>600</v>
      </c>
      <c r="H80" s="25">
        <f>270-75.6</f>
        <v>194.4</v>
      </c>
      <c r="I80" s="97"/>
      <c r="J80" s="100"/>
      <c r="K80" s="98"/>
      <c r="L80" s="98"/>
      <c r="M80" s="98"/>
      <c r="N80" s="98"/>
      <c r="O80" s="98"/>
    </row>
    <row r="81" spans="1:15" ht="63" x14ac:dyDescent="0.25">
      <c r="A81" s="13" t="s">
        <v>43</v>
      </c>
      <c r="B81" s="92" t="s">
        <v>188</v>
      </c>
      <c r="C81" s="13" t="s">
        <v>23</v>
      </c>
      <c r="D81" s="13" t="s">
        <v>24</v>
      </c>
      <c r="E81" s="13" t="s">
        <v>24</v>
      </c>
      <c r="F81" s="32" t="s">
        <v>189</v>
      </c>
      <c r="G81" s="53"/>
      <c r="H81" s="25">
        <f>H82</f>
        <v>0</v>
      </c>
      <c r="I81" s="97"/>
      <c r="J81" s="99"/>
      <c r="K81" s="101" t="s">
        <v>190</v>
      </c>
      <c r="L81" s="96" t="s">
        <v>191</v>
      </c>
      <c r="M81" s="96">
        <v>0</v>
      </c>
      <c r="N81" s="96">
        <v>0</v>
      </c>
      <c r="O81" s="96">
        <v>0</v>
      </c>
    </row>
    <row r="82" spans="1:15" ht="110.25" x14ac:dyDescent="0.25">
      <c r="A82" s="13"/>
      <c r="B82" s="18" t="s">
        <v>192</v>
      </c>
      <c r="C82" s="13" t="s">
        <v>23</v>
      </c>
      <c r="D82" s="13" t="s">
        <v>24</v>
      </c>
      <c r="E82" s="13" t="s">
        <v>24</v>
      </c>
      <c r="F82" s="13" t="s">
        <v>193</v>
      </c>
      <c r="G82" s="53">
        <v>600</v>
      </c>
      <c r="H82" s="25">
        <v>0</v>
      </c>
      <c r="I82" s="98"/>
      <c r="J82" s="100"/>
      <c r="K82" s="102"/>
      <c r="L82" s="98"/>
      <c r="M82" s="98"/>
      <c r="N82" s="98"/>
      <c r="O82" s="98"/>
    </row>
  </sheetData>
  <mergeCells count="68">
    <mergeCell ref="A2:I2"/>
    <mergeCell ref="A3:I3"/>
    <mergeCell ref="A4:I4"/>
    <mergeCell ref="A5:I5"/>
    <mergeCell ref="A6:A7"/>
    <mergeCell ref="B6:B7"/>
    <mergeCell ref="C6:G6"/>
    <mergeCell ref="I6:I7"/>
    <mergeCell ref="K6:M6"/>
    <mergeCell ref="N6:O6"/>
    <mergeCell ref="I10:I12"/>
    <mergeCell ref="K10:K14"/>
    <mergeCell ref="L10:L14"/>
    <mergeCell ref="M10:M14"/>
    <mergeCell ref="N10:N14"/>
    <mergeCell ref="O10:O14"/>
    <mergeCell ref="O36:O38"/>
    <mergeCell ref="I15:I19"/>
    <mergeCell ref="K15:K27"/>
    <mergeCell ref="L15:L27"/>
    <mergeCell ref="M15:M27"/>
    <mergeCell ref="N15:N27"/>
    <mergeCell ref="O15:O27"/>
    <mergeCell ref="I20:I27"/>
    <mergeCell ref="J36:J38"/>
    <mergeCell ref="K36:K38"/>
    <mergeCell ref="L36:L38"/>
    <mergeCell ref="M36:M38"/>
    <mergeCell ref="N36:N38"/>
    <mergeCell ref="L44:L45"/>
    <mergeCell ref="M44:M45"/>
    <mergeCell ref="N44:N45"/>
    <mergeCell ref="O44:O45"/>
    <mergeCell ref="J54:J56"/>
    <mergeCell ref="K54:K56"/>
    <mergeCell ref="L54:L56"/>
    <mergeCell ref="M54:M56"/>
    <mergeCell ref="N54:N56"/>
    <mergeCell ref="O54:O56"/>
    <mergeCell ref="I58:I59"/>
    <mergeCell ref="I61:I62"/>
    <mergeCell ref="J62:J63"/>
    <mergeCell ref="K62:K63"/>
    <mergeCell ref="I67:I82"/>
    <mergeCell ref="J67:J71"/>
    <mergeCell ref="K67:K71"/>
    <mergeCell ref="J77:J80"/>
    <mergeCell ref="K77:K80"/>
    <mergeCell ref="L67:L71"/>
    <mergeCell ref="M67:M71"/>
    <mergeCell ref="N67:N71"/>
    <mergeCell ref="O67:O71"/>
    <mergeCell ref="J72:J73"/>
    <mergeCell ref="K72:K73"/>
    <mergeCell ref="L72:L73"/>
    <mergeCell ref="M72:M73"/>
    <mergeCell ref="N72:N73"/>
    <mergeCell ref="O72:O73"/>
    <mergeCell ref="L77:L80"/>
    <mergeCell ref="M77:M80"/>
    <mergeCell ref="N77:N80"/>
    <mergeCell ref="O77:O80"/>
    <mergeCell ref="J81:J82"/>
    <mergeCell ref="K81:K82"/>
    <mergeCell ref="L81:L82"/>
    <mergeCell ref="M81:M82"/>
    <mergeCell ref="N81:N82"/>
    <mergeCell ref="O81:O8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2021-07-30T02:37:23Z</dcterms:modified>
</cp:coreProperties>
</file>