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прилож 1" sheetId="1" r:id="rId1"/>
    <sheet name="прилож 3" sheetId="2" r:id="rId2"/>
    <sheet name="прилож 6" sheetId="3" r:id="rId3"/>
    <sheet name="прилож &quot;20" sheetId="4" r:id="rId4"/>
    <sheet name="прилож 21" sheetId="5" r:id="rId5"/>
  </sheets>
  <definedNames>
    <definedName name="_xlnm.Print_Area" localSheetId="3">'прилож "20'!$A$1:$C$13</definedName>
    <definedName name="_xlnm.Print_Area" localSheetId="0">'прилож 1'!$A$2:$F$28</definedName>
    <definedName name="_xlnm.Print_Area" localSheetId="4">'прилож 21'!$A$2:$E$15</definedName>
    <definedName name="_xlnm.Print_Area" localSheetId="2">'прилож 6'!$A$2:$C$19</definedName>
  </definedNames>
  <calcPr fullCalcOnLoad="1"/>
</workbook>
</file>

<file path=xl/sharedStrings.xml><?xml version="1.0" encoding="utf-8"?>
<sst xmlns="http://schemas.openxmlformats.org/spreadsheetml/2006/main" count="178" uniqueCount="90">
  <si>
    <t>Наименование источника</t>
  </si>
  <si>
    <t>Код бюджетной классификации</t>
  </si>
  <si>
    <t>сумма, тыс. руб.</t>
  </si>
  <si>
    <t>Дефицит бюджета</t>
  </si>
  <si>
    <t>Источники внутреннего финансирования дефицита бюджета: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</si>
  <si>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</si>
  <si>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</si>
  <si>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</si>
  <si>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</si>
  <si>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бюджетами муниципального района кредитов от кредитных организаций в валюте Российской Федерации</t>
  </si>
  <si>
    <t>000 00 00 00 00 00 0000 000</t>
  </si>
  <si>
    <t>092 01 02 00 00 00 0000 000</t>
  </si>
  <si>
    <t>092 01 02 00 00 00 0000 700</t>
  </si>
  <si>
    <t>092 01 02 00 00 05 0000 710</t>
  </si>
  <si>
    <t>092 01 02 00 00 00 0000 800</t>
  </si>
  <si>
    <t>092 01 0200 00 05 0000 810</t>
  </si>
  <si>
    <t>Бюджетные кредиты от других бюджетов бюджетной системы Российской Федерации</t>
  </si>
  <si>
    <t>092 01 03 00 00 00 0000 000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</si>
  <si>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</si>
  <si>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092 01 03 00 00 00 0000 700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</si>
  <si>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</si>
  <si>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092 01 03 00 00 05 0000 710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</si>
  <si>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</si>
  <si>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092 01 03 00 00 00 0000 800</t>
  </si>
  <si>
    <t>Погашение бюджетами муниципального района кредитов от других бюджетов бюджетной системы Российской Федерации в валюте Российской Федерации</t>
  </si>
  <si>
    <t>092 01 03 00 00 05 0000 810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</si>
  <si>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</si>
  <si>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</si>
  <si>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находящихся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</si>
  <si>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</si>
  <si>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166 01 06 01 00 00 0000 000</t>
  </si>
  <si>
    <t>166 01 06 01 00 00 0000 630</t>
  </si>
  <si>
    <t>Средства от продажи акций и иных форм участия в капитале, находящихся в собственности муниципального района</t>
  </si>
  <si>
    <t>166 01 06 01 00 05 0000 630</t>
  </si>
  <si>
    <t>Бюджетные кредиты, предоставленные внутри страны в валюте Российской Федерации</t>
  </si>
  <si>
    <t>092 01 06 05 00 00 0000 000</t>
  </si>
  <si>
    <t>Возврат бюджетных кредитов, предоставленных внутри страны в валюте Российской Федерации</t>
  </si>
  <si>
    <t>092 01 06 05 00 00 0000 600</t>
  </si>
  <si>
    <t>092 01 06 05 01 05 0000 640</t>
  </si>
  <si>
    <t>092 01 06 05 02 05 0000 640</t>
  </si>
  <si>
    <t>Предоставление бюджетных кредитов внутри страны в валюте Российской Федерации</t>
  </si>
  <si>
    <t>092 01 06 05 00 00 0000 500</t>
  </si>
  <si>
    <t>092 01 06 05 02 05 0000 540</t>
  </si>
  <si>
    <t>2011 год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</si>
  <si>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</si>
  <si>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</si>
  <si>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</si>
  <si>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Сумма, тыс. руб.</t>
  </si>
  <si>
    <t xml:space="preserve">Перечень главных администраторов источников финансирования дефицита бюджета </t>
  </si>
  <si>
    <t>муниципального образования "Онгудайский район"</t>
  </si>
  <si>
    <t>Код главы</t>
  </si>
  <si>
    <t>Код группы, подгруппы, статьи и вида источников</t>
  </si>
  <si>
    <t>092</t>
  </si>
  <si>
    <t>Предоставление бюджетных кредитов юридическим лицам из бюджетов муниципальных районов в валюте Российской Федерации</t>
  </si>
  <si>
    <t>092 01 06 05 01 05 0000 540</t>
  </si>
  <si>
    <t>01 03 00 00 05 0000 710</t>
  </si>
  <si>
    <t>01 06 05 01 05 0000 640</t>
  </si>
  <si>
    <t>01 06 05 02 05 0000 640</t>
  </si>
  <si>
    <t>01 0200 00 05 0000 810</t>
  </si>
  <si>
    <t>01 03 00 00 05 0000 810</t>
  </si>
  <si>
    <t>01 06 05 01 05 0000 540</t>
  </si>
  <si>
    <t>Управление по экономике и финансам администрации муниципального образования "Онгудайский район"</t>
  </si>
  <si>
    <t>Объем средств, направляемых на погашение основной суммы долга</t>
  </si>
  <si>
    <t>Внутренние заимствования</t>
  </si>
  <si>
    <t>в том числе:</t>
  </si>
  <si>
    <t>Объем привлечения средств</t>
  </si>
  <si>
    <t>(тыс. рублей)</t>
  </si>
  <si>
    <t>Задолженность бюджета муниципального образования "Онгудайский район" по переоформленной в государственный внутренний долг Российской Федерации под гарантии Правительства Республики Алтай задолженности сельскохозяйственных организаций всех организационно-правовых форм и других организаций потребительской кооперации и организаций, осуществляющих завоз (хранение и реализацию) продукции (товаров) в районы Крайнего Севера и приравненные к ним местности, по централизованным кредитам, выданным в 1992-1994 годах и начисленным по ним процентам.</t>
  </si>
  <si>
    <t>2012 год</t>
  </si>
  <si>
    <t>Приложение №3</t>
  </si>
  <si>
    <t>к решению сессии Совета депутатов района (аймака) "О бюджете муниципального образования "Онгудайский район" на 2010 год и на плановый период 2011 и 2012 годов" от 30.11.2009г. № 15-3</t>
  </si>
  <si>
    <t>дефицит</t>
  </si>
  <si>
    <t>0,9 процент</t>
  </si>
  <si>
    <t>2,8 процент</t>
  </si>
  <si>
    <t>01 03 00 00 00 0000 700</t>
  </si>
  <si>
    <t>Погашение бюджетных кредитов от других бюджетов бюджетной системы Российской Федерации в валюте Российской Федерации</t>
  </si>
  <si>
    <t>01 03 00 00 00 0000 800</t>
  </si>
  <si>
    <t>01 06 05 00 00 0000 600</t>
  </si>
  <si>
    <t>2014 год</t>
  </si>
  <si>
    <t>Источники финансирования дефицита  бюджета  МО "Онгудайский район" на 2013 год</t>
  </si>
  <si>
    <t>Источники финансирования дефицита  бюджета  МО "Онгудайский район" на 2014-2015 год</t>
  </si>
  <si>
    <t>Программа внутренних заимствований муниципального образования "Онгудайский район" на 2013 год</t>
  </si>
  <si>
    <t>2015 год</t>
  </si>
  <si>
    <t>Программа внутренних заимствований муниципального образования "Онгудайский район" на 2014 и 2015 годы</t>
  </si>
  <si>
    <t>к решению  "О бюджете муниципального образования "Онгудайский район" на 2013 год и на  2014 и 2015 годы"</t>
  </si>
  <si>
    <t>Приложение 1</t>
  </si>
  <si>
    <t xml:space="preserve"> Приложение №3</t>
  </si>
  <si>
    <t xml:space="preserve"> Приложение 6</t>
  </si>
  <si>
    <t xml:space="preserve"> Приложение 20</t>
  </si>
  <si>
    <t>Приложение 21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</si>
</sst>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0.000"/>
  </numFmts>
  <fonts count="41">
    <font>
      <sz val="10"/>
      <name val="Arial"/>
      <family val="0"/>
    </font>
    <font>
      <sz val="9"/>
      <name val="Arial"/>
      <family val="2"/>
    </font>
    <font>
      <b/>
      <sz val="9"/>
      <name val="Arial Cyr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10" xfId="0" applyBorder="1" applyAlignment="1">
      <alignment/>
    </xf>
    <xf numFmtId="2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/>
    </xf>
    <xf numFmtId="180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80" fontId="1" fillId="0" borderId="0" xfId="0" applyNumberFormat="1" applyFont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wrapText="1"/>
    </xf>
    <xf numFmtId="4" fontId="2" fillId="0" borderId="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2" fontId="0" fillId="0" borderId="10" xfId="0" applyNumberFormat="1" applyFont="1" applyBorder="1" applyAlignment="1">
      <alignment vertical="center" wrapText="1"/>
    </xf>
    <xf numFmtId="4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180" fontId="1" fillId="0" borderId="0" xfId="0" applyNumberFormat="1" applyFont="1" applyAlignment="1">
      <alignment horizontal="left"/>
    </xf>
    <xf numFmtId="4" fontId="2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180" fontId="1" fillId="0" borderId="0" xfId="0" applyNumberFormat="1" applyFont="1" applyFill="1" applyAlignment="1">
      <alignment horizontal="left"/>
    </xf>
    <xf numFmtId="180" fontId="1" fillId="0" borderId="0" xfId="0" applyNumberFormat="1" applyFont="1" applyFill="1" applyAlignment="1">
      <alignment horizontal="right"/>
    </xf>
    <xf numFmtId="180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180" fontId="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80" fontId="2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180" fontId="1" fillId="0" borderId="0" xfId="0" applyNumberFormat="1" applyFont="1" applyFill="1" applyAlignment="1">
      <alignment horizontal="center"/>
    </xf>
    <xf numFmtId="0" fontId="2" fillId="0" borderId="0" xfId="0" applyFont="1" applyBorder="1" applyAlignment="1">
      <alignment/>
    </xf>
    <xf numFmtId="4" fontId="1" fillId="0" borderId="0" xfId="0" applyNumberFormat="1" applyFont="1" applyAlignment="1">
      <alignment wrapText="1"/>
    </xf>
    <xf numFmtId="0" fontId="1" fillId="0" borderId="10" xfId="0" applyFont="1" applyBorder="1" applyAlignment="1">
      <alignment horizontal="center"/>
    </xf>
    <xf numFmtId="180" fontId="1" fillId="0" borderId="10" xfId="0" applyNumberFormat="1" applyFont="1" applyBorder="1" applyAlignment="1">
      <alignment horizontal="center"/>
    </xf>
    <xf numFmtId="180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80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80" fontId="3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center"/>
    </xf>
    <xf numFmtId="4" fontId="1" fillId="0" borderId="0" xfId="0" applyNumberFormat="1" applyFont="1" applyAlignment="1">
      <alignment horizontal="left" wrapText="1"/>
    </xf>
    <xf numFmtId="180" fontId="1" fillId="0" borderId="0" xfId="0" applyNumberFormat="1" applyFont="1" applyAlignment="1">
      <alignment horizontal="left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view="pageBreakPreview" zoomScale="90" zoomScaleSheetLayoutView="90" zoomScalePageLayoutView="0" workbookViewId="0" topLeftCell="A1">
      <selection activeCell="B3" sqref="B3:F4"/>
    </sheetView>
  </sheetViews>
  <sheetFormatPr defaultColWidth="9.140625" defaultRowHeight="12.75"/>
  <cols>
    <col min="1" max="1" width="50.28125" style="2" customWidth="1"/>
    <col min="2" max="2" width="26.28125" style="3" customWidth="1"/>
    <col min="3" max="3" width="24.7109375" style="38" hidden="1" customWidth="1"/>
    <col min="4" max="4" width="20.57421875" style="5" hidden="1" customWidth="1"/>
    <col min="5" max="5" width="17.8515625" style="5" hidden="1" customWidth="1"/>
    <col min="6" max="6" width="14.140625" style="38" customWidth="1"/>
    <col min="7" max="7" width="9.140625" style="60" customWidth="1"/>
    <col min="8" max="16384" width="9.140625" style="5" customWidth="1"/>
  </cols>
  <sheetData>
    <row r="1" spans="2:6" ht="12.75" customHeight="1">
      <c r="B1" s="86"/>
      <c r="C1" s="86"/>
      <c r="F1" s="60"/>
    </row>
    <row r="2" spans="2:6" ht="12" customHeight="1">
      <c r="B2" s="86" t="s">
        <v>85</v>
      </c>
      <c r="C2" s="86"/>
      <c r="F2" s="60"/>
    </row>
    <row r="3" spans="2:6" ht="24" customHeight="1">
      <c r="B3" s="88" t="s">
        <v>84</v>
      </c>
      <c r="C3" s="88"/>
      <c r="D3" s="88"/>
      <c r="E3" s="88"/>
      <c r="F3" s="88"/>
    </row>
    <row r="4" spans="2:6" ht="16.5" customHeight="1">
      <c r="B4" s="88"/>
      <c r="C4" s="88"/>
      <c r="D4" s="88"/>
      <c r="E4" s="88"/>
      <c r="F4" s="88"/>
    </row>
    <row r="5" spans="2:6" ht="14.25" customHeight="1">
      <c r="B5" s="74"/>
      <c r="C5" s="74"/>
      <c r="D5" s="74"/>
      <c r="E5" s="74"/>
      <c r="F5" s="74"/>
    </row>
    <row r="6" spans="3:6" ht="21.75" customHeight="1">
      <c r="C6" s="33"/>
      <c r="F6" s="33"/>
    </row>
    <row r="7" spans="1:6" ht="12">
      <c r="A7" s="87" t="s">
        <v>79</v>
      </c>
      <c r="B7" s="87"/>
      <c r="C7" s="87"/>
      <c r="F7" s="60"/>
    </row>
    <row r="8" spans="1:6" ht="18.75" customHeight="1">
      <c r="A8" s="8"/>
      <c r="B8" s="7"/>
      <c r="C8" s="34"/>
      <c r="D8" s="5">
        <v>2011</v>
      </c>
      <c r="E8" s="5">
        <v>2012</v>
      </c>
      <c r="F8" s="34"/>
    </row>
    <row r="9" spans="1:6" ht="24">
      <c r="A9" s="9" t="s">
        <v>0</v>
      </c>
      <c r="B9" s="10" t="s">
        <v>1</v>
      </c>
      <c r="C9" s="35" t="s">
        <v>47</v>
      </c>
      <c r="D9" s="35" t="s">
        <v>47</v>
      </c>
      <c r="E9" s="57" t="s">
        <v>47</v>
      </c>
      <c r="F9" s="35" t="s">
        <v>47</v>
      </c>
    </row>
    <row r="10" spans="1:9" ht="12">
      <c r="A10" s="12" t="s">
        <v>3</v>
      </c>
      <c r="B10" s="13"/>
      <c r="C10" s="36">
        <f>C11</f>
        <v>2580</v>
      </c>
      <c r="D10" s="36">
        <f>D11</f>
        <v>2604</v>
      </c>
      <c r="E10" s="58">
        <f>E11</f>
        <v>2671</v>
      </c>
      <c r="F10" s="36">
        <f>F11</f>
        <v>3713</v>
      </c>
      <c r="G10" s="81"/>
      <c r="I10" s="83"/>
    </row>
    <row r="11" spans="1:7" ht="29.25" customHeight="1">
      <c r="A11" s="12" t="s">
        <v>4</v>
      </c>
      <c r="B11" s="13" t="s">
        <v>10</v>
      </c>
      <c r="C11" s="36">
        <f>C12+C17+C22</f>
        <v>2580</v>
      </c>
      <c r="D11" s="36">
        <f>D12+D17+D22</f>
        <v>2604</v>
      </c>
      <c r="E11" s="58">
        <f>E12+E17+E22</f>
        <v>2671</v>
      </c>
      <c r="F11" s="36">
        <f>F12+F17+F22</f>
        <v>3713</v>
      </c>
      <c r="G11" s="81"/>
    </row>
    <row r="12" spans="1:7" ht="29.25" customHeight="1" hidden="1">
      <c r="A12" s="12" t="s">
        <v>5</v>
      </c>
      <c r="B12" s="13" t="s">
        <v>11</v>
      </c>
      <c r="C12" s="36">
        <f>C13+C15</f>
        <v>2700</v>
      </c>
      <c r="D12" s="36">
        <f>D13+D15</f>
        <v>1794</v>
      </c>
      <c r="E12" s="58">
        <f>E13+E15</f>
        <v>1861</v>
      </c>
      <c r="F12" s="36">
        <f>F13+F15</f>
        <v>0</v>
      </c>
      <c r="G12" s="81"/>
    </row>
    <row r="13" spans="1:7" ht="29.25" customHeight="1" hidden="1">
      <c r="A13" s="14" t="s">
        <v>6</v>
      </c>
      <c r="B13" s="15" t="s">
        <v>12</v>
      </c>
      <c r="C13" s="37">
        <f>C14</f>
        <v>6330</v>
      </c>
      <c r="D13" s="37">
        <f>D14</f>
        <v>6234</v>
      </c>
      <c r="E13" s="59">
        <f>E14</f>
        <v>7442</v>
      </c>
      <c r="F13" s="37">
        <f>F14</f>
        <v>0</v>
      </c>
      <c r="G13" s="82"/>
    </row>
    <row r="14" spans="1:7" ht="29.25" customHeight="1" hidden="1">
      <c r="A14" s="14" t="s">
        <v>7</v>
      </c>
      <c r="B14" s="15" t="s">
        <v>13</v>
      </c>
      <c r="C14" s="37">
        <f>2580+3630+120</f>
        <v>6330</v>
      </c>
      <c r="D14" s="37">
        <f>2604+3630</f>
        <v>6234</v>
      </c>
      <c r="E14" s="59">
        <f>2671+3630+1141</f>
        <v>7442</v>
      </c>
      <c r="F14" s="37"/>
      <c r="G14" s="82"/>
    </row>
    <row r="15" spans="1:7" ht="29.25" customHeight="1" hidden="1">
      <c r="A15" s="14" t="s">
        <v>8</v>
      </c>
      <c r="B15" s="15" t="s">
        <v>14</v>
      </c>
      <c r="C15" s="37">
        <f>C16</f>
        <v>-3630</v>
      </c>
      <c r="D15" s="37">
        <f>D16</f>
        <v>-4440</v>
      </c>
      <c r="E15" s="59">
        <f>E16</f>
        <v>-5581</v>
      </c>
      <c r="F15" s="37">
        <f>F16</f>
        <v>0</v>
      </c>
      <c r="G15" s="82"/>
    </row>
    <row r="16" spans="1:7" ht="44.25" customHeight="1" hidden="1">
      <c r="A16" s="14" t="s">
        <v>9</v>
      </c>
      <c r="B16" s="15" t="s">
        <v>15</v>
      </c>
      <c r="C16" s="37">
        <v>-3630</v>
      </c>
      <c r="D16" s="37">
        <f>-3630+(-810)</f>
        <v>-4440</v>
      </c>
      <c r="E16" s="59">
        <f>-4440+(-1141)</f>
        <v>-5581</v>
      </c>
      <c r="F16" s="37"/>
      <c r="G16" s="82"/>
    </row>
    <row r="17" spans="1:7" ht="29.25" customHeight="1">
      <c r="A17" s="12" t="s">
        <v>16</v>
      </c>
      <c r="B17" s="13" t="s">
        <v>17</v>
      </c>
      <c r="C17" s="36">
        <f>C18+C20</f>
        <v>-1319</v>
      </c>
      <c r="D17" s="36">
        <f>D18+D20</f>
        <v>-390</v>
      </c>
      <c r="E17" s="58">
        <f>E18+E20</f>
        <v>-390</v>
      </c>
      <c r="F17" s="36">
        <f>F18+F20</f>
        <v>3606.17</v>
      </c>
      <c r="G17" s="81"/>
    </row>
    <row r="18" spans="1:7" ht="29.25" customHeight="1">
      <c r="A18" s="14" t="s">
        <v>18</v>
      </c>
      <c r="B18" s="15" t="s">
        <v>19</v>
      </c>
      <c r="C18" s="37">
        <f>C19</f>
        <v>5000</v>
      </c>
      <c r="D18" s="37">
        <f>D19</f>
        <v>5000</v>
      </c>
      <c r="E18" s="59">
        <f>E19</f>
        <v>5000</v>
      </c>
      <c r="F18" s="37">
        <f>F19</f>
        <v>6840.17</v>
      </c>
      <c r="G18" s="82"/>
    </row>
    <row r="19" spans="1:7" ht="38.25" customHeight="1">
      <c r="A19" s="14" t="s">
        <v>20</v>
      </c>
      <c r="B19" s="15" t="s">
        <v>21</v>
      </c>
      <c r="C19" s="37">
        <v>5000</v>
      </c>
      <c r="D19" s="37">
        <v>5000</v>
      </c>
      <c r="E19" s="59">
        <v>5000</v>
      </c>
      <c r="F19" s="37">
        <f>3234+3713-106.83</f>
        <v>6840.17</v>
      </c>
      <c r="G19" s="82">
        <f>F19+F21</f>
        <v>3606.17</v>
      </c>
    </row>
    <row r="20" spans="1:7" ht="42.75" customHeight="1">
      <c r="A20" s="14" t="s">
        <v>22</v>
      </c>
      <c r="B20" s="15" t="s">
        <v>23</v>
      </c>
      <c r="C20" s="37">
        <f>C21</f>
        <v>-6319</v>
      </c>
      <c r="D20" s="37">
        <f>D21</f>
        <v>-5390</v>
      </c>
      <c r="E20" s="59">
        <f>E21</f>
        <v>-5390</v>
      </c>
      <c r="F20" s="37">
        <f>F21</f>
        <v>-3234</v>
      </c>
      <c r="G20" s="82"/>
    </row>
    <row r="21" spans="1:7" ht="40.5" customHeight="1">
      <c r="A21" s="14" t="s">
        <v>24</v>
      </c>
      <c r="B21" s="15" t="s">
        <v>25</v>
      </c>
      <c r="C21" s="37">
        <f>-929+(-390)+(-5000)</f>
        <v>-6319</v>
      </c>
      <c r="D21" s="37">
        <f>(-390)+(-5000)</f>
        <v>-5390</v>
      </c>
      <c r="E21" s="59">
        <f>(-390)+(-5000)</f>
        <v>-5390</v>
      </c>
      <c r="F21" s="37">
        <f>-3234</f>
        <v>-3234</v>
      </c>
      <c r="G21" s="82"/>
    </row>
    <row r="22" spans="1:7" ht="38.25" customHeight="1">
      <c r="A22" s="12" t="s">
        <v>26</v>
      </c>
      <c r="B22" s="13" t="s">
        <v>27</v>
      </c>
      <c r="C22" s="36">
        <f>C23+C26</f>
        <v>1199</v>
      </c>
      <c r="D22" s="36">
        <f>D23+D26</f>
        <v>1200</v>
      </c>
      <c r="E22" s="58">
        <f>E23+E26</f>
        <v>1200</v>
      </c>
      <c r="F22" s="36">
        <f>F23+F26</f>
        <v>106.83</v>
      </c>
      <c r="G22" s="81"/>
    </row>
    <row r="23" spans="1:7" ht="29.25" customHeight="1" hidden="1">
      <c r="A23" s="12" t="s">
        <v>28</v>
      </c>
      <c r="B23" s="13" t="s">
        <v>30</v>
      </c>
      <c r="C23" s="36">
        <f aca="true" t="shared" si="0" ref="C23:F24">C24</f>
        <v>0</v>
      </c>
      <c r="D23" s="36">
        <f t="shared" si="0"/>
        <v>0</v>
      </c>
      <c r="E23" s="58">
        <f t="shared" si="0"/>
        <v>0</v>
      </c>
      <c r="F23" s="36">
        <f t="shared" si="0"/>
        <v>0</v>
      </c>
      <c r="G23" s="81"/>
    </row>
    <row r="24" spans="1:7" ht="39" customHeight="1" hidden="1">
      <c r="A24" s="14" t="s">
        <v>29</v>
      </c>
      <c r="B24" s="15" t="s">
        <v>31</v>
      </c>
      <c r="C24" s="37">
        <f t="shared" si="0"/>
        <v>0</v>
      </c>
      <c r="D24" s="37">
        <f t="shared" si="0"/>
        <v>0</v>
      </c>
      <c r="E24" s="59">
        <f t="shared" si="0"/>
        <v>0</v>
      </c>
      <c r="F24" s="37">
        <f t="shared" si="0"/>
        <v>0</v>
      </c>
      <c r="G24" s="82"/>
    </row>
    <row r="25" spans="1:7" ht="40.5" customHeight="1" hidden="1">
      <c r="A25" s="14" t="s">
        <v>32</v>
      </c>
      <c r="B25" s="15" t="s">
        <v>33</v>
      </c>
      <c r="C25" s="37"/>
      <c r="D25" s="37"/>
      <c r="E25" s="59"/>
      <c r="F25" s="37"/>
      <c r="G25" s="82"/>
    </row>
    <row r="26" spans="1:7" ht="35.25" customHeight="1">
      <c r="A26" s="12" t="s">
        <v>34</v>
      </c>
      <c r="B26" s="13" t="s">
        <v>35</v>
      </c>
      <c r="C26" s="36">
        <f>C27-C30</f>
        <v>1199</v>
      </c>
      <c r="D26" s="36">
        <f>D27-D30</f>
        <v>1200</v>
      </c>
      <c r="E26" s="58">
        <f>E27-E30</f>
        <v>1200</v>
      </c>
      <c r="F26" s="36">
        <f>F27-F30</f>
        <v>106.83</v>
      </c>
      <c r="G26" s="81"/>
    </row>
    <row r="27" spans="1:7" ht="36.75" customHeight="1">
      <c r="A27" s="14" t="s">
        <v>36</v>
      </c>
      <c r="B27" s="15" t="s">
        <v>37</v>
      </c>
      <c r="C27" s="37">
        <f>C28+C29</f>
        <v>1199</v>
      </c>
      <c r="D27" s="37">
        <f>D28+D29</f>
        <v>1200</v>
      </c>
      <c r="E27" s="59">
        <f>E28+E29</f>
        <v>1200</v>
      </c>
      <c r="F27" s="37">
        <f>F28+F29</f>
        <v>106.83</v>
      </c>
      <c r="G27" s="82"/>
    </row>
    <row r="28" spans="1:7" ht="42" customHeight="1">
      <c r="A28" s="14" t="s">
        <v>44</v>
      </c>
      <c r="B28" s="15" t="s">
        <v>38</v>
      </c>
      <c r="C28" s="37">
        <f>1199</f>
        <v>1199</v>
      </c>
      <c r="D28" s="37">
        <f>1200</f>
        <v>1200</v>
      </c>
      <c r="E28" s="59">
        <v>1200</v>
      </c>
      <c r="F28" s="37">
        <v>106.83</v>
      </c>
      <c r="G28" s="82"/>
    </row>
    <row r="29" spans="1:6" ht="54.75" customHeight="1" hidden="1">
      <c r="A29" s="14" t="s">
        <v>45</v>
      </c>
      <c r="B29" s="15" t="s">
        <v>39</v>
      </c>
      <c r="C29" s="37">
        <v>0</v>
      </c>
      <c r="D29" s="37">
        <v>0</v>
      </c>
      <c r="E29" s="59">
        <v>0</v>
      </c>
      <c r="F29" s="37">
        <v>0</v>
      </c>
    </row>
    <row r="30" spans="1:6" ht="26.25" customHeight="1" hidden="1">
      <c r="A30" s="14" t="s">
        <v>40</v>
      </c>
      <c r="B30" s="15" t="s">
        <v>41</v>
      </c>
      <c r="C30" s="37">
        <f>C32+C31</f>
        <v>0</v>
      </c>
      <c r="D30" s="37">
        <f>D32+D31</f>
        <v>0</v>
      </c>
      <c r="E30" s="59">
        <f>E32+E31</f>
        <v>0</v>
      </c>
      <c r="F30" s="37">
        <f>F32+F31</f>
        <v>0</v>
      </c>
    </row>
    <row r="31" spans="1:6" ht="18.75" customHeight="1" hidden="1">
      <c r="A31" s="14" t="s">
        <v>53</v>
      </c>
      <c r="B31" s="15" t="s">
        <v>54</v>
      </c>
      <c r="C31" s="37">
        <v>0</v>
      </c>
      <c r="D31" s="37">
        <v>0</v>
      </c>
      <c r="E31" s="59">
        <v>0</v>
      </c>
      <c r="F31" s="37">
        <v>0</v>
      </c>
    </row>
    <row r="32" spans="1:6" ht="13.5" customHeight="1" hidden="1">
      <c r="A32" s="14" t="s">
        <v>46</v>
      </c>
      <c r="B32" s="15" t="s">
        <v>42</v>
      </c>
      <c r="C32" s="37">
        <v>0</v>
      </c>
      <c r="D32" s="37">
        <v>0</v>
      </c>
      <c r="E32" s="59">
        <v>0</v>
      </c>
      <c r="F32" s="37">
        <v>0</v>
      </c>
    </row>
    <row r="33" ht="31.5" customHeight="1"/>
    <row r="34" ht="18.75" customHeight="1"/>
  </sheetData>
  <sheetProtection/>
  <mergeCells count="4">
    <mergeCell ref="B1:C1"/>
    <mergeCell ref="A7:C7"/>
    <mergeCell ref="B2:C2"/>
    <mergeCell ref="B3:F4"/>
  </mergeCells>
  <printOptions/>
  <pageMargins left="0.984251968503937" right="0.1968503937007874" top="0.5905511811023623" bottom="0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="60" zoomScalePageLayoutView="0" workbookViewId="0" topLeftCell="A1">
      <selection activeCell="E3" sqref="E3:F5"/>
    </sheetView>
  </sheetViews>
  <sheetFormatPr defaultColWidth="9.140625" defaultRowHeight="12.75"/>
  <cols>
    <col min="1" max="1" width="42.7109375" style="2" customWidth="1"/>
    <col min="2" max="2" width="27.28125" style="3" customWidth="1"/>
    <col min="3" max="3" width="24.421875" style="16" hidden="1" customWidth="1"/>
    <col min="4" max="4" width="22.00390625" style="3" hidden="1" customWidth="1"/>
    <col min="5" max="5" width="24.421875" style="72" customWidth="1"/>
    <col min="6" max="6" width="22.00390625" style="64" customWidth="1"/>
    <col min="7" max="16384" width="9.140625" style="5" customWidth="1"/>
  </cols>
  <sheetData>
    <row r="1" spans="3:6" ht="12.75">
      <c r="C1" s="56"/>
      <c r="D1" s="4"/>
      <c r="E1" s="42"/>
      <c r="F1" s="62"/>
    </row>
    <row r="2" spans="3:6" ht="12">
      <c r="C2" s="56" t="s">
        <v>69</v>
      </c>
      <c r="D2" s="4"/>
      <c r="E2" s="61" t="s">
        <v>86</v>
      </c>
      <c r="F2" s="62"/>
    </row>
    <row r="3" spans="3:6" ht="12.75" customHeight="1">
      <c r="C3" s="89" t="s">
        <v>70</v>
      </c>
      <c r="D3" s="89"/>
      <c r="E3" s="88" t="s">
        <v>84</v>
      </c>
      <c r="F3" s="88"/>
    </row>
    <row r="4" spans="3:6" ht="9" customHeight="1">
      <c r="C4" s="89"/>
      <c r="D4" s="89"/>
      <c r="E4" s="88"/>
      <c r="F4" s="88"/>
    </row>
    <row r="5" spans="3:6" ht="12.75" customHeight="1">
      <c r="C5" s="89"/>
      <c r="D5" s="89"/>
      <c r="E5" s="88"/>
      <c r="F5" s="88"/>
    </row>
    <row r="6" spans="3:5" ht="19.5" customHeight="1">
      <c r="C6" s="6"/>
      <c r="E6" s="63"/>
    </row>
    <row r="7" spans="1:6" ht="15.75" customHeight="1">
      <c r="A7" s="73" t="s">
        <v>80</v>
      </c>
      <c r="B7" s="73"/>
      <c r="C7" s="73"/>
      <c r="D7" s="73"/>
      <c r="E7" s="65"/>
      <c r="F7" s="65"/>
    </row>
    <row r="8" spans="1:5" ht="12">
      <c r="A8" s="7"/>
      <c r="B8" s="7"/>
      <c r="C8" s="7"/>
      <c r="E8" s="66"/>
    </row>
    <row r="9" spans="1:6" ht="12">
      <c r="A9" s="90" t="s">
        <v>0</v>
      </c>
      <c r="B9" s="92" t="s">
        <v>1</v>
      </c>
      <c r="C9" s="17" t="s">
        <v>43</v>
      </c>
      <c r="D9" s="18" t="s">
        <v>68</v>
      </c>
      <c r="E9" s="67" t="s">
        <v>78</v>
      </c>
      <c r="F9" s="68" t="s">
        <v>82</v>
      </c>
    </row>
    <row r="10" spans="1:6" ht="21" customHeight="1">
      <c r="A10" s="91"/>
      <c r="B10" s="93"/>
      <c r="C10" s="11" t="s">
        <v>2</v>
      </c>
      <c r="D10" s="11" t="s">
        <v>2</v>
      </c>
      <c r="E10" s="69" t="s">
        <v>2</v>
      </c>
      <c r="F10" s="69" t="s">
        <v>2</v>
      </c>
    </row>
    <row r="11" spans="1:6" ht="18" customHeight="1">
      <c r="A11" s="12" t="s">
        <v>3</v>
      </c>
      <c r="B11" s="13"/>
      <c r="C11" s="36">
        <f>C12</f>
        <v>2604</v>
      </c>
      <c r="D11" s="36">
        <f>D12</f>
        <v>2670</v>
      </c>
      <c r="E11" s="70">
        <f>E12</f>
        <v>3000</v>
      </c>
      <c r="F11" s="70">
        <f>F12</f>
        <v>2500</v>
      </c>
    </row>
    <row r="12" spans="1:6" ht="35.25" customHeight="1">
      <c r="A12" s="12" t="s">
        <v>4</v>
      </c>
      <c r="B12" s="13" t="s">
        <v>10</v>
      </c>
      <c r="C12" s="36">
        <f>C13+C18+C23</f>
        <v>2604</v>
      </c>
      <c r="D12" s="36">
        <f>D13+D18+D23</f>
        <v>2670</v>
      </c>
      <c r="E12" s="85">
        <f>E13+E18+E23</f>
        <v>3000</v>
      </c>
      <c r="F12" s="70">
        <f>F13+F18+F23</f>
        <v>2500</v>
      </c>
    </row>
    <row r="13" spans="1:6" ht="24" hidden="1">
      <c r="A13" s="12" t="s">
        <v>5</v>
      </c>
      <c r="B13" s="13" t="s">
        <v>11</v>
      </c>
      <c r="C13" s="36">
        <f>C14+C16</f>
        <v>1794</v>
      </c>
      <c r="D13" s="36">
        <f>D14+D16</f>
        <v>1860</v>
      </c>
      <c r="E13" s="70">
        <f>E14+E16</f>
        <v>0</v>
      </c>
      <c r="F13" s="70">
        <f>F14+F16</f>
        <v>0</v>
      </c>
    </row>
    <row r="14" spans="1:6" ht="34.5" customHeight="1" hidden="1">
      <c r="A14" s="14" t="s">
        <v>6</v>
      </c>
      <c r="B14" s="15" t="s">
        <v>12</v>
      </c>
      <c r="C14" s="37">
        <f>C15</f>
        <v>6234</v>
      </c>
      <c r="D14" s="37">
        <f>D15</f>
        <v>7442</v>
      </c>
      <c r="E14" s="71">
        <f>E15</f>
        <v>0</v>
      </c>
      <c r="F14" s="71">
        <f>F15</f>
        <v>0</v>
      </c>
    </row>
    <row r="15" spans="1:6" ht="39.75" customHeight="1" hidden="1">
      <c r="A15" s="14" t="s">
        <v>7</v>
      </c>
      <c r="B15" s="15" t="s">
        <v>13</v>
      </c>
      <c r="C15" s="37">
        <v>6234</v>
      </c>
      <c r="D15" s="37">
        <v>7442</v>
      </c>
      <c r="E15" s="71"/>
      <c r="F15" s="71"/>
    </row>
    <row r="16" spans="1:6" ht="31.5" customHeight="1" hidden="1">
      <c r="A16" s="14" t="s">
        <v>8</v>
      </c>
      <c r="B16" s="15" t="s">
        <v>14</v>
      </c>
      <c r="C16" s="37">
        <f>C17</f>
        <v>-4440</v>
      </c>
      <c r="D16" s="37">
        <f>D17</f>
        <v>-5582</v>
      </c>
      <c r="E16" s="71">
        <f>E17</f>
        <v>0</v>
      </c>
      <c r="F16" s="71">
        <f>F17</f>
        <v>0</v>
      </c>
    </row>
    <row r="17" spans="1:6" ht="39.75" customHeight="1" hidden="1">
      <c r="A17" s="14" t="s">
        <v>9</v>
      </c>
      <c r="B17" s="15" t="s">
        <v>15</v>
      </c>
      <c r="C17" s="37">
        <f>-4440</f>
        <v>-4440</v>
      </c>
      <c r="D17" s="37">
        <f>-5581-1</f>
        <v>-5582</v>
      </c>
      <c r="E17" s="71"/>
      <c r="F17" s="71"/>
    </row>
    <row r="18" spans="1:6" ht="39" customHeight="1">
      <c r="A18" s="12" t="s">
        <v>16</v>
      </c>
      <c r="B18" s="13" t="s">
        <v>17</v>
      </c>
      <c r="C18" s="36">
        <f>C19+C21</f>
        <v>-390</v>
      </c>
      <c r="D18" s="36">
        <f>D19+D21</f>
        <v>-390</v>
      </c>
      <c r="E18" s="70">
        <f>E19+E21</f>
        <v>3000</v>
      </c>
      <c r="F18" s="70">
        <f>F19+F21</f>
        <v>2500</v>
      </c>
    </row>
    <row r="19" spans="1:6" ht="51" customHeight="1">
      <c r="A19" s="14" t="s">
        <v>18</v>
      </c>
      <c r="B19" s="15" t="s">
        <v>19</v>
      </c>
      <c r="C19" s="37">
        <v>5000</v>
      </c>
      <c r="D19" s="37">
        <v>5000</v>
      </c>
      <c r="E19" s="71">
        <f>E20</f>
        <v>5400</v>
      </c>
      <c r="F19" s="71">
        <f>F20</f>
        <v>5000</v>
      </c>
    </row>
    <row r="20" spans="1:6" ht="61.5" customHeight="1">
      <c r="A20" s="14" t="s">
        <v>20</v>
      </c>
      <c r="B20" s="15" t="s">
        <v>21</v>
      </c>
      <c r="C20" s="37">
        <v>5000</v>
      </c>
      <c r="D20" s="37">
        <v>5000</v>
      </c>
      <c r="E20" s="71">
        <f>2400+3000</f>
        <v>5400</v>
      </c>
      <c r="F20" s="71">
        <f>2500+2500</f>
        <v>5000</v>
      </c>
    </row>
    <row r="21" spans="1:6" ht="48.75" customHeight="1">
      <c r="A21" s="14" t="s">
        <v>22</v>
      </c>
      <c r="B21" s="15" t="s">
        <v>23</v>
      </c>
      <c r="C21" s="37">
        <f>C22</f>
        <v>-5390</v>
      </c>
      <c r="D21" s="37">
        <f>D22</f>
        <v>-5390</v>
      </c>
      <c r="E21" s="71">
        <f>E22</f>
        <v>-2400</v>
      </c>
      <c r="F21" s="71">
        <f>F22</f>
        <v>-2500</v>
      </c>
    </row>
    <row r="22" spans="1:6" ht="70.5" customHeight="1">
      <c r="A22" s="14" t="s">
        <v>24</v>
      </c>
      <c r="B22" s="15" t="s">
        <v>25</v>
      </c>
      <c r="C22" s="37">
        <f>-5000+(-390)</f>
        <v>-5390</v>
      </c>
      <c r="D22" s="37">
        <f>-5000+(-390)</f>
        <v>-5390</v>
      </c>
      <c r="E22" s="71">
        <f>-2400</f>
        <v>-2400</v>
      </c>
      <c r="F22" s="71">
        <f>-2500</f>
        <v>-2500</v>
      </c>
    </row>
    <row r="23" spans="1:6" ht="28.5" customHeight="1" hidden="1">
      <c r="A23" s="12" t="s">
        <v>26</v>
      </c>
      <c r="B23" s="13" t="s">
        <v>27</v>
      </c>
      <c r="C23" s="36">
        <f>C24+C27</f>
        <v>1200</v>
      </c>
      <c r="D23" s="36">
        <f>D24+D27</f>
        <v>1200</v>
      </c>
      <c r="E23" s="70">
        <f>E24+E27</f>
        <v>0</v>
      </c>
      <c r="F23" s="70">
        <f>F24+F27</f>
        <v>0</v>
      </c>
    </row>
    <row r="24" spans="1:6" ht="40.5" customHeight="1" hidden="1">
      <c r="A24" s="12" t="s">
        <v>28</v>
      </c>
      <c r="B24" s="13" t="s">
        <v>30</v>
      </c>
      <c r="C24" s="36">
        <f aca="true" t="shared" si="0" ref="C24:F25">C25</f>
        <v>0</v>
      </c>
      <c r="D24" s="36">
        <f t="shared" si="0"/>
        <v>0</v>
      </c>
      <c r="E24" s="70">
        <f t="shared" si="0"/>
        <v>0</v>
      </c>
      <c r="F24" s="70">
        <f t="shared" si="0"/>
        <v>0</v>
      </c>
    </row>
    <row r="25" spans="1:6" ht="36" hidden="1">
      <c r="A25" s="14" t="s">
        <v>29</v>
      </c>
      <c r="B25" s="15" t="s">
        <v>31</v>
      </c>
      <c r="C25" s="37">
        <f t="shared" si="0"/>
        <v>0</v>
      </c>
      <c r="D25" s="37">
        <f t="shared" si="0"/>
        <v>0</v>
      </c>
      <c r="E25" s="71">
        <f t="shared" si="0"/>
        <v>0</v>
      </c>
      <c r="F25" s="71">
        <f t="shared" si="0"/>
        <v>0</v>
      </c>
    </row>
    <row r="26" spans="1:6" ht="38.25" customHeight="1" hidden="1">
      <c r="A26" s="14" t="s">
        <v>32</v>
      </c>
      <c r="B26" s="15" t="s">
        <v>33</v>
      </c>
      <c r="C26" s="37">
        <v>0</v>
      </c>
      <c r="D26" s="37">
        <v>0</v>
      </c>
      <c r="E26" s="71">
        <v>0</v>
      </c>
      <c r="F26" s="71">
        <v>0</v>
      </c>
    </row>
    <row r="27" spans="1:6" ht="30" customHeight="1" hidden="1">
      <c r="A27" s="12" t="s">
        <v>34</v>
      </c>
      <c r="B27" s="13" t="s">
        <v>35</v>
      </c>
      <c r="C27" s="36">
        <f>C28-C31</f>
        <v>1200</v>
      </c>
      <c r="D27" s="36">
        <f>D28-D31</f>
        <v>1200</v>
      </c>
      <c r="E27" s="70">
        <f>E28-E31</f>
        <v>0</v>
      </c>
      <c r="F27" s="70">
        <f>F28-F31</f>
        <v>0</v>
      </c>
    </row>
    <row r="28" spans="1:6" ht="30" customHeight="1" hidden="1">
      <c r="A28" s="14" t="s">
        <v>36</v>
      </c>
      <c r="B28" s="15" t="s">
        <v>37</v>
      </c>
      <c r="C28" s="37">
        <f>C29+C30</f>
        <v>1200</v>
      </c>
      <c r="D28" s="37">
        <f>D29+D30</f>
        <v>1200</v>
      </c>
      <c r="E28" s="71">
        <f>E29+E30</f>
        <v>0</v>
      </c>
      <c r="F28" s="71">
        <f>F29+F30</f>
        <v>0</v>
      </c>
    </row>
    <row r="29" spans="1:6" ht="39.75" customHeight="1" hidden="1">
      <c r="A29" s="14" t="s">
        <v>44</v>
      </c>
      <c r="B29" s="15" t="s">
        <v>38</v>
      </c>
      <c r="C29" s="37">
        <v>1200</v>
      </c>
      <c r="D29" s="37">
        <v>1200</v>
      </c>
      <c r="E29" s="71"/>
      <c r="F29" s="71"/>
    </row>
    <row r="30" spans="1:6" ht="52.5" customHeight="1" hidden="1">
      <c r="A30" s="14" t="s">
        <v>45</v>
      </c>
      <c r="B30" s="15" t="s">
        <v>39</v>
      </c>
      <c r="C30" s="37">
        <v>0</v>
      </c>
      <c r="D30" s="37">
        <v>0</v>
      </c>
      <c r="E30" s="71">
        <v>0</v>
      </c>
      <c r="F30" s="71">
        <v>0</v>
      </c>
    </row>
    <row r="31" spans="1:6" ht="28.5" customHeight="1" hidden="1">
      <c r="A31" s="14" t="s">
        <v>40</v>
      </c>
      <c r="B31" s="15" t="s">
        <v>41</v>
      </c>
      <c r="C31" s="37">
        <f>C33+C32</f>
        <v>0</v>
      </c>
      <c r="D31" s="37">
        <f>D33+D32</f>
        <v>0</v>
      </c>
      <c r="E31" s="71">
        <f>E33+E32</f>
        <v>0</v>
      </c>
      <c r="F31" s="71">
        <f>F33+F32</f>
        <v>0</v>
      </c>
    </row>
    <row r="32" spans="1:6" ht="33.75" customHeight="1" hidden="1">
      <c r="A32" s="14" t="s">
        <v>53</v>
      </c>
      <c r="B32" s="15" t="s">
        <v>54</v>
      </c>
      <c r="C32" s="37">
        <v>0</v>
      </c>
      <c r="D32" s="37">
        <v>0</v>
      </c>
      <c r="E32" s="71">
        <v>0</v>
      </c>
      <c r="F32" s="71">
        <v>0</v>
      </c>
    </row>
    <row r="33" spans="1:6" ht="52.5" customHeight="1" hidden="1">
      <c r="A33" s="14" t="s">
        <v>46</v>
      </c>
      <c r="B33" s="15" t="s">
        <v>42</v>
      </c>
      <c r="C33" s="37">
        <v>0</v>
      </c>
      <c r="D33" s="37">
        <v>0</v>
      </c>
      <c r="E33" s="71">
        <v>0</v>
      </c>
      <c r="F33" s="71">
        <v>0</v>
      </c>
    </row>
    <row r="34" ht="12" hidden="1"/>
    <row r="35" spans="2:6" ht="12" hidden="1">
      <c r="B35" s="75" t="s">
        <v>71</v>
      </c>
      <c r="C35" s="76"/>
      <c r="D35" s="75"/>
      <c r="E35" s="77">
        <v>1741.7</v>
      </c>
      <c r="F35" s="78">
        <v>584.9</v>
      </c>
    </row>
    <row r="36" spans="2:6" ht="12" hidden="1">
      <c r="B36" s="75"/>
      <c r="C36" s="76"/>
      <c r="D36" s="75"/>
      <c r="E36" s="79" t="s">
        <v>73</v>
      </c>
      <c r="F36" s="80" t="s">
        <v>72</v>
      </c>
    </row>
  </sheetData>
  <sheetProtection/>
  <mergeCells count="4">
    <mergeCell ref="E3:F5"/>
    <mergeCell ref="C3:D5"/>
    <mergeCell ref="A9:A10"/>
    <mergeCell ref="B9:B10"/>
  </mergeCells>
  <printOptions/>
  <pageMargins left="0.7874015748031497" right="0.1968503937007874" top="0.3937007874015748" bottom="0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C19"/>
  <sheetViews>
    <sheetView view="pageBreakPreview" zoomScale="60" zoomScalePageLayoutView="0" workbookViewId="0" topLeftCell="A1">
      <selection activeCell="C10" sqref="C10"/>
    </sheetView>
  </sheetViews>
  <sheetFormatPr defaultColWidth="9.140625" defaultRowHeight="12.75"/>
  <cols>
    <col min="1" max="1" width="9.140625" style="19" customWidth="1"/>
    <col min="2" max="2" width="27.00390625" style="5" customWidth="1"/>
    <col min="3" max="3" width="54.00390625" style="5" customWidth="1"/>
    <col min="4" max="16384" width="9.140625" style="5" customWidth="1"/>
  </cols>
  <sheetData>
    <row r="1" ht="12.75">
      <c r="C1" s="84"/>
    </row>
    <row r="2" ht="12">
      <c r="C2" s="56" t="s">
        <v>87</v>
      </c>
    </row>
    <row r="3" ht="6.75" customHeight="1">
      <c r="C3" s="88" t="s">
        <v>84</v>
      </c>
    </row>
    <row r="4" ht="18" customHeight="1">
      <c r="C4" s="88"/>
    </row>
    <row r="6" spans="1:3" ht="12">
      <c r="A6" s="87" t="s">
        <v>48</v>
      </c>
      <c r="B6" s="87"/>
      <c r="C6" s="87"/>
    </row>
    <row r="7" spans="1:3" ht="12">
      <c r="A7" s="87" t="s">
        <v>49</v>
      </c>
      <c r="B7" s="87"/>
      <c r="C7" s="87"/>
    </row>
    <row r="8" ht="18.75" customHeight="1"/>
    <row r="9" spans="1:3" s="20" customFormat="1" ht="23.25" customHeight="1">
      <c r="A9" s="24" t="s">
        <v>50</v>
      </c>
      <c r="B9" s="25" t="s">
        <v>51</v>
      </c>
      <c r="C9" s="9" t="s">
        <v>0</v>
      </c>
    </row>
    <row r="10" spans="1:3" s="20" customFormat="1" ht="33" customHeight="1">
      <c r="A10" s="24" t="s">
        <v>52</v>
      </c>
      <c r="B10" s="22"/>
      <c r="C10" s="9" t="s">
        <v>61</v>
      </c>
    </row>
    <row r="11" spans="1:3" ht="48" customHeight="1">
      <c r="A11" s="21" t="s">
        <v>52</v>
      </c>
      <c r="B11" s="15" t="s">
        <v>74</v>
      </c>
      <c r="C11" s="23" t="s">
        <v>18</v>
      </c>
    </row>
    <row r="12" spans="1:3" ht="46.5" customHeight="1">
      <c r="A12" s="21" t="s">
        <v>52</v>
      </c>
      <c r="B12" s="15" t="s">
        <v>55</v>
      </c>
      <c r="C12" s="23" t="s">
        <v>20</v>
      </c>
    </row>
    <row r="13" spans="1:3" ht="44.25" customHeight="1">
      <c r="A13" s="21" t="s">
        <v>52</v>
      </c>
      <c r="B13" s="15" t="s">
        <v>76</v>
      </c>
      <c r="C13" s="23" t="s">
        <v>75</v>
      </c>
    </row>
    <row r="14" spans="1:3" ht="25.5" customHeight="1" hidden="1">
      <c r="A14" s="21" t="s">
        <v>52</v>
      </c>
      <c r="B14" s="15" t="s">
        <v>57</v>
      </c>
      <c r="C14" s="23" t="s">
        <v>45</v>
      </c>
    </row>
    <row r="15" spans="1:3" ht="24.75" customHeight="1" hidden="1">
      <c r="A15" s="21" t="s">
        <v>52</v>
      </c>
      <c r="B15" s="15" t="s">
        <v>58</v>
      </c>
      <c r="C15" s="23" t="s">
        <v>9</v>
      </c>
    </row>
    <row r="16" spans="1:3" ht="47.25" customHeight="1">
      <c r="A16" s="21" t="s">
        <v>52</v>
      </c>
      <c r="B16" s="15" t="s">
        <v>59</v>
      </c>
      <c r="C16" s="23" t="s">
        <v>24</v>
      </c>
    </row>
    <row r="17" spans="1:3" ht="37.5" customHeight="1" hidden="1">
      <c r="A17" s="21" t="s">
        <v>52</v>
      </c>
      <c r="B17" s="15" t="s">
        <v>60</v>
      </c>
      <c r="C17" s="23" t="s">
        <v>53</v>
      </c>
    </row>
    <row r="18" spans="1:3" ht="48.75" customHeight="1">
      <c r="A18" s="21" t="s">
        <v>52</v>
      </c>
      <c r="B18" s="15" t="s">
        <v>77</v>
      </c>
      <c r="C18" s="23" t="s">
        <v>36</v>
      </c>
    </row>
    <row r="19" spans="1:3" ht="48.75" customHeight="1">
      <c r="A19" s="55" t="s">
        <v>52</v>
      </c>
      <c r="B19" s="15" t="s">
        <v>56</v>
      </c>
      <c r="C19" s="23" t="s">
        <v>44</v>
      </c>
    </row>
    <row r="24" ht="27.75" customHeight="1"/>
    <row r="25" ht="27.75" customHeight="1"/>
    <row r="26" ht="25.5" customHeight="1"/>
    <row r="27" ht="28.5" customHeight="1"/>
    <row r="28" ht="30" customHeight="1"/>
    <row r="29" ht="36" customHeight="1"/>
    <row r="30" ht="42" customHeight="1"/>
    <row r="31" ht="40.5" customHeight="1"/>
    <row r="32" ht="39" customHeight="1"/>
    <row r="33" ht="26.25" customHeight="1"/>
    <row r="34" ht="29.25" customHeight="1"/>
    <row r="35" ht="38.25" customHeight="1"/>
    <row r="36" ht="39" customHeight="1"/>
    <row r="37" ht="30" customHeight="1"/>
    <row r="38" ht="27.75" customHeight="1"/>
    <row r="39" ht="39.75" customHeight="1"/>
    <row r="40" ht="52.5" customHeight="1"/>
    <row r="41" ht="27" customHeight="1"/>
    <row r="42" ht="41.25" customHeight="1"/>
  </sheetData>
  <sheetProtection/>
  <mergeCells count="3">
    <mergeCell ref="C3:C4"/>
    <mergeCell ref="A6:C6"/>
    <mergeCell ref="A7:C7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4"/>
  <sheetViews>
    <sheetView view="pageBreakPreview" zoomScale="60" zoomScalePageLayoutView="0" workbookViewId="0" topLeftCell="A1">
      <selection activeCell="B3" sqref="B3:C3"/>
    </sheetView>
  </sheetViews>
  <sheetFormatPr defaultColWidth="9.140625" defaultRowHeight="12.75"/>
  <cols>
    <col min="1" max="1" width="63.8515625" style="0" customWidth="1"/>
    <col min="2" max="2" width="17.8515625" style="30" customWidth="1"/>
    <col min="3" max="3" width="19.28125" style="30" customWidth="1"/>
    <col min="4" max="4" width="13.421875" style="0" customWidth="1"/>
    <col min="5" max="5" width="12.7109375" style="0" customWidth="1"/>
  </cols>
  <sheetData>
    <row r="1" spans="2:3" ht="12.75">
      <c r="B1" s="42"/>
      <c r="C1" s="28"/>
    </row>
    <row r="2" spans="2:3" ht="12.75">
      <c r="B2" s="103" t="s">
        <v>88</v>
      </c>
      <c r="C2" s="95"/>
    </row>
    <row r="3" spans="2:3" ht="36" customHeight="1">
      <c r="B3" s="88" t="s">
        <v>84</v>
      </c>
      <c r="C3" s="88"/>
    </row>
    <row r="6" spans="1:3" ht="12.75">
      <c r="A6" s="94" t="s">
        <v>81</v>
      </c>
      <c r="B6" s="94"/>
      <c r="C6" s="94"/>
    </row>
    <row r="8" ht="12.75">
      <c r="C8" s="28" t="s">
        <v>66</v>
      </c>
    </row>
    <row r="9" spans="1:3" s="27" customFormat="1" ht="63" customHeight="1">
      <c r="A9" s="26"/>
      <c r="B9" s="29" t="s">
        <v>65</v>
      </c>
      <c r="C9" s="29" t="s">
        <v>62</v>
      </c>
    </row>
    <row r="10" spans="1:3" ht="21.75" customHeight="1">
      <c r="A10" s="48" t="s">
        <v>63</v>
      </c>
      <c r="B10" s="31">
        <f>B12+B13+B14</f>
        <v>6840.17</v>
      </c>
      <c r="C10" s="31">
        <f>C12+C13+C14</f>
        <v>-3234</v>
      </c>
    </row>
    <row r="11" spans="1:3" ht="31.5" customHeight="1">
      <c r="A11" s="1" t="s">
        <v>64</v>
      </c>
      <c r="B11" s="31"/>
      <c r="C11" s="31"/>
    </row>
    <row r="12" spans="1:3" ht="18.75" customHeight="1" hidden="1">
      <c r="A12" s="12" t="s">
        <v>5</v>
      </c>
      <c r="B12" s="31"/>
      <c r="C12" s="31"/>
    </row>
    <row r="13" spans="1:3" ht="34.5" customHeight="1">
      <c r="A13" s="12" t="s">
        <v>16</v>
      </c>
      <c r="B13" s="31">
        <f>'прилож 1'!F19</f>
        <v>6840.17</v>
      </c>
      <c r="C13" s="31">
        <f>'прилож 1'!F20</f>
        <v>-3234</v>
      </c>
    </row>
    <row r="14" spans="1:3" s="27" customFormat="1" ht="126" customHeight="1" hidden="1">
      <c r="A14" s="26" t="s">
        <v>67</v>
      </c>
      <c r="B14" s="32"/>
      <c r="C14" s="32"/>
    </row>
  </sheetData>
  <sheetProtection/>
  <mergeCells count="3">
    <mergeCell ref="A6:C6"/>
    <mergeCell ref="B3:C3"/>
    <mergeCell ref="B2:C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tabSelected="1" view="pageBreakPreview" zoomScale="60" zoomScalePageLayoutView="0" workbookViewId="0" topLeftCell="A1">
      <selection activeCell="C3" sqref="C3:E3"/>
    </sheetView>
  </sheetViews>
  <sheetFormatPr defaultColWidth="9.140625" defaultRowHeight="12.75"/>
  <cols>
    <col min="1" max="1" width="48.28125" style="41" customWidth="1"/>
    <col min="2" max="2" width="13.140625" style="41" customWidth="1"/>
    <col min="3" max="3" width="16.140625" style="41" customWidth="1"/>
    <col min="4" max="4" width="13.00390625" style="42" customWidth="1"/>
    <col min="5" max="5" width="19.00390625" style="42" customWidth="1"/>
    <col min="6" max="16384" width="9.140625" style="41" customWidth="1"/>
  </cols>
  <sheetData>
    <row r="1" ht="12.75">
      <c r="E1" s="43"/>
    </row>
    <row r="2" spans="4:5" s="39" customFormat="1" ht="12.75">
      <c r="D2" s="103" t="s">
        <v>89</v>
      </c>
      <c r="E2" s="96"/>
    </row>
    <row r="3" spans="3:5" s="39" customFormat="1" ht="43.5" customHeight="1">
      <c r="C3" s="88" t="s">
        <v>84</v>
      </c>
      <c r="D3" s="102"/>
      <c r="E3" s="102"/>
    </row>
    <row r="6" spans="1:5" ht="12.75">
      <c r="A6" s="94" t="s">
        <v>83</v>
      </c>
      <c r="B6" s="97"/>
      <c r="C6" s="97"/>
      <c r="D6" s="97"/>
      <c r="E6" s="97"/>
    </row>
    <row r="7" spans="1:5" ht="12.75">
      <c r="A7" s="40"/>
      <c r="B7" s="40"/>
      <c r="C7" s="40"/>
      <c r="D7" s="40"/>
      <c r="E7" s="40"/>
    </row>
    <row r="9" ht="12.75">
      <c r="E9" s="43" t="s">
        <v>66</v>
      </c>
    </row>
    <row r="10" spans="1:5" ht="12.75">
      <c r="A10" s="98"/>
      <c r="B10" s="100" t="s">
        <v>78</v>
      </c>
      <c r="C10" s="101"/>
      <c r="D10" s="99" t="s">
        <v>82</v>
      </c>
      <c r="E10" s="98"/>
    </row>
    <row r="11" spans="1:5" s="45" customFormat="1" ht="63.75">
      <c r="A11" s="98"/>
      <c r="B11" s="44" t="s">
        <v>65</v>
      </c>
      <c r="C11" s="44" t="s">
        <v>62</v>
      </c>
      <c r="D11" s="44" t="s">
        <v>65</v>
      </c>
      <c r="E11" s="44" t="s">
        <v>62</v>
      </c>
    </row>
    <row r="12" spans="1:5" ht="26.25" customHeight="1">
      <c r="A12" s="48" t="s">
        <v>63</v>
      </c>
      <c r="B12" s="53">
        <f>SUM(B14:B15)</f>
        <v>5400</v>
      </c>
      <c r="C12" s="53">
        <f>C14+C15</f>
        <v>-2400</v>
      </c>
      <c r="D12" s="53">
        <f>SUM(D14:D15)</f>
        <v>5000</v>
      </c>
      <c r="E12" s="53">
        <f>E14+E15</f>
        <v>-2500</v>
      </c>
    </row>
    <row r="13" spans="1:5" ht="20.25" customHeight="1">
      <c r="A13" s="46" t="s">
        <v>64</v>
      </c>
      <c r="B13" s="47"/>
      <c r="C13" s="47"/>
      <c r="D13" s="47"/>
      <c r="E13" s="47"/>
    </row>
    <row r="14" spans="1:5" ht="25.5" customHeight="1" hidden="1">
      <c r="A14" s="49" t="s">
        <v>5</v>
      </c>
      <c r="B14" s="54"/>
      <c r="C14" s="54"/>
      <c r="D14" s="50"/>
      <c r="E14" s="50"/>
    </row>
    <row r="15" spans="1:5" ht="42.75" customHeight="1">
      <c r="A15" s="49" t="s">
        <v>16</v>
      </c>
      <c r="B15" s="54">
        <f>'прилож 3'!E19</f>
        <v>5400</v>
      </c>
      <c r="C15" s="54">
        <f>'прилож 3'!E21</f>
        <v>-2400</v>
      </c>
      <c r="D15" s="50">
        <f>'прилож 3'!F20</f>
        <v>5000</v>
      </c>
      <c r="E15" s="50">
        <f>'прилож 3'!F22</f>
        <v>-2500</v>
      </c>
    </row>
    <row r="17" spans="2:5" ht="12.75">
      <c r="B17" s="51"/>
      <c r="C17" s="51"/>
      <c r="D17" s="52"/>
      <c r="E17" s="52"/>
    </row>
  </sheetData>
  <sheetProtection/>
  <mergeCells count="6">
    <mergeCell ref="D2:E2"/>
    <mergeCell ref="A6:E6"/>
    <mergeCell ref="A10:A11"/>
    <mergeCell ref="D10:E10"/>
    <mergeCell ref="B10:C10"/>
    <mergeCell ref="C3:E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2012-12-17T07:41:46Z</cp:lastPrinted>
  <dcterms:created xsi:type="dcterms:W3CDTF">1996-10-08T23:32:33Z</dcterms:created>
  <dcterms:modified xsi:type="dcterms:W3CDTF">2012-12-26T08:38:34Z</dcterms:modified>
  <cp:category/>
  <cp:version/>
  <cp:contentType/>
  <cp:contentStatus/>
</cp:coreProperties>
</file>