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приол 12 раб вар" sheetId="1" r:id="rId1"/>
    <sheet name="приол 12 " sheetId="2" r:id="rId2"/>
    <sheet name="приол 13  2015-2016" sheetId="3" r:id="rId3"/>
    <sheet name="Лист3" sheetId="4" r:id="rId4"/>
  </sheets>
  <definedNames>
    <definedName name="_xlnm.Print_Titles" localSheetId="1">'приол 12 '!$6:$6</definedName>
    <definedName name="_xlnm.Print_Titles" localSheetId="2">'приол 13  2015-2016'!$6:$6</definedName>
    <definedName name="_xlnm.Print_Area" localSheetId="0">'приол 12 раб вар'!$B$1:$H$75</definedName>
  </definedNames>
  <calcPr fullCalcOnLoad="1"/>
</workbook>
</file>

<file path=xl/sharedStrings.xml><?xml version="1.0" encoding="utf-8"?>
<sst xmlns="http://schemas.openxmlformats.org/spreadsheetml/2006/main" count="283" uniqueCount="75">
  <si>
    <t>Код</t>
  </si>
  <si>
    <t>Исполнители</t>
  </si>
  <si>
    <t>Администрация  района (аймака)</t>
  </si>
  <si>
    <t>Отдел образования Онгудайского района</t>
  </si>
  <si>
    <t>(тыс.руб)</t>
  </si>
  <si>
    <t>Отдел культуры, спорта и туризма</t>
  </si>
  <si>
    <t>Распределение бюджетных ассигнований на реализацию муниципальных целевых программ 
 муниципального образования «Онгудайский район» на 2014 год.</t>
  </si>
  <si>
    <t xml:space="preserve">Приложение 13 </t>
  </si>
  <si>
    <t xml:space="preserve"> Приложение 12</t>
  </si>
  <si>
    <t>К решению "О бюджете муниципального образования "Онгудайский район" на 2014год и на 2015 и 2016 годов"</t>
  </si>
  <si>
    <t>ВЦП "Обеспечение жильем молодых семей на территории  муниципального образования  "Онгудайский район" на 2014-2016 гг.</t>
  </si>
  <si>
    <t>ВЦП "Развитие культуры и библиотечного дела Онгудайского района" на 2014-2016гг.</t>
  </si>
  <si>
    <t>ВЦП "Реализация молодежной политики на 2014-2016гг.</t>
  </si>
  <si>
    <t>ВЦП "Развитие физической культуры , спорта и фромирование здорового образа жизни в Онгудайском районе на 2014-2016 гг."</t>
  </si>
  <si>
    <t>ВЦП "Развитие доступного общего образования в муниципальном образовании  "Онгудайский район"на 2014-2016 гг."</t>
  </si>
  <si>
    <t>ВЦП "Развитие доступного дошкольного образования в муниципальном образовании  "Онгудайский район" на 2014-2016 гг."</t>
  </si>
  <si>
    <t>ВЦП "Оборудование медицинских кабинетов образовательных учреждений Онгудаййского района медицинским оборудованием и инструментарием на 2014-2016 гг."</t>
  </si>
  <si>
    <t>ВЦП "Совершенствование организации питания в организованных детских коллективах Онгудайского района на 2014-2016 гг."</t>
  </si>
  <si>
    <t>ВЦП "Улучшение условий охраны труда в образовательных учреждениях Онгудайского района на 2014-2016гг."</t>
  </si>
  <si>
    <t>ВЦП "Комплексные меры по противодействию  незаконному обороту и потреблению наркотических средств, психотропных веществ и их прекурсоров в Онгудайском районе на 2014-2016 годы."</t>
  </si>
  <si>
    <t>ВЦП  "О мерах по противодействию терроризму и экстремизму в муниципальном образовании  "Онгудайский район" на 2014-2016 гг."</t>
  </si>
  <si>
    <t>ВЦП "Повышение  безопасности дорожного движения на территории муниципального образования  "Онгудайский район" на 2014-2016 гг."</t>
  </si>
  <si>
    <t>ВЦП "Комплексные меры профилактики правонарушений на территории МО "Онгудайский район" на 2014-2016гг."</t>
  </si>
  <si>
    <t>ВЦП  "Формирование эффективной системы управления и распоряжения муниципальным имуществом на 2014-2016 гг."</t>
  </si>
  <si>
    <t>ВЦП  "Повышение эффективности использования земельных участков  на территории муниципального образования "Онгудайский район" на 2014-2016 гг."</t>
  </si>
  <si>
    <t>ВЦП  "Проведение капитального ремонта многоквартирных домов в Онгудайском районе  на 2012-2014 гг."</t>
  </si>
  <si>
    <t>ВЦП  "Переселение граждан из аварийного жилищного фонда в Онгудайском районе  на 2012-2014гг."</t>
  </si>
  <si>
    <t>ВЦП "Энергосбережение  в муниицпальном образовании "Онгудайский район" на 2010-2015 гг."</t>
  </si>
  <si>
    <t>Развитие культуры</t>
  </si>
  <si>
    <t>Библиотечное дело</t>
  </si>
  <si>
    <t xml:space="preserve">ВЦП "Развитие дополнительного образования в МО "Онгудайском районе" на 2014-2016 гг." </t>
  </si>
  <si>
    <t>ВЦП "Развитие дополнительного образования  детей в Онгудайском районе на базе МАОУДОД "Онгудайская детская школа искусств" на 2014-2016 годы"</t>
  </si>
  <si>
    <t>ВЦП "Развитие дополнительного образования  детей в Онгудайском районе" на базе Детско-юношеской спортивной школы им.Н.В.Кулачева на 2014-2016 годы"</t>
  </si>
  <si>
    <t>ВЦП "Организация отдыха, оздоровления и занятости детей в муниципальных образовательных учреждениях муниципального образования  "Онгудайский район" на 2014-2016гг."</t>
  </si>
  <si>
    <t>ВЦП "Медико -социальная поддержка слабозащищенных  категорий населения в  муниципальном образовании  "Онгудайский район"  на 2014-2016 гг."</t>
  </si>
  <si>
    <t>ВЦП " Программа комплексного развития систем коммунальной инфраструктуры муниципального образования  "Онгудайский район" на 2014-2020 гг."</t>
  </si>
  <si>
    <t>ВЦП "Устойчивое развитие сельских территорий муниципального образования "Онгудайский район" на период 2014-2016 годы"</t>
  </si>
  <si>
    <t>Объекты капитального строительства</t>
  </si>
  <si>
    <t>Обеспечение жильем специалистов на селе</t>
  </si>
  <si>
    <t>ВЦП "Развитие агропромышленного комплекса муниципального образования "Онгудайский район" на 2014-2016годы"</t>
  </si>
  <si>
    <t>ВЦП "Социальная защита населения муниципального образования "Онгудайский район" на 2014-2016 годы"</t>
  </si>
  <si>
    <t>ВЦП "Поддержка и развитие печатных средств массовой информации в муниципальном образовании "Онгудайский район" на 2014-2016 г.г"</t>
  </si>
  <si>
    <t>ВЦП "Обеспечение деятельности администрации района (аймака) муниципального образования "Онгудайский район" и её структурных подразделений на 2014-2016 годы"</t>
  </si>
  <si>
    <t>ВЦП "Благоустройство территории Онгудайского района на 2014-2016 годы"</t>
  </si>
  <si>
    <t>ВЦП «Развитие малого предпринимательства в Онгудайском районе на 2014-2016 годы»</t>
  </si>
  <si>
    <t>ВЦП Строительство, реконструкция  объектов социальной сферы на 2014-2016 гг.</t>
  </si>
  <si>
    <t>Строительство и реконструкция объектов социальной сферы</t>
  </si>
  <si>
    <t>Финансирование БУ ОКС муниципального образования "Онгудайский район"</t>
  </si>
  <si>
    <t>ВЦП "Вакцинопрофилактика заболеваний, управляемых иммунизацией на территории муниципального оборазования "Онгудайский район" на 2014-2016 годы"</t>
  </si>
  <si>
    <t>ВЦП "Профилактика и предупреждение распростанения туберкулеза  на территории муниципального оборазования "Онгудайский район" на 2014-2016 годы"</t>
  </si>
  <si>
    <t>ВЦП "О мерах  предупреждения дальнейшего распространения вирусных гепатитов "В" и "С"  на территории муниципального оборазования "Онгудайский район" на 2014-2016 годы"</t>
  </si>
  <si>
    <t>ВЦП "Неотложные меры по совершенствованию психиатрической помощи населению Онгудайского района на 2014-2016 годы"</t>
  </si>
  <si>
    <t>ВЦП "О мерах предупреждения дальнейшего распространения заболеваний, передающихся перимущественно половым путем на территории муниципального оборазования "Онгудайский район" на 2014-2016 годы"</t>
  </si>
  <si>
    <t>ВЦП "Неотложные меры по совершенствованию онкологической помощи населению Онгудайского района на 2014-2016 годы"</t>
  </si>
  <si>
    <t>ВЦП "Обеспечение деятельности  Отдела по методическому и, бухгалтерскому  и хозяйственному обслуживанию учреждений образования униципального образования "Онгудайский район"</t>
  </si>
  <si>
    <t>Управление по экономике и финансам Онгудайского района</t>
  </si>
  <si>
    <t>Итого  по ведомственным целевым программам</t>
  </si>
  <si>
    <t>Распределение бюджетных ассигнований на реализацию ведомственных целевых программ 
 муниципального образования «Онгудайский район» на 2014 год.</t>
  </si>
  <si>
    <t>Распределение бюджетных ассигнований на реализацию ведомственных  целевых программ 
 муниципального образования «Онгудайский район» на 2015 и 2016 годы.</t>
  </si>
  <si>
    <t>ВЦП "Развитие дополнительного образования  детей в Онгудайском районе на базе МБОУ "Центр детского творчества"  на 2014-2016 годы"</t>
  </si>
  <si>
    <t>стройка</t>
  </si>
  <si>
    <t>3</t>
  </si>
  <si>
    <t>4</t>
  </si>
  <si>
    <t>ВЦП "Энергосбережение  в муниципальном образовании "Онгудайский район" на 2010-2015 гг."</t>
  </si>
  <si>
    <t xml:space="preserve">Наименование </t>
  </si>
  <si>
    <t>Всего на 3 года</t>
  </si>
  <si>
    <t>Всего  РайОО</t>
  </si>
  <si>
    <t>Всего Администрация</t>
  </si>
  <si>
    <t>Всено УЭФ</t>
  </si>
  <si>
    <t>Всего Отдел культуры</t>
  </si>
  <si>
    <t>Энергосбережение объектов общего образования</t>
  </si>
  <si>
    <t>2014г</t>
  </si>
  <si>
    <t>2015г</t>
  </si>
  <si>
    <t>2016г</t>
  </si>
  <si>
    <t>ВЦП "Профилактика и предупреждение распространения туберкулеза  на территории муниципального оборазования "Онгудайский район" на 2014-2016 годы"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</si>
</sst>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i/>
      <sz val="10"/>
      <color indexed="8"/>
      <name val="Times New Roman"/>
      <family val="1"/>
    </font>
    <font>
      <sz val="6"/>
      <color indexed="8"/>
      <name val="Times New Roman"/>
      <family val="1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sz val="6"/>
      <color rgb="FF000000"/>
      <name val="Times New Roman"/>
      <family val="1"/>
    </font>
    <font>
      <sz val="6"/>
      <color theme="1"/>
      <name val="Times New Roman"/>
      <family val="1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52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27" fillId="0" borderId="10" xfId="54" applyFont="1" applyFill="1" applyBorder="1" applyAlignment="1">
      <alignment horizontal="center"/>
      <protection/>
    </xf>
    <xf numFmtId="0" fontId="2" fillId="0" borderId="11" xfId="54" applyFont="1" applyFill="1" applyBorder="1" applyAlignment="1">
      <alignment horizontal="left" vertical="center" wrapText="1"/>
      <protection/>
    </xf>
    <xf numFmtId="0" fontId="2" fillId="0" borderId="12" xfId="54" applyFont="1" applyFill="1" applyBorder="1" applyAlignment="1">
      <alignment horizontal="left" vertical="center" wrapText="1"/>
      <protection/>
    </xf>
    <xf numFmtId="0" fontId="2" fillId="0" borderId="11" xfId="54" applyFont="1" applyFill="1" applyBorder="1" applyAlignment="1">
      <alignment horizontal="left" wrapText="1"/>
      <protection/>
    </xf>
    <xf numFmtId="0" fontId="2" fillId="0" borderId="11" xfId="54" applyFont="1" applyFill="1" applyBorder="1" applyAlignment="1">
      <alignment horizontal="left"/>
      <protection/>
    </xf>
    <xf numFmtId="0" fontId="3" fillId="0" borderId="11" xfId="54" applyFont="1" applyFill="1" applyBorder="1" applyAlignment="1">
      <alignment horizontal="left" wrapText="1"/>
      <protection/>
    </xf>
    <xf numFmtId="0" fontId="0" fillId="0" borderId="10" xfId="0" applyBorder="1" applyAlignment="1">
      <alignment/>
    </xf>
    <xf numFmtId="0" fontId="2" fillId="0" borderId="10" xfId="53" applyFont="1" applyFill="1" applyBorder="1" applyAlignment="1">
      <alignment horizontal="justify" vertical="top" wrapText="1"/>
      <protection/>
    </xf>
    <xf numFmtId="0" fontId="0" fillId="0" borderId="10" xfId="0" applyBorder="1" applyAlignment="1">
      <alignment wrapText="1"/>
    </xf>
    <xf numFmtId="0" fontId="27" fillId="33" borderId="10" xfId="54" applyFont="1" applyFill="1" applyBorder="1" applyAlignment="1">
      <alignment horizontal="center"/>
      <protection/>
    </xf>
    <xf numFmtId="0" fontId="2" fillId="33" borderId="11" xfId="54" applyFont="1" applyFill="1" applyBorder="1" applyAlignment="1">
      <alignment horizontal="left" wrapText="1"/>
      <protection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wrapText="1"/>
    </xf>
    <xf numFmtId="0" fontId="28" fillId="0" borderId="10" xfId="54" applyFont="1" applyFill="1" applyBorder="1" applyAlignment="1">
      <alignment horizontal="center"/>
      <protection/>
    </xf>
    <xf numFmtId="0" fontId="55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0" xfId="0" applyFont="1" applyFill="1" applyAlignment="1">
      <alignment horizontal="center"/>
    </xf>
    <xf numFmtId="0" fontId="2" fillId="0" borderId="10" xfId="54" applyFont="1" applyFill="1" applyBorder="1" applyAlignment="1">
      <alignment horizontal="center"/>
      <protection/>
    </xf>
    <xf numFmtId="0" fontId="51" fillId="0" borderId="10" xfId="0" applyFont="1" applyBorder="1" applyAlignment="1">
      <alignment wrapText="1"/>
    </xf>
    <xf numFmtId="0" fontId="2" fillId="33" borderId="10" xfId="54" applyFont="1" applyFill="1" applyBorder="1" applyAlignment="1">
      <alignment horizontal="center"/>
      <protection/>
    </xf>
    <xf numFmtId="0" fontId="51" fillId="33" borderId="10" xfId="0" applyFont="1" applyFill="1" applyBorder="1" applyAlignment="1">
      <alignment/>
    </xf>
    <xf numFmtId="0" fontId="51" fillId="33" borderId="10" xfId="0" applyFont="1" applyFill="1" applyBorder="1" applyAlignment="1">
      <alignment wrapText="1"/>
    </xf>
    <xf numFmtId="0" fontId="51" fillId="0" borderId="10" xfId="0" applyFont="1" applyFill="1" applyBorder="1" applyAlignment="1">
      <alignment horizontal="center"/>
    </xf>
    <xf numFmtId="0" fontId="5" fillId="0" borderId="11" xfId="54" applyFont="1" applyFill="1" applyBorder="1" applyAlignment="1">
      <alignment horizontal="left"/>
      <protection/>
    </xf>
    <xf numFmtId="0" fontId="5" fillId="0" borderId="11" xfId="54" applyFont="1" applyFill="1" applyBorder="1" applyAlignment="1">
      <alignment horizontal="left" wrapText="1"/>
      <protection/>
    </xf>
    <xf numFmtId="2" fontId="51" fillId="0" borderId="10" xfId="0" applyNumberFormat="1" applyFont="1" applyBorder="1" applyAlignment="1">
      <alignment horizontal="center" wrapText="1"/>
    </xf>
    <xf numFmtId="2" fontId="54" fillId="0" borderId="10" xfId="0" applyNumberFormat="1" applyFont="1" applyBorder="1" applyAlignment="1">
      <alignment horizontal="center" wrapText="1"/>
    </xf>
    <xf numFmtId="2" fontId="51" fillId="0" borderId="10" xfId="0" applyNumberFormat="1" applyFont="1" applyBorder="1" applyAlignment="1">
      <alignment horizontal="right" wrapText="1"/>
    </xf>
    <xf numFmtId="2" fontId="54" fillId="0" borderId="10" xfId="0" applyNumberFormat="1" applyFont="1" applyBorder="1" applyAlignment="1">
      <alignment horizontal="right" wrapText="1"/>
    </xf>
    <xf numFmtId="2" fontId="51" fillId="0" borderId="10" xfId="0" applyNumberFormat="1" applyFont="1" applyBorder="1" applyAlignment="1">
      <alignment horizontal="center"/>
    </xf>
    <xf numFmtId="2" fontId="51" fillId="33" borderId="10" xfId="0" applyNumberFormat="1" applyFont="1" applyFill="1" applyBorder="1" applyAlignment="1">
      <alignment horizontal="center"/>
    </xf>
    <xf numFmtId="0" fontId="51" fillId="33" borderId="0" xfId="0" applyFont="1" applyFill="1" applyAlignment="1">
      <alignment/>
    </xf>
    <xf numFmtId="0" fontId="5" fillId="0" borderId="10" xfId="54" applyFont="1" applyFill="1" applyBorder="1" applyAlignment="1">
      <alignment horizontal="center"/>
      <protection/>
    </xf>
    <xf numFmtId="2" fontId="56" fillId="0" borderId="10" xfId="0" applyNumberFormat="1" applyFont="1" applyBorder="1" applyAlignment="1">
      <alignment horizontal="center"/>
    </xf>
    <xf numFmtId="0" fontId="56" fillId="0" borderId="10" xfId="0" applyFont="1" applyBorder="1" applyAlignment="1">
      <alignment wrapText="1"/>
    </xf>
    <xf numFmtId="0" fontId="56" fillId="0" borderId="0" xfId="0" applyFont="1" applyAlignment="1">
      <alignment/>
    </xf>
    <xf numFmtId="0" fontId="56" fillId="0" borderId="10" xfId="0" applyFont="1" applyBorder="1" applyAlignment="1">
      <alignment/>
    </xf>
    <xf numFmtId="2" fontId="56" fillId="0" borderId="10" xfId="0" applyNumberFormat="1" applyFont="1" applyBorder="1" applyAlignment="1">
      <alignment horizontal="center" wrapText="1"/>
    </xf>
    <xf numFmtId="2" fontId="57" fillId="0" borderId="10" xfId="0" applyNumberFormat="1" applyFont="1" applyBorder="1" applyAlignment="1">
      <alignment horizont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2" fontId="51" fillId="0" borderId="0" xfId="0" applyNumberFormat="1" applyFont="1" applyAlignment="1">
      <alignment horizontal="right"/>
    </xf>
    <xf numFmtId="2" fontId="51" fillId="0" borderId="0" xfId="0" applyNumberFormat="1" applyFont="1" applyAlignment="1">
      <alignment horizontal="right" wrapText="1"/>
    </xf>
    <xf numFmtId="2" fontId="51" fillId="0" borderId="10" xfId="0" applyNumberFormat="1" applyFont="1" applyBorder="1" applyAlignment="1">
      <alignment horizontal="right"/>
    </xf>
    <xf numFmtId="2" fontId="56" fillId="0" borderId="10" xfId="0" applyNumberFormat="1" applyFont="1" applyBorder="1" applyAlignment="1">
      <alignment horizontal="right" wrapText="1"/>
    </xf>
    <xf numFmtId="2" fontId="57" fillId="0" borderId="10" xfId="0" applyNumberFormat="1" applyFont="1" applyBorder="1" applyAlignment="1">
      <alignment horizontal="right" wrapText="1"/>
    </xf>
    <xf numFmtId="2" fontId="51" fillId="33" borderId="10" xfId="0" applyNumberFormat="1" applyFont="1" applyFill="1" applyBorder="1" applyAlignment="1">
      <alignment horizontal="right"/>
    </xf>
    <xf numFmtId="49" fontId="52" fillId="0" borderId="10" xfId="0" applyNumberFormat="1" applyFont="1" applyBorder="1" applyAlignment="1">
      <alignment horizontal="center" vertical="center" wrapText="1"/>
    </xf>
    <xf numFmtId="2" fontId="56" fillId="0" borderId="10" xfId="0" applyNumberFormat="1" applyFont="1" applyBorder="1" applyAlignment="1">
      <alignment horizontal="right"/>
    </xf>
    <xf numFmtId="49" fontId="58" fillId="0" borderId="10" xfId="0" applyNumberFormat="1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32" fillId="0" borderId="10" xfId="54" applyFont="1" applyFill="1" applyBorder="1" applyAlignment="1">
      <alignment horizontal="center"/>
      <protection/>
    </xf>
    <xf numFmtId="0" fontId="51" fillId="0" borderId="0" xfId="0" applyFont="1" applyAlignment="1">
      <alignment horizontal="center" vertical="center"/>
    </xf>
    <xf numFmtId="0" fontId="2" fillId="0" borderId="11" xfId="54" applyFont="1" applyFill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2" fontId="51" fillId="0" borderId="10" xfId="0" applyNumberFormat="1" applyFont="1" applyBorder="1" applyAlignment="1">
      <alignment/>
    </xf>
    <xf numFmtId="169" fontId="5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51" fillId="0" borderId="0" xfId="0" applyFont="1" applyAlignment="1">
      <alignment wrapText="1"/>
    </xf>
    <xf numFmtId="0" fontId="5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62"/>
  <sheetViews>
    <sheetView view="pageBreakPreview" zoomScale="89" zoomScaleSheetLayoutView="89" workbookViewId="0" topLeftCell="A4">
      <pane xSplit="3" ySplit="2" topLeftCell="D50" activePane="bottomRight" state="frozen"/>
      <selection pane="topLeft" activeCell="A4" sqref="A4"/>
      <selection pane="topRight" activeCell="C4" sqref="C4"/>
      <selection pane="bottomLeft" activeCell="A6" sqref="A6"/>
      <selection pane="bottomRight" activeCell="E57" sqref="E57"/>
    </sheetView>
  </sheetViews>
  <sheetFormatPr defaultColWidth="9.140625" defaultRowHeight="15"/>
  <cols>
    <col min="2" max="2" width="15.57421875" style="5" customWidth="1"/>
    <col min="3" max="3" width="47.140625" style="11" customWidth="1"/>
    <col min="4" max="4" width="13.7109375" style="72" customWidth="1"/>
    <col min="5" max="5" width="10.8515625" style="0" customWidth="1"/>
    <col min="6" max="6" width="10.00390625" style="0" customWidth="1"/>
    <col min="7" max="7" width="10.28125" style="0" customWidth="1"/>
    <col min="8" max="8" width="28.7109375" style="0" customWidth="1"/>
  </cols>
  <sheetData>
    <row r="1" spans="5:8" ht="15">
      <c r="E1" s="80" t="s">
        <v>8</v>
      </c>
      <c r="F1" s="80"/>
      <c r="G1" s="80"/>
      <c r="H1" s="79"/>
    </row>
    <row r="2" spans="5:8" ht="43.5" customHeight="1">
      <c r="E2" s="78" t="s">
        <v>9</v>
      </c>
      <c r="F2" s="78"/>
      <c r="G2" s="78"/>
      <c r="H2" s="79"/>
    </row>
    <row r="3" spans="2:8" ht="34.5" customHeight="1">
      <c r="B3" s="81" t="s">
        <v>6</v>
      </c>
      <c r="C3" s="82"/>
      <c r="D3" s="82"/>
      <c r="E3" s="82"/>
      <c r="F3" s="82"/>
      <c r="G3" s="82"/>
      <c r="H3" s="82"/>
    </row>
    <row r="4" ht="15">
      <c r="H4" s="4" t="s">
        <v>4</v>
      </c>
    </row>
    <row r="5" spans="2:8" ht="27.75" customHeight="1">
      <c r="B5" s="6" t="s">
        <v>0</v>
      </c>
      <c r="C5" s="2" t="s">
        <v>64</v>
      </c>
      <c r="D5" s="2" t="s">
        <v>65</v>
      </c>
      <c r="E5" s="2">
        <v>2014</v>
      </c>
      <c r="F5" s="10">
        <v>2015</v>
      </c>
      <c r="G5" s="10">
        <v>2016</v>
      </c>
      <c r="H5" s="2" t="s">
        <v>1</v>
      </c>
    </row>
    <row r="6" spans="1:8" ht="30">
      <c r="A6">
        <v>1</v>
      </c>
      <c r="B6" s="12">
        <v>7950100</v>
      </c>
      <c r="C6" s="15" t="s">
        <v>12</v>
      </c>
      <c r="D6" s="73">
        <f>SUM(E6:G6)</f>
        <v>1220.22</v>
      </c>
      <c r="E6" s="18">
        <v>406.74</v>
      </c>
      <c r="F6" s="18">
        <v>406.74</v>
      </c>
      <c r="G6" s="18">
        <v>406.74</v>
      </c>
      <c r="H6" s="20" t="s">
        <v>5</v>
      </c>
    </row>
    <row r="7" spans="1:8" ht="39">
      <c r="A7">
        <f>A6+1</f>
        <v>2</v>
      </c>
      <c r="B7" s="12">
        <v>7950200</v>
      </c>
      <c r="C7" s="15" t="s">
        <v>10</v>
      </c>
      <c r="D7" s="73">
        <f aca="true" t="shared" si="0" ref="D7:D52">SUM(E7:G7)</f>
        <v>600</v>
      </c>
      <c r="E7" s="1">
        <v>200</v>
      </c>
      <c r="F7" s="1">
        <v>200</v>
      </c>
      <c r="G7" s="1">
        <v>200</v>
      </c>
      <c r="H7" s="20" t="s">
        <v>2</v>
      </c>
    </row>
    <row r="8" spans="1:8" ht="25.5" customHeight="1">
      <c r="A8">
        <f>A7+1</f>
        <v>3</v>
      </c>
      <c r="B8" s="26">
        <v>7950300</v>
      </c>
      <c r="C8" s="17" t="s">
        <v>11</v>
      </c>
      <c r="D8" s="73">
        <f t="shared" si="0"/>
        <v>38706.119999999995</v>
      </c>
      <c r="E8" s="27">
        <f>SUM(E9:E10)</f>
        <v>12902.039999999999</v>
      </c>
      <c r="F8" s="27">
        <f>SUM(F9:F10)</f>
        <v>12902.039999999999</v>
      </c>
      <c r="G8" s="27">
        <f>SUM(G9:G10)</f>
        <v>12902.039999999999</v>
      </c>
      <c r="H8" s="28" t="s">
        <v>5</v>
      </c>
    </row>
    <row r="9" spans="2:8" ht="25.5" customHeight="1">
      <c r="B9" s="12">
        <v>7950301</v>
      </c>
      <c r="C9" s="15" t="s">
        <v>28</v>
      </c>
      <c r="D9" s="73">
        <f t="shared" si="0"/>
        <v>26795.46</v>
      </c>
      <c r="E9" s="9">
        <v>8931.82</v>
      </c>
      <c r="F9" s="9">
        <v>8931.82</v>
      </c>
      <c r="G9" s="9">
        <v>8931.82</v>
      </c>
      <c r="H9" s="20"/>
    </row>
    <row r="10" spans="2:8" ht="15">
      <c r="B10" s="12">
        <v>7950302</v>
      </c>
      <c r="C10" s="15" t="s">
        <v>29</v>
      </c>
      <c r="D10" s="73">
        <f t="shared" si="0"/>
        <v>11910.66</v>
      </c>
      <c r="E10" s="1">
        <v>3970.22</v>
      </c>
      <c r="F10" s="1">
        <v>3970.22</v>
      </c>
      <c r="G10" s="1">
        <v>3970.22</v>
      </c>
      <c r="H10" s="20"/>
    </row>
    <row r="11" spans="1:8" ht="39">
      <c r="A11">
        <v>4</v>
      </c>
      <c r="B11" s="12">
        <v>7950400</v>
      </c>
      <c r="C11" s="15" t="s">
        <v>13</v>
      </c>
      <c r="D11" s="73">
        <f t="shared" si="0"/>
        <v>2100</v>
      </c>
      <c r="E11" s="1">
        <v>700</v>
      </c>
      <c r="F11" s="1">
        <v>700</v>
      </c>
      <c r="G11" s="1">
        <v>700</v>
      </c>
      <c r="H11" s="20" t="s">
        <v>5</v>
      </c>
    </row>
    <row r="12" spans="1:8" ht="23.25" customHeight="1">
      <c r="A12">
        <f>A11+1</f>
        <v>5</v>
      </c>
      <c r="B12" s="12">
        <v>7950500</v>
      </c>
      <c r="C12" s="15" t="s">
        <v>15</v>
      </c>
      <c r="D12" s="73">
        <f t="shared" si="0"/>
        <v>3315.2999999999997</v>
      </c>
      <c r="E12" s="8">
        <v>1105.1</v>
      </c>
      <c r="F12" s="8">
        <v>1105.1</v>
      </c>
      <c r="G12" s="8">
        <v>1105.1</v>
      </c>
      <c r="H12" s="8" t="s">
        <v>3</v>
      </c>
    </row>
    <row r="13" spans="1:8" ht="39">
      <c r="A13">
        <f aca="true" t="shared" si="1" ref="A13:A19">A12+1</f>
        <v>6</v>
      </c>
      <c r="B13" s="12">
        <v>7950600</v>
      </c>
      <c r="C13" s="15" t="s">
        <v>14</v>
      </c>
      <c r="D13" s="73">
        <f t="shared" si="0"/>
        <v>88780.88</v>
      </c>
      <c r="E13" s="8">
        <f>28826.96+600+500</f>
        <v>29926.96</v>
      </c>
      <c r="F13" s="8">
        <f>28826.96+600</f>
        <v>29426.96</v>
      </c>
      <c r="G13" s="8">
        <f>28826.96+600</f>
        <v>29426.96</v>
      </c>
      <c r="H13" s="8" t="s">
        <v>3</v>
      </c>
    </row>
    <row r="14" spans="2:8" s="70" customFormat="1" ht="15">
      <c r="B14" s="71">
        <v>7950601</v>
      </c>
      <c r="C14" s="41" t="s">
        <v>70</v>
      </c>
      <c r="D14" s="74"/>
      <c r="E14" s="56">
        <v>500</v>
      </c>
      <c r="F14" s="56"/>
      <c r="G14" s="56"/>
      <c r="H14" s="56"/>
    </row>
    <row r="15" spans="1:8" ht="41.25" customHeight="1">
      <c r="A15">
        <f>A13+1</f>
        <v>7</v>
      </c>
      <c r="B15" s="12">
        <v>7950700</v>
      </c>
      <c r="C15" s="15" t="s">
        <v>16</v>
      </c>
      <c r="D15" s="73">
        <f t="shared" si="0"/>
        <v>600</v>
      </c>
      <c r="E15" s="8">
        <v>200</v>
      </c>
      <c r="F15" s="8">
        <v>200</v>
      </c>
      <c r="G15" s="8">
        <v>200</v>
      </c>
      <c r="H15" s="8" t="s">
        <v>3</v>
      </c>
    </row>
    <row r="16" spans="1:8" ht="39">
      <c r="A16">
        <f t="shared" si="1"/>
        <v>8</v>
      </c>
      <c r="B16" s="12">
        <v>7950800</v>
      </c>
      <c r="C16" s="15" t="s">
        <v>17</v>
      </c>
      <c r="D16" s="73">
        <f t="shared" si="0"/>
        <v>14700</v>
      </c>
      <c r="E16" s="8">
        <v>4900</v>
      </c>
      <c r="F16" s="8">
        <v>4900</v>
      </c>
      <c r="G16" s="8">
        <v>4900</v>
      </c>
      <c r="H16" s="8" t="s">
        <v>3</v>
      </c>
    </row>
    <row r="17" spans="1:8" ht="39">
      <c r="A17">
        <f t="shared" si="1"/>
        <v>9</v>
      </c>
      <c r="B17" s="12">
        <v>7950900</v>
      </c>
      <c r="C17" s="15" t="s">
        <v>18</v>
      </c>
      <c r="D17" s="73">
        <f t="shared" si="0"/>
        <v>2988</v>
      </c>
      <c r="E17" s="8">
        <v>996</v>
      </c>
      <c r="F17" s="8">
        <v>996</v>
      </c>
      <c r="G17" s="8">
        <v>996</v>
      </c>
      <c r="H17" s="8" t="s">
        <v>3</v>
      </c>
    </row>
    <row r="18" spans="1:8" ht="23.25" customHeight="1">
      <c r="A18">
        <f t="shared" si="1"/>
        <v>10</v>
      </c>
      <c r="B18" s="12">
        <v>7951000</v>
      </c>
      <c r="C18" s="15" t="s">
        <v>59</v>
      </c>
      <c r="D18" s="73">
        <f t="shared" si="0"/>
        <v>13821.599999999999</v>
      </c>
      <c r="E18" s="8">
        <v>4607.2</v>
      </c>
      <c r="F18" s="8">
        <v>4607.2</v>
      </c>
      <c r="G18" s="8">
        <v>4607.2</v>
      </c>
      <c r="H18" s="8" t="s">
        <v>3</v>
      </c>
    </row>
    <row r="19" spans="1:8" ht="30">
      <c r="A19">
        <f t="shared" si="1"/>
        <v>11</v>
      </c>
      <c r="B19" s="26">
        <v>7952000</v>
      </c>
      <c r="C19" s="17" t="s">
        <v>30</v>
      </c>
      <c r="D19" s="73">
        <f t="shared" si="0"/>
        <v>46760.22</v>
      </c>
      <c r="E19" s="29">
        <f>SUM(E20:E21)</f>
        <v>15586.740000000002</v>
      </c>
      <c r="F19" s="29">
        <f>SUM(F20:F21)</f>
        <v>15586.740000000002</v>
      </c>
      <c r="G19" s="29">
        <f>SUM(G20:G21)</f>
        <v>15586.740000000002</v>
      </c>
      <c r="H19" s="28" t="s">
        <v>2</v>
      </c>
    </row>
    <row r="20" spans="2:8" ht="51" customHeight="1">
      <c r="B20" s="12">
        <v>7952001</v>
      </c>
      <c r="C20" s="15" t="s">
        <v>31</v>
      </c>
      <c r="D20" s="73">
        <f t="shared" si="0"/>
        <v>12628.86</v>
      </c>
      <c r="E20" s="8">
        <v>4209.62</v>
      </c>
      <c r="F20" s="8">
        <v>4209.62</v>
      </c>
      <c r="G20" s="8">
        <v>4209.62</v>
      </c>
      <c r="H20" s="8"/>
    </row>
    <row r="21" spans="2:8" ht="41.25" customHeight="1">
      <c r="B21" s="12">
        <v>7952002</v>
      </c>
      <c r="C21" s="15" t="s">
        <v>32</v>
      </c>
      <c r="D21" s="73">
        <f t="shared" si="0"/>
        <v>34131.36</v>
      </c>
      <c r="E21" s="8">
        <v>11377.12</v>
      </c>
      <c r="F21" s="8">
        <v>11377.12</v>
      </c>
      <c r="G21" s="8">
        <v>11377.12</v>
      </c>
      <c r="H21" s="8"/>
    </row>
    <row r="22" spans="1:8" ht="51.75">
      <c r="A22">
        <f>11+1</f>
        <v>12</v>
      </c>
      <c r="B22" s="12">
        <v>7952100</v>
      </c>
      <c r="C22" s="15" t="s">
        <v>33</v>
      </c>
      <c r="D22" s="73">
        <f t="shared" si="0"/>
        <v>3374.2200000000003</v>
      </c>
      <c r="E22" s="3">
        <v>1124.74</v>
      </c>
      <c r="F22" s="3">
        <v>1124.74</v>
      </c>
      <c r="G22" s="3">
        <v>1124.74</v>
      </c>
      <c r="H22" s="8" t="s">
        <v>3</v>
      </c>
    </row>
    <row r="23" spans="1:8" ht="51.75">
      <c r="A23">
        <f>A22+1</f>
        <v>13</v>
      </c>
      <c r="B23" s="12">
        <v>7952200</v>
      </c>
      <c r="C23" s="15" t="s">
        <v>34</v>
      </c>
      <c r="D23" s="73">
        <f t="shared" si="0"/>
        <v>1125</v>
      </c>
      <c r="E23" s="8">
        <v>375</v>
      </c>
      <c r="F23" s="8">
        <v>375</v>
      </c>
      <c r="G23" s="8">
        <v>375</v>
      </c>
      <c r="H23" s="20" t="s">
        <v>2</v>
      </c>
    </row>
    <row r="24" spans="1:8" ht="45.75" customHeight="1">
      <c r="A24">
        <f aca="true" t="shared" si="2" ref="A24:A34">A23+1</f>
        <v>14</v>
      </c>
      <c r="B24" s="12">
        <v>7952300</v>
      </c>
      <c r="C24" s="15" t="s">
        <v>19</v>
      </c>
      <c r="D24" s="73">
        <f t="shared" si="0"/>
        <v>60</v>
      </c>
      <c r="E24" s="8">
        <v>20</v>
      </c>
      <c r="F24" s="8">
        <v>20</v>
      </c>
      <c r="G24" s="8">
        <v>20</v>
      </c>
      <c r="H24" s="20" t="s">
        <v>2</v>
      </c>
    </row>
    <row r="25" spans="1:8" ht="45.75" customHeight="1">
      <c r="A25">
        <f t="shared" si="2"/>
        <v>15</v>
      </c>
      <c r="B25" s="12">
        <v>7952400</v>
      </c>
      <c r="C25" s="15" t="s">
        <v>20</v>
      </c>
      <c r="D25" s="73">
        <f t="shared" si="0"/>
        <v>45</v>
      </c>
      <c r="E25" s="8">
        <v>15</v>
      </c>
      <c r="F25" s="8">
        <v>15</v>
      </c>
      <c r="G25" s="8">
        <v>15</v>
      </c>
      <c r="H25" s="20" t="s">
        <v>2</v>
      </c>
    </row>
    <row r="26" spans="1:8" ht="39">
      <c r="A26">
        <f t="shared" si="2"/>
        <v>16</v>
      </c>
      <c r="B26" s="12">
        <v>7952500</v>
      </c>
      <c r="C26" s="15" t="s">
        <v>21</v>
      </c>
      <c r="D26" s="73">
        <f t="shared" si="0"/>
        <v>150</v>
      </c>
      <c r="E26" s="7">
        <v>50</v>
      </c>
      <c r="F26" s="7">
        <v>50</v>
      </c>
      <c r="G26" s="7">
        <v>50</v>
      </c>
      <c r="H26" s="8" t="s">
        <v>3</v>
      </c>
    </row>
    <row r="27" spans="1:8" ht="39">
      <c r="A27">
        <f t="shared" si="2"/>
        <v>17</v>
      </c>
      <c r="B27" s="12">
        <v>7952600</v>
      </c>
      <c r="C27" s="15" t="s">
        <v>22</v>
      </c>
      <c r="D27" s="73">
        <f t="shared" si="0"/>
        <v>150</v>
      </c>
      <c r="E27" s="18">
        <v>50</v>
      </c>
      <c r="F27" s="18">
        <v>50</v>
      </c>
      <c r="G27" s="18">
        <v>50</v>
      </c>
      <c r="H27" s="20" t="s">
        <v>2</v>
      </c>
    </row>
    <row r="28" spans="1:8" ht="39">
      <c r="A28">
        <f t="shared" si="2"/>
        <v>18</v>
      </c>
      <c r="B28" s="12">
        <v>7952700</v>
      </c>
      <c r="C28" s="15" t="s">
        <v>23</v>
      </c>
      <c r="D28" s="73">
        <f t="shared" si="0"/>
        <v>300</v>
      </c>
      <c r="E28" s="18">
        <v>100</v>
      </c>
      <c r="F28" s="18">
        <v>100</v>
      </c>
      <c r="G28" s="18">
        <v>100</v>
      </c>
      <c r="H28" s="20" t="s">
        <v>2</v>
      </c>
    </row>
    <row r="29" spans="1:8" ht="39">
      <c r="A29">
        <f t="shared" si="2"/>
        <v>19</v>
      </c>
      <c r="B29" s="12">
        <v>7952800</v>
      </c>
      <c r="C29" s="15" t="s">
        <v>24</v>
      </c>
      <c r="D29" s="73">
        <f t="shared" si="0"/>
        <v>600</v>
      </c>
      <c r="E29" s="18">
        <v>200</v>
      </c>
      <c r="F29" s="18">
        <v>200</v>
      </c>
      <c r="G29" s="18">
        <v>200</v>
      </c>
      <c r="H29" s="20" t="s">
        <v>2</v>
      </c>
    </row>
    <row r="30" spans="1:8" s="24" customFormat="1" ht="39">
      <c r="A30">
        <f t="shared" si="2"/>
        <v>20</v>
      </c>
      <c r="B30" s="21">
        <v>7952900</v>
      </c>
      <c r="C30" s="22" t="s">
        <v>25</v>
      </c>
      <c r="D30" s="73">
        <f t="shared" si="0"/>
        <v>0</v>
      </c>
      <c r="E30" s="23"/>
      <c r="F30" s="23"/>
      <c r="G30" s="23"/>
      <c r="H30" s="23"/>
    </row>
    <row r="31" spans="1:8" s="24" customFormat="1" ht="26.25">
      <c r="A31">
        <f t="shared" si="2"/>
        <v>21</v>
      </c>
      <c r="B31" s="21">
        <v>7953000</v>
      </c>
      <c r="C31" s="22" t="s">
        <v>26</v>
      </c>
      <c r="D31" s="73">
        <f t="shared" si="0"/>
        <v>0</v>
      </c>
      <c r="E31" s="23"/>
      <c r="F31" s="23"/>
      <c r="G31" s="23"/>
      <c r="H31" s="25"/>
    </row>
    <row r="32" spans="1:8" ht="39">
      <c r="A32">
        <f t="shared" si="2"/>
        <v>22</v>
      </c>
      <c r="B32" s="12">
        <v>7953100</v>
      </c>
      <c r="C32" s="15" t="s">
        <v>35</v>
      </c>
      <c r="D32" s="73">
        <f t="shared" si="0"/>
        <v>900</v>
      </c>
      <c r="E32" s="18">
        <v>300</v>
      </c>
      <c r="F32" s="18">
        <v>300</v>
      </c>
      <c r="G32" s="18">
        <v>300</v>
      </c>
      <c r="H32" s="20" t="s">
        <v>2</v>
      </c>
    </row>
    <row r="33" spans="1:8" ht="30">
      <c r="A33">
        <f t="shared" si="2"/>
        <v>23</v>
      </c>
      <c r="B33" s="12">
        <v>7953200</v>
      </c>
      <c r="C33" s="15" t="s">
        <v>63</v>
      </c>
      <c r="D33" s="73">
        <f t="shared" si="0"/>
        <v>2842</v>
      </c>
      <c r="E33" s="18">
        <f>414+700-500</f>
        <v>614</v>
      </c>
      <c r="F33" s="18">
        <f>414+700</f>
        <v>1114</v>
      </c>
      <c r="G33" s="18">
        <f>414+700</f>
        <v>1114</v>
      </c>
      <c r="H33" s="20" t="s">
        <v>2</v>
      </c>
    </row>
    <row r="34" spans="1:8" ht="39">
      <c r="A34">
        <f t="shared" si="2"/>
        <v>24</v>
      </c>
      <c r="B34" s="26">
        <v>7953300</v>
      </c>
      <c r="C34" s="17" t="s">
        <v>36</v>
      </c>
      <c r="D34" s="73">
        <f t="shared" si="0"/>
        <v>6300</v>
      </c>
      <c r="E34" s="30">
        <f>SUM(E35:E36)</f>
        <v>3100</v>
      </c>
      <c r="F34" s="30">
        <f>SUM(F35:F36)</f>
        <v>1600</v>
      </c>
      <c r="G34" s="30">
        <f>SUM(G35:G36)</f>
        <v>1600</v>
      </c>
      <c r="H34" s="28" t="s">
        <v>2</v>
      </c>
    </row>
    <row r="35" spans="2:8" ht="15">
      <c r="B35" s="12">
        <v>7953301</v>
      </c>
      <c r="C35" s="16" t="s">
        <v>37</v>
      </c>
      <c r="D35" s="73">
        <f t="shared" si="0"/>
        <v>4800</v>
      </c>
      <c r="E35" s="18">
        <f>700+900</f>
        <v>1600</v>
      </c>
      <c r="F35" s="18">
        <f>700+900</f>
        <v>1600</v>
      </c>
      <c r="G35" s="18">
        <f>700+900</f>
        <v>1600</v>
      </c>
      <c r="H35" s="20"/>
    </row>
    <row r="36" spans="2:8" ht="15">
      <c r="B36" s="12">
        <v>7953302</v>
      </c>
      <c r="C36" s="16" t="s">
        <v>38</v>
      </c>
      <c r="D36" s="73">
        <f t="shared" si="0"/>
        <v>1500</v>
      </c>
      <c r="E36" s="18">
        <v>1500</v>
      </c>
      <c r="F36" s="18"/>
      <c r="G36" s="18"/>
      <c r="H36" s="20"/>
    </row>
    <row r="37" spans="1:8" ht="39">
      <c r="A37">
        <v>25</v>
      </c>
      <c r="B37" s="12">
        <v>7953400</v>
      </c>
      <c r="C37" s="15" t="s">
        <v>39</v>
      </c>
      <c r="D37" s="73">
        <f t="shared" si="0"/>
        <v>950</v>
      </c>
      <c r="E37" s="18">
        <v>650</v>
      </c>
      <c r="F37" s="18">
        <v>150</v>
      </c>
      <c r="G37" s="18">
        <v>150</v>
      </c>
      <c r="H37" s="20" t="s">
        <v>2</v>
      </c>
    </row>
    <row r="38" spans="1:8" ht="30">
      <c r="A38">
        <f aca="true" t="shared" si="3" ref="A38:A43">A37+1</f>
        <v>26</v>
      </c>
      <c r="B38" s="12">
        <v>7953500</v>
      </c>
      <c r="C38" s="15" t="s">
        <v>40</v>
      </c>
      <c r="D38" s="73">
        <f t="shared" si="0"/>
        <v>600</v>
      </c>
      <c r="E38" s="18">
        <v>200</v>
      </c>
      <c r="F38" s="18">
        <v>200</v>
      </c>
      <c r="G38" s="18">
        <v>200</v>
      </c>
      <c r="H38" s="20" t="s">
        <v>5</v>
      </c>
    </row>
    <row r="39" spans="1:8" ht="39">
      <c r="A39">
        <f t="shared" si="3"/>
        <v>27</v>
      </c>
      <c r="B39" s="12">
        <v>7953600</v>
      </c>
      <c r="C39" s="15" t="s">
        <v>41</v>
      </c>
      <c r="D39" s="73">
        <f t="shared" si="0"/>
        <v>3490.0499999999997</v>
      </c>
      <c r="E39" s="18">
        <v>1163.35</v>
      </c>
      <c r="F39" s="18">
        <v>1163.35</v>
      </c>
      <c r="G39" s="18">
        <v>1163.35</v>
      </c>
      <c r="H39" s="20" t="s">
        <v>2</v>
      </c>
    </row>
    <row r="40" spans="1:8" ht="51">
      <c r="A40">
        <f t="shared" si="3"/>
        <v>28</v>
      </c>
      <c r="B40" s="12">
        <v>7953700</v>
      </c>
      <c r="C40" s="13" t="s">
        <v>42</v>
      </c>
      <c r="D40" s="73">
        <f t="shared" si="0"/>
        <v>28045.52</v>
      </c>
      <c r="E40" s="18">
        <f>9307.34+123.5</f>
        <v>9430.84</v>
      </c>
      <c r="F40" s="18">
        <v>9307.34</v>
      </c>
      <c r="G40" s="18">
        <v>9307.34</v>
      </c>
      <c r="H40" s="20" t="s">
        <v>2</v>
      </c>
    </row>
    <row r="41" spans="1:8" ht="30">
      <c r="A41">
        <f t="shared" si="3"/>
        <v>29</v>
      </c>
      <c r="B41" s="12">
        <v>7953800</v>
      </c>
      <c r="C41" s="14" t="s">
        <v>43</v>
      </c>
      <c r="D41" s="73">
        <f t="shared" si="0"/>
        <v>965.8</v>
      </c>
      <c r="E41" s="18">
        <v>965.8</v>
      </c>
      <c r="F41" s="18"/>
      <c r="G41" s="18"/>
      <c r="H41" s="20" t="s">
        <v>2</v>
      </c>
    </row>
    <row r="42" spans="1:8" ht="45">
      <c r="A42">
        <f t="shared" si="3"/>
        <v>30</v>
      </c>
      <c r="B42" s="12">
        <v>7953900</v>
      </c>
      <c r="C42" s="13" t="s">
        <v>44</v>
      </c>
      <c r="D42" s="73">
        <f t="shared" si="0"/>
        <v>3000</v>
      </c>
      <c r="E42" s="18">
        <v>1000</v>
      </c>
      <c r="F42" s="18">
        <v>1000</v>
      </c>
      <c r="G42" s="18">
        <v>1000</v>
      </c>
      <c r="H42" s="20" t="s">
        <v>55</v>
      </c>
    </row>
    <row r="43" spans="1:8" ht="30">
      <c r="A43">
        <f t="shared" si="3"/>
        <v>31</v>
      </c>
      <c r="B43" s="26">
        <v>7954000</v>
      </c>
      <c r="C43" s="17" t="s">
        <v>45</v>
      </c>
      <c r="D43" s="73">
        <f t="shared" si="0"/>
        <v>8220.599999999999</v>
      </c>
      <c r="E43" s="30">
        <f>SUM(E44:E45)</f>
        <v>2922.2</v>
      </c>
      <c r="F43" s="30">
        <f>SUM(F44:F45)</f>
        <v>2649.2</v>
      </c>
      <c r="G43" s="30">
        <f>SUM(G44:G45)</f>
        <v>2649.2</v>
      </c>
      <c r="H43" s="28" t="s">
        <v>2</v>
      </c>
    </row>
    <row r="44" spans="2:8" ht="26.25">
      <c r="B44" s="12">
        <v>7954001</v>
      </c>
      <c r="C44" s="15" t="s">
        <v>46</v>
      </c>
      <c r="D44" s="73">
        <f t="shared" si="0"/>
        <v>4009.32</v>
      </c>
      <c r="E44" s="18">
        <f>645.44+273+600</f>
        <v>1518.44</v>
      </c>
      <c r="F44" s="18">
        <f>645.44+600</f>
        <v>1245.44</v>
      </c>
      <c r="G44" s="18">
        <f>645.44+600</f>
        <v>1245.44</v>
      </c>
      <c r="H44" s="18"/>
    </row>
    <row r="45" spans="2:8" ht="26.25">
      <c r="B45" s="12">
        <v>7954002</v>
      </c>
      <c r="C45" s="15" t="s">
        <v>47</v>
      </c>
      <c r="D45" s="73">
        <f t="shared" si="0"/>
        <v>4211.28</v>
      </c>
      <c r="E45" s="18">
        <v>1403.76</v>
      </c>
      <c r="F45" s="18">
        <v>1403.76</v>
      </c>
      <c r="G45" s="18">
        <v>1403.76</v>
      </c>
      <c r="H45" s="18"/>
    </row>
    <row r="46" spans="1:8" ht="51">
      <c r="A46">
        <v>32</v>
      </c>
      <c r="B46" s="12">
        <v>7954100</v>
      </c>
      <c r="C46" s="19" t="s">
        <v>54</v>
      </c>
      <c r="D46" s="73">
        <f t="shared" si="0"/>
        <v>20931.329999999998</v>
      </c>
      <c r="E46" s="18">
        <v>6977.11</v>
      </c>
      <c r="F46" s="18">
        <v>6977.11</v>
      </c>
      <c r="G46" s="18">
        <v>6977.11</v>
      </c>
      <c r="H46" s="8" t="s">
        <v>3</v>
      </c>
    </row>
    <row r="47" spans="1:8" ht="51.75">
      <c r="A47">
        <f aca="true" t="shared" si="4" ref="A47:A52">A46+1</f>
        <v>33</v>
      </c>
      <c r="B47" s="12">
        <v>7954200</v>
      </c>
      <c r="C47" s="15" t="s">
        <v>48</v>
      </c>
      <c r="D47" s="73">
        <f t="shared" si="0"/>
        <v>300</v>
      </c>
      <c r="E47" s="18">
        <v>100</v>
      </c>
      <c r="F47" s="18">
        <v>100</v>
      </c>
      <c r="G47" s="18">
        <v>100</v>
      </c>
      <c r="H47" s="20" t="s">
        <v>2</v>
      </c>
    </row>
    <row r="48" spans="1:8" ht="51.75">
      <c r="A48">
        <f t="shared" si="4"/>
        <v>34</v>
      </c>
      <c r="B48" s="12">
        <v>7954300</v>
      </c>
      <c r="C48" s="15" t="s">
        <v>49</v>
      </c>
      <c r="D48" s="73">
        <f t="shared" si="0"/>
        <v>150</v>
      </c>
      <c r="E48" s="18">
        <v>50</v>
      </c>
      <c r="F48" s="18">
        <v>50</v>
      </c>
      <c r="G48" s="18">
        <v>50</v>
      </c>
      <c r="H48" s="20" t="s">
        <v>2</v>
      </c>
    </row>
    <row r="49" spans="1:8" ht="51.75">
      <c r="A49">
        <f t="shared" si="4"/>
        <v>35</v>
      </c>
      <c r="B49" s="12">
        <v>7954400</v>
      </c>
      <c r="C49" s="15" t="s">
        <v>50</v>
      </c>
      <c r="D49" s="73">
        <f t="shared" si="0"/>
        <v>21</v>
      </c>
      <c r="E49" s="18">
        <v>7</v>
      </c>
      <c r="F49" s="18">
        <v>7</v>
      </c>
      <c r="G49" s="18">
        <v>7</v>
      </c>
      <c r="H49" s="20" t="s">
        <v>2</v>
      </c>
    </row>
    <row r="50" spans="1:8" ht="39">
      <c r="A50">
        <f t="shared" si="4"/>
        <v>36</v>
      </c>
      <c r="B50" s="12">
        <v>7954500</v>
      </c>
      <c r="C50" s="15" t="s">
        <v>51</v>
      </c>
      <c r="D50" s="73">
        <f t="shared" si="0"/>
        <v>18</v>
      </c>
      <c r="E50" s="18">
        <v>6</v>
      </c>
      <c r="F50" s="18">
        <v>6</v>
      </c>
      <c r="G50" s="18">
        <v>6</v>
      </c>
      <c r="H50" s="20" t="s">
        <v>2</v>
      </c>
    </row>
    <row r="51" spans="1:8" ht="64.5">
      <c r="A51">
        <f t="shared" si="4"/>
        <v>37</v>
      </c>
      <c r="B51" s="12">
        <v>7954600</v>
      </c>
      <c r="C51" s="15" t="s">
        <v>52</v>
      </c>
      <c r="D51" s="73">
        <f t="shared" si="0"/>
        <v>18</v>
      </c>
      <c r="E51" s="18">
        <v>6</v>
      </c>
      <c r="F51" s="18">
        <v>6</v>
      </c>
      <c r="G51" s="18">
        <v>6</v>
      </c>
      <c r="H51" s="20" t="s">
        <v>2</v>
      </c>
    </row>
    <row r="52" spans="1:8" ht="39">
      <c r="A52">
        <f t="shared" si="4"/>
        <v>38</v>
      </c>
      <c r="B52" s="12">
        <v>7954700</v>
      </c>
      <c r="C52" s="15" t="s">
        <v>53</v>
      </c>
      <c r="D52" s="73">
        <f t="shared" si="0"/>
        <v>18</v>
      </c>
      <c r="E52" s="18">
        <v>6</v>
      </c>
      <c r="F52" s="18">
        <v>6</v>
      </c>
      <c r="G52" s="18">
        <v>6</v>
      </c>
      <c r="H52" s="20" t="s">
        <v>2</v>
      </c>
    </row>
    <row r="53" spans="2:8" ht="15">
      <c r="B53" s="31"/>
      <c r="C53" s="32" t="s">
        <v>56</v>
      </c>
      <c r="D53" s="75">
        <f>SUM(D6:D52)-D8-D19-D34-D43</f>
        <v>296166.86</v>
      </c>
      <c r="E53" s="18">
        <f>SUM(E6:E52)-E8-E19-E34-E43-E14</f>
        <v>100963.81999999999</v>
      </c>
      <c r="F53" s="18">
        <f>SUM(F6:F52)-F8-F19-F34-F43</f>
        <v>97601.52</v>
      </c>
      <c r="G53" s="18">
        <f>SUM(G6:G52)-G8-G19-G34-G43</f>
        <v>97601.52</v>
      </c>
      <c r="H53" s="18"/>
    </row>
    <row r="56" spans="3:7" ht="15">
      <c r="C56" s="11" t="s">
        <v>60</v>
      </c>
      <c r="E56">
        <f>E35+E44</f>
        <v>3118.44</v>
      </c>
      <c r="F56">
        <f>F35+F44</f>
        <v>2845.44</v>
      </c>
      <c r="G56">
        <f>G35+G44</f>
        <v>2845.44</v>
      </c>
    </row>
    <row r="57" spans="3:7" ht="15">
      <c r="C57" s="32" t="s">
        <v>66</v>
      </c>
      <c r="D57" s="76">
        <f>D12+D13+D15++D16++D17++D18+D22+D46+D26</f>
        <v>148661.33</v>
      </c>
      <c r="E57" s="77">
        <f>E12+E13+E15++E16++E17++E18+E22+E46+E26</f>
        <v>49887.10999999999</v>
      </c>
      <c r="F57" s="32">
        <f>F12+F13+F15++F16++F17++F18+F22+F46+F26</f>
        <v>49387.10999999999</v>
      </c>
      <c r="G57" s="32">
        <f>G12+G13+G15++G16++G17++G18+G22+G46+G26</f>
        <v>49387.10999999999</v>
      </c>
    </row>
    <row r="58" spans="3:7" ht="15">
      <c r="C58" s="32" t="s">
        <v>67</v>
      </c>
      <c r="D58" s="76">
        <f>D7+D19++D23++D24++D25+D27+D28++D29+D32+D33++D34++D37++D39++D40+D41+D43++D47+D48+D49++D50++D51++D52</f>
        <v>101879.19</v>
      </c>
      <c r="E58" s="32">
        <f>E7+E19++E23++E24++E25+E27+E28++E29+E32+E33++E34++E37++E39++E40+E41+E43++E47+E48+E49++E50++E51++E52</f>
        <v>35867.93</v>
      </c>
      <c r="F58" s="32">
        <f>F7+F19++F23++F24++F25+F27+F28++F29+F32+F33++F34++F37++F39++F40+F41+F43++F47+F48+F49++F50++F51++F52</f>
        <v>33005.63</v>
      </c>
      <c r="G58" s="32">
        <f>G7+G19++G23++G24++G25+G27+G28++G29+G32+G33++G34++G37++G39++G40+G41+G43++G47+G48+G49++G50++G51++G52</f>
        <v>33005.63</v>
      </c>
    </row>
    <row r="59" spans="3:7" ht="15">
      <c r="C59" s="32" t="s">
        <v>68</v>
      </c>
      <c r="D59" s="76">
        <f>D42</f>
        <v>3000</v>
      </c>
      <c r="E59" s="32">
        <f>E42</f>
        <v>1000</v>
      </c>
      <c r="F59" s="32">
        <f>F42</f>
        <v>1000</v>
      </c>
      <c r="G59" s="32">
        <f>G42</f>
        <v>1000</v>
      </c>
    </row>
    <row r="60" spans="3:7" ht="15">
      <c r="C60" s="32" t="s">
        <v>69</v>
      </c>
      <c r="D60" s="76">
        <f>D6+D8++D11+D38</f>
        <v>42626.34</v>
      </c>
      <c r="E60" s="32">
        <f>E6+E8++E11+E38</f>
        <v>14208.779999999999</v>
      </c>
      <c r="F60" s="32">
        <f>F6+F8++F11+F38</f>
        <v>14208.779999999999</v>
      </c>
      <c r="G60" s="32">
        <f>G6+G8++G11+G38</f>
        <v>14208.779999999999</v>
      </c>
    </row>
    <row r="61" spans="4:7" ht="15">
      <c r="D61" s="72">
        <f>SUM(D57:D60)</f>
        <v>296166.86</v>
      </c>
      <c r="E61" s="11">
        <f>SUM(E57:E60)</f>
        <v>100963.81999999999</v>
      </c>
      <c r="F61" s="11">
        <f>SUM(F57:F60)</f>
        <v>97601.51999999999</v>
      </c>
      <c r="G61" s="11">
        <f>SUM(G57:G60)</f>
        <v>97601.51999999999</v>
      </c>
    </row>
    <row r="62" spans="4:7" ht="15">
      <c r="D62" s="72">
        <f>D53-D61</f>
        <v>0</v>
      </c>
      <c r="E62" s="11">
        <f>E53-E61</f>
        <v>0</v>
      </c>
      <c r="F62" s="11">
        <f>F53-F61</f>
        <v>0</v>
      </c>
      <c r="G62" s="11">
        <f>G53-G61</f>
        <v>0</v>
      </c>
    </row>
  </sheetData>
  <sheetProtection/>
  <mergeCells count="3">
    <mergeCell ref="E2:H2"/>
    <mergeCell ref="E1:H1"/>
    <mergeCell ref="B3:H3"/>
  </mergeCells>
  <printOptions/>
  <pageMargins left="0.9055118110236221" right="0" top="0.5511811023622047" bottom="0.3937007874015748" header="0" footer="0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tabSelected="1" view="pageBreakPreview" zoomScale="89" zoomScaleSheetLayoutView="89" workbookViewId="0" topLeftCell="A12">
      <selection activeCell="C15" sqref="C15"/>
    </sheetView>
  </sheetViews>
  <sheetFormatPr defaultColWidth="9.140625" defaultRowHeight="15"/>
  <cols>
    <col min="1" max="1" width="15.57421875" style="33" customWidth="1"/>
    <col min="2" max="2" width="47.140625" style="11" customWidth="1"/>
    <col min="3" max="3" width="13.421875" style="11" customWidth="1"/>
    <col min="4" max="4" width="28.7109375" style="11" customWidth="1"/>
    <col min="5" max="16384" width="9.140625" style="11" customWidth="1"/>
  </cols>
  <sheetData>
    <row r="1" spans="3:4" ht="12.75">
      <c r="C1" s="80" t="s">
        <v>8</v>
      </c>
      <c r="D1" s="80"/>
    </row>
    <row r="2" spans="3:4" ht="43.5" customHeight="1">
      <c r="C2" s="78" t="s">
        <v>9</v>
      </c>
      <c r="D2" s="80"/>
    </row>
    <row r="3" spans="1:4" ht="34.5" customHeight="1">
      <c r="A3" s="81" t="s">
        <v>57</v>
      </c>
      <c r="B3" s="83"/>
      <c r="C3" s="83"/>
      <c r="D3" s="83"/>
    </row>
    <row r="4" ht="12.75">
      <c r="D4" s="4" t="s">
        <v>4</v>
      </c>
    </row>
    <row r="5" spans="1:4" ht="27.75" customHeight="1">
      <c r="A5" s="6" t="s">
        <v>0</v>
      </c>
      <c r="B5" s="2" t="s">
        <v>64</v>
      </c>
      <c r="C5" s="2" t="s">
        <v>71</v>
      </c>
      <c r="D5" s="2" t="s">
        <v>1</v>
      </c>
    </row>
    <row r="6" spans="1:4" s="60" customFormat="1" ht="8.25">
      <c r="A6" s="57">
        <v>1</v>
      </c>
      <c r="B6" s="58">
        <v>2</v>
      </c>
      <c r="C6" s="59">
        <v>3</v>
      </c>
      <c r="D6" s="59">
        <v>4</v>
      </c>
    </row>
    <row r="7" spans="1:4" ht="25.5">
      <c r="A7" s="34">
        <v>7950100</v>
      </c>
      <c r="B7" s="15" t="s">
        <v>12</v>
      </c>
      <c r="C7" s="46">
        <v>406.74</v>
      </c>
      <c r="D7" s="35" t="s">
        <v>5</v>
      </c>
    </row>
    <row r="8" spans="1:4" ht="38.25">
      <c r="A8" s="34">
        <v>7950200</v>
      </c>
      <c r="B8" s="15" t="s">
        <v>10</v>
      </c>
      <c r="C8" s="42">
        <v>200</v>
      </c>
      <c r="D8" s="35" t="s">
        <v>2</v>
      </c>
    </row>
    <row r="9" spans="1:4" ht="25.5" customHeight="1">
      <c r="A9" s="34">
        <v>7950300</v>
      </c>
      <c r="B9" s="15" t="s">
        <v>11</v>
      </c>
      <c r="C9" s="42">
        <f>SUM(C10:C11)</f>
        <v>12902.039999999999</v>
      </c>
      <c r="D9" s="35" t="s">
        <v>5</v>
      </c>
    </row>
    <row r="10" spans="1:4" s="52" customFormat="1" ht="25.5" customHeight="1">
      <c r="A10" s="49">
        <v>7950301</v>
      </c>
      <c r="B10" s="41" t="s">
        <v>28</v>
      </c>
      <c r="C10" s="54">
        <v>8931.82</v>
      </c>
      <c r="D10" s="51"/>
    </row>
    <row r="11" spans="1:4" s="52" customFormat="1" ht="12.75">
      <c r="A11" s="49">
        <v>7950302</v>
      </c>
      <c r="B11" s="41" t="s">
        <v>29</v>
      </c>
      <c r="C11" s="54">
        <v>3970.22</v>
      </c>
      <c r="D11" s="51"/>
    </row>
    <row r="12" spans="1:4" ht="38.25">
      <c r="A12" s="34">
        <v>7950400</v>
      </c>
      <c r="B12" s="15" t="s">
        <v>13</v>
      </c>
      <c r="C12" s="42">
        <v>700</v>
      </c>
      <c r="D12" s="35" t="s">
        <v>5</v>
      </c>
    </row>
    <row r="13" spans="1:4" ht="23.25" customHeight="1">
      <c r="A13" s="34">
        <v>7950500</v>
      </c>
      <c r="B13" s="15" t="s">
        <v>15</v>
      </c>
      <c r="C13" s="43">
        <v>1105.1</v>
      </c>
      <c r="D13" s="8" t="s">
        <v>3</v>
      </c>
    </row>
    <row r="14" spans="1:4" ht="38.25">
      <c r="A14" s="34">
        <v>7950600</v>
      </c>
      <c r="B14" s="15" t="s">
        <v>14</v>
      </c>
      <c r="C14" s="43">
        <f>28826.96+600+500+200</f>
        <v>30126.96</v>
      </c>
      <c r="D14" s="8" t="s">
        <v>3</v>
      </c>
    </row>
    <row r="15" spans="1:4" ht="15">
      <c r="A15" s="71">
        <v>7950601</v>
      </c>
      <c r="B15" s="41" t="s">
        <v>70</v>
      </c>
      <c r="C15" s="43">
        <v>500</v>
      </c>
      <c r="D15" s="8"/>
    </row>
    <row r="16" spans="1:4" ht="47.25" customHeight="1">
      <c r="A16" s="34">
        <v>7950700</v>
      </c>
      <c r="B16" s="15" t="s">
        <v>16</v>
      </c>
      <c r="C16" s="43">
        <v>200</v>
      </c>
      <c r="D16" s="8" t="s">
        <v>3</v>
      </c>
    </row>
    <row r="17" spans="1:4" ht="38.25">
      <c r="A17" s="34">
        <v>7950800</v>
      </c>
      <c r="B17" s="15" t="s">
        <v>17</v>
      </c>
      <c r="C17" s="43">
        <v>4900</v>
      </c>
      <c r="D17" s="8" t="s">
        <v>3</v>
      </c>
    </row>
    <row r="18" spans="1:4" ht="38.25">
      <c r="A18" s="34">
        <v>7950900</v>
      </c>
      <c r="B18" s="15" t="s">
        <v>18</v>
      </c>
      <c r="C18" s="43">
        <v>996</v>
      </c>
      <c r="D18" s="8" t="s">
        <v>3</v>
      </c>
    </row>
    <row r="19" spans="1:4" ht="38.25" customHeight="1">
      <c r="A19" s="34">
        <v>7951000</v>
      </c>
      <c r="B19" s="15" t="s">
        <v>59</v>
      </c>
      <c r="C19" s="43">
        <v>4607.2</v>
      </c>
      <c r="D19" s="8" t="s">
        <v>3</v>
      </c>
    </row>
    <row r="20" spans="1:4" ht="25.5">
      <c r="A20" s="34">
        <v>7952000</v>
      </c>
      <c r="B20" s="15" t="s">
        <v>30</v>
      </c>
      <c r="C20" s="42">
        <f>SUM(C21:C22)</f>
        <v>15586.740000000002</v>
      </c>
      <c r="D20" s="35" t="s">
        <v>2</v>
      </c>
    </row>
    <row r="21" spans="1:4" s="52" customFormat="1" ht="40.5" customHeight="1">
      <c r="A21" s="49">
        <v>7952001</v>
      </c>
      <c r="B21" s="41" t="s">
        <v>31</v>
      </c>
      <c r="C21" s="55">
        <v>4209.62</v>
      </c>
      <c r="D21" s="56"/>
    </row>
    <row r="22" spans="1:4" s="52" customFormat="1" ht="39.75" customHeight="1">
      <c r="A22" s="49">
        <v>7952002</v>
      </c>
      <c r="B22" s="41" t="s">
        <v>32</v>
      </c>
      <c r="C22" s="55">
        <v>11377.12</v>
      </c>
      <c r="D22" s="56"/>
    </row>
    <row r="23" spans="1:4" ht="51">
      <c r="A23" s="34">
        <v>7952100</v>
      </c>
      <c r="B23" s="15" t="s">
        <v>33</v>
      </c>
      <c r="C23" s="42">
        <v>1124.74</v>
      </c>
      <c r="D23" s="8" t="s">
        <v>3</v>
      </c>
    </row>
    <row r="24" spans="1:4" ht="51">
      <c r="A24" s="34">
        <v>7952200</v>
      </c>
      <c r="B24" s="15" t="s">
        <v>34</v>
      </c>
      <c r="C24" s="43">
        <v>375</v>
      </c>
      <c r="D24" s="35" t="s">
        <v>2</v>
      </c>
    </row>
    <row r="25" spans="1:4" ht="50.25" customHeight="1">
      <c r="A25" s="34">
        <v>7952300</v>
      </c>
      <c r="B25" s="15" t="s">
        <v>19</v>
      </c>
      <c r="C25" s="43">
        <v>20</v>
      </c>
      <c r="D25" s="35" t="s">
        <v>2</v>
      </c>
    </row>
    <row r="26" spans="1:4" ht="45.75" customHeight="1">
      <c r="A26" s="34">
        <v>7952400</v>
      </c>
      <c r="B26" s="15" t="s">
        <v>20</v>
      </c>
      <c r="C26" s="43">
        <v>15</v>
      </c>
      <c r="D26" s="35" t="s">
        <v>2</v>
      </c>
    </row>
    <row r="27" spans="1:4" ht="38.25">
      <c r="A27" s="34">
        <v>7952500</v>
      </c>
      <c r="B27" s="15" t="s">
        <v>21</v>
      </c>
      <c r="C27" s="43">
        <v>50</v>
      </c>
      <c r="D27" s="8" t="s">
        <v>3</v>
      </c>
    </row>
    <row r="28" spans="1:4" ht="38.25">
      <c r="A28" s="34">
        <v>7952600</v>
      </c>
      <c r="B28" s="15" t="s">
        <v>22</v>
      </c>
      <c r="C28" s="46">
        <v>50</v>
      </c>
      <c r="D28" s="35" t="s">
        <v>2</v>
      </c>
    </row>
    <row r="29" spans="1:4" ht="38.25">
      <c r="A29" s="34">
        <v>7952700</v>
      </c>
      <c r="B29" s="15" t="s">
        <v>23</v>
      </c>
      <c r="C29" s="46">
        <v>100</v>
      </c>
      <c r="D29" s="35" t="s">
        <v>2</v>
      </c>
    </row>
    <row r="30" spans="1:4" ht="38.25">
      <c r="A30" s="34">
        <v>7952800</v>
      </c>
      <c r="B30" s="15" t="s">
        <v>24</v>
      </c>
      <c r="C30" s="46">
        <v>200</v>
      </c>
      <c r="D30" s="35" t="s">
        <v>2</v>
      </c>
    </row>
    <row r="31" spans="1:4" s="48" customFormat="1" ht="38.25" hidden="1">
      <c r="A31" s="36">
        <v>7952900</v>
      </c>
      <c r="B31" s="22" t="s">
        <v>25</v>
      </c>
      <c r="C31" s="47"/>
      <c r="D31" s="37"/>
    </row>
    <row r="32" spans="1:4" s="48" customFormat="1" ht="25.5" hidden="1">
      <c r="A32" s="36">
        <v>7953000</v>
      </c>
      <c r="B32" s="22" t="s">
        <v>26</v>
      </c>
      <c r="C32" s="47"/>
      <c r="D32" s="38"/>
    </row>
    <row r="33" spans="1:4" ht="38.25">
      <c r="A33" s="34">
        <v>7953100</v>
      </c>
      <c r="B33" s="15" t="s">
        <v>35</v>
      </c>
      <c r="C33" s="46">
        <v>300</v>
      </c>
      <c r="D33" s="35" t="s">
        <v>2</v>
      </c>
    </row>
    <row r="34" spans="1:4" ht="25.5">
      <c r="A34" s="34">
        <v>7953200</v>
      </c>
      <c r="B34" s="15" t="s">
        <v>27</v>
      </c>
      <c r="C34" s="46">
        <f>414+700-500</f>
        <v>614</v>
      </c>
      <c r="D34" s="35" t="s">
        <v>2</v>
      </c>
    </row>
    <row r="35" spans="1:4" ht="38.25">
      <c r="A35" s="34">
        <v>7953300</v>
      </c>
      <c r="B35" s="15" t="s">
        <v>36</v>
      </c>
      <c r="C35" s="46">
        <f>SUM(C36:C37)</f>
        <v>3100</v>
      </c>
      <c r="D35" s="35" t="s">
        <v>2</v>
      </c>
    </row>
    <row r="36" spans="1:4" s="52" customFormat="1" ht="12.75">
      <c r="A36" s="49">
        <v>7953301</v>
      </c>
      <c r="B36" s="40" t="s">
        <v>37</v>
      </c>
      <c r="C36" s="50">
        <f>700+900</f>
        <v>1600</v>
      </c>
      <c r="D36" s="51"/>
    </row>
    <row r="37" spans="1:4" s="52" customFormat="1" ht="12.75">
      <c r="A37" s="49">
        <v>7953302</v>
      </c>
      <c r="B37" s="40" t="s">
        <v>38</v>
      </c>
      <c r="C37" s="50">
        <v>1500</v>
      </c>
      <c r="D37" s="51"/>
    </row>
    <row r="38" spans="1:4" ht="38.25">
      <c r="A38" s="34">
        <v>7953400</v>
      </c>
      <c r="B38" s="15" t="s">
        <v>39</v>
      </c>
      <c r="C38" s="46">
        <v>650</v>
      </c>
      <c r="D38" s="35" t="s">
        <v>2</v>
      </c>
    </row>
    <row r="39" spans="1:4" ht="25.5">
      <c r="A39" s="34">
        <v>7953500</v>
      </c>
      <c r="B39" s="15" t="s">
        <v>40</v>
      </c>
      <c r="C39" s="46">
        <v>200</v>
      </c>
      <c r="D39" s="35" t="s">
        <v>5</v>
      </c>
    </row>
    <row r="40" spans="1:4" ht="38.25">
      <c r="A40" s="34">
        <v>7953600</v>
      </c>
      <c r="B40" s="15" t="s">
        <v>41</v>
      </c>
      <c r="C40" s="46">
        <v>1163.35</v>
      </c>
      <c r="D40" s="35" t="s">
        <v>2</v>
      </c>
    </row>
    <row r="41" spans="1:4" ht="51">
      <c r="A41" s="34">
        <v>7953700</v>
      </c>
      <c r="B41" s="13" t="s">
        <v>42</v>
      </c>
      <c r="C41" s="46">
        <f>9307.34+123.5</f>
        <v>9430.84</v>
      </c>
      <c r="D41" s="35" t="s">
        <v>2</v>
      </c>
    </row>
    <row r="42" spans="1:4" ht="25.5">
      <c r="A42" s="34">
        <v>7953800</v>
      </c>
      <c r="B42" s="14" t="s">
        <v>43</v>
      </c>
      <c r="C42" s="46">
        <v>965.8</v>
      </c>
      <c r="D42" s="35" t="s">
        <v>2</v>
      </c>
    </row>
    <row r="43" spans="1:4" ht="25.5">
      <c r="A43" s="34">
        <v>7953900</v>
      </c>
      <c r="B43" s="13" t="s">
        <v>44</v>
      </c>
      <c r="C43" s="46">
        <v>1000</v>
      </c>
      <c r="D43" s="35" t="s">
        <v>55</v>
      </c>
    </row>
    <row r="44" spans="1:4" ht="25.5">
      <c r="A44" s="34">
        <v>7954000</v>
      </c>
      <c r="B44" s="15" t="s">
        <v>45</v>
      </c>
      <c r="C44" s="46">
        <f>SUM(C45:C46)</f>
        <v>2922.2</v>
      </c>
      <c r="D44" s="35" t="s">
        <v>2</v>
      </c>
    </row>
    <row r="45" spans="1:4" s="52" customFormat="1" ht="25.5">
      <c r="A45" s="49">
        <v>7954001</v>
      </c>
      <c r="B45" s="41" t="s">
        <v>46</v>
      </c>
      <c r="C45" s="50">
        <f>645.44+273+600</f>
        <v>1518.44</v>
      </c>
      <c r="D45" s="53"/>
    </row>
    <row r="46" spans="1:4" s="52" customFormat="1" ht="25.5">
      <c r="A46" s="49">
        <v>7954002</v>
      </c>
      <c r="B46" s="41" t="s">
        <v>47</v>
      </c>
      <c r="C46" s="50">
        <v>1403.76</v>
      </c>
      <c r="D46" s="53"/>
    </row>
    <row r="47" spans="1:4" ht="51">
      <c r="A47" s="34">
        <v>7954100</v>
      </c>
      <c r="B47" s="19" t="s">
        <v>54</v>
      </c>
      <c r="C47" s="46">
        <v>6977.11</v>
      </c>
      <c r="D47" s="8" t="s">
        <v>3</v>
      </c>
    </row>
    <row r="48" spans="1:4" ht="51">
      <c r="A48" s="34">
        <v>7954200</v>
      </c>
      <c r="B48" s="15" t="s">
        <v>48</v>
      </c>
      <c r="C48" s="46">
        <v>100</v>
      </c>
      <c r="D48" s="35" t="s">
        <v>2</v>
      </c>
    </row>
    <row r="49" spans="1:4" ht="51">
      <c r="A49" s="34">
        <v>7954300</v>
      </c>
      <c r="B49" s="15" t="s">
        <v>49</v>
      </c>
      <c r="C49" s="46">
        <v>50</v>
      </c>
      <c r="D49" s="35" t="s">
        <v>2</v>
      </c>
    </row>
    <row r="50" spans="1:4" ht="51">
      <c r="A50" s="34">
        <v>7954400</v>
      </c>
      <c r="B50" s="15" t="s">
        <v>50</v>
      </c>
      <c r="C50" s="46">
        <v>7</v>
      </c>
      <c r="D50" s="35" t="s">
        <v>2</v>
      </c>
    </row>
    <row r="51" spans="1:4" ht="38.25">
      <c r="A51" s="34">
        <v>7954500</v>
      </c>
      <c r="B51" s="15" t="s">
        <v>51</v>
      </c>
      <c r="C51" s="46">
        <v>6</v>
      </c>
      <c r="D51" s="35" t="s">
        <v>2</v>
      </c>
    </row>
    <row r="52" spans="1:4" ht="63.75">
      <c r="A52" s="34">
        <v>7954600</v>
      </c>
      <c r="B52" s="15" t="s">
        <v>52</v>
      </c>
      <c r="C52" s="46">
        <v>6</v>
      </c>
      <c r="D52" s="35" t="s">
        <v>2</v>
      </c>
    </row>
    <row r="53" spans="1:4" ht="38.25">
      <c r="A53" s="34">
        <v>7954700</v>
      </c>
      <c r="B53" s="15" t="s">
        <v>53</v>
      </c>
      <c r="C53" s="46">
        <v>6</v>
      </c>
      <c r="D53" s="35" t="s">
        <v>2</v>
      </c>
    </row>
    <row r="54" spans="1:4" ht="12.75">
      <c r="A54" s="39"/>
      <c r="B54" s="32" t="s">
        <v>56</v>
      </c>
      <c r="C54" s="46">
        <f>SUM(C7:C53)-C9-C20-C35-C44-C15</f>
        <v>101163.81999999999</v>
      </c>
      <c r="D54" s="32"/>
    </row>
  </sheetData>
  <sheetProtection/>
  <mergeCells count="3">
    <mergeCell ref="C1:D1"/>
    <mergeCell ref="C2:D2"/>
    <mergeCell ref="A3:D3"/>
  </mergeCells>
  <printOptions/>
  <pageMargins left="0.9055118110236221" right="0" top="0.1968503937007874" bottom="0.1968503937007874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view="pageBreakPreview" zoomScale="89" zoomScaleSheetLayoutView="89" workbookViewId="0" topLeftCell="A20">
      <selection activeCell="B49" sqref="B49"/>
    </sheetView>
  </sheetViews>
  <sheetFormatPr defaultColWidth="9.140625" defaultRowHeight="15"/>
  <cols>
    <col min="1" max="1" width="15.57421875" style="33" customWidth="1"/>
    <col min="2" max="2" width="47.140625" style="11" customWidth="1"/>
    <col min="3" max="4" width="10.57421875" style="61" customWidth="1"/>
    <col min="5" max="5" width="28.7109375" style="11" customWidth="1"/>
    <col min="6" max="16384" width="9.140625" style="11" customWidth="1"/>
  </cols>
  <sheetData>
    <row r="1" spans="3:5" ht="12.75">
      <c r="C1" s="62"/>
      <c r="D1" s="80" t="s">
        <v>7</v>
      </c>
      <c r="E1" s="80"/>
    </row>
    <row r="2" spans="3:5" ht="12.75">
      <c r="C2" s="62"/>
      <c r="D2" s="78" t="s">
        <v>9</v>
      </c>
      <c r="E2" s="80"/>
    </row>
    <row r="3" spans="1:5" ht="33.75" customHeight="1">
      <c r="A3" s="81" t="s">
        <v>58</v>
      </c>
      <c r="B3" s="83"/>
      <c r="C3" s="83"/>
      <c r="D3" s="83"/>
      <c r="E3" s="83"/>
    </row>
    <row r="4" ht="12.75">
      <c r="E4" s="4" t="s">
        <v>4</v>
      </c>
    </row>
    <row r="5" spans="1:5" ht="25.5" customHeight="1">
      <c r="A5" s="6" t="s">
        <v>0</v>
      </c>
      <c r="B5" s="2" t="s">
        <v>64</v>
      </c>
      <c r="C5" s="67" t="s">
        <v>72</v>
      </c>
      <c r="D5" s="67" t="s">
        <v>73</v>
      </c>
      <c r="E5" s="2" t="s">
        <v>1</v>
      </c>
    </row>
    <row r="6" spans="1:5" s="60" customFormat="1" ht="8.25">
      <c r="A6" s="57">
        <v>1</v>
      </c>
      <c r="B6" s="58">
        <v>2</v>
      </c>
      <c r="C6" s="69" t="s">
        <v>61</v>
      </c>
      <c r="D6" s="69" t="s">
        <v>62</v>
      </c>
      <c r="E6" s="59">
        <v>5</v>
      </c>
    </row>
    <row r="7" spans="1:5" ht="25.5">
      <c r="A7" s="34">
        <v>7950100</v>
      </c>
      <c r="B7" s="15" t="s">
        <v>12</v>
      </c>
      <c r="C7" s="63">
        <v>406.74</v>
      </c>
      <c r="D7" s="63">
        <v>406.74</v>
      </c>
      <c r="E7" s="35" t="s">
        <v>5</v>
      </c>
    </row>
    <row r="8" spans="1:5" ht="38.25">
      <c r="A8" s="34">
        <v>7950200</v>
      </c>
      <c r="B8" s="15" t="s">
        <v>10</v>
      </c>
      <c r="C8" s="44">
        <v>200</v>
      </c>
      <c r="D8" s="44">
        <v>200</v>
      </c>
      <c r="E8" s="35" t="s">
        <v>2</v>
      </c>
    </row>
    <row r="9" spans="1:5" ht="25.5">
      <c r="A9" s="34">
        <v>7950300</v>
      </c>
      <c r="B9" s="15" t="s">
        <v>11</v>
      </c>
      <c r="C9" s="44">
        <f>SUM(C10:C11)</f>
        <v>12902.039999999999</v>
      </c>
      <c r="D9" s="44">
        <f>SUM(D10:D11)</f>
        <v>12902.039999999999</v>
      </c>
      <c r="E9" s="35" t="s">
        <v>5</v>
      </c>
    </row>
    <row r="10" spans="1:5" s="52" customFormat="1" ht="12.75">
      <c r="A10" s="49">
        <v>7950301</v>
      </c>
      <c r="B10" s="41" t="s">
        <v>28</v>
      </c>
      <c r="C10" s="64">
        <v>8931.82</v>
      </c>
      <c r="D10" s="64">
        <v>8931.82</v>
      </c>
      <c r="E10" s="51"/>
    </row>
    <row r="11" spans="1:5" s="52" customFormat="1" ht="12.75">
      <c r="A11" s="49">
        <v>7950302</v>
      </c>
      <c r="B11" s="41" t="s">
        <v>29</v>
      </c>
      <c r="C11" s="64">
        <v>3970.22</v>
      </c>
      <c r="D11" s="64">
        <v>3970.22</v>
      </c>
      <c r="E11" s="51"/>
    </row>
    <row r="12" spans="1:5" ht="38.25">
      <c r="A12" s="34">
        <v>7950400</v>
      </c>
      <c r="B12" s="15" t="s">
        <v>13</v>
      </c>
      <c r="C12" s="44">
        <v>700</v>
      </c>
      <c r="D12" s="44">
        <v>700</v>
      </c>
      <c r="E12" s="35" t="s">
        <v>5</v>
      </c>
    </row>
    <row r="13" spans="1:5" ht="38.25">
      <c r="A13" s="34">
        <v>7950500</v>
      </c>
      <c r="B13" s="15" t="s">
        <v>15</v>
      </c>
      <c r="C13" s="45">
        <v>1105.1</v>
      </c>
      <c r="D13" s="45">
        <v>1105.1</v>
      </c>
      <c r="E13" s="8" t="s">
        <v>3</v>
      </c>
    </row>
    <row r="14" spans="1:5" ht="38.25">
      <c r="A14" s="34">
        <v>7950600</v>
      </c>
      <c r="B14" s="15" t="s">
        <v>14</v>
      </c>
      <c r="C14" s="45">
        <f>28826.96+600</f>
        <v>29426.96</v>
      </c>
      <c r="D14" s="45">
        <f>28826.96+600</f>
        <v>29426.96</v>
      </c>
      <c r="E14" s="8" t="s">
        <v>3</v>
      </c>
    </row>
    <row r="15" spans="1:5" ht="51">
      <c r="A15" s="34">
        <v>7950700</v>
      </c>
      <c r="B15" s="15" t="s">
        <v>16</v>
      </c>
      <c r="C15" s="45">
        <v>200</v>
      </c>
      <c r="D15" s="45">
        <v>200</v>
      </c>
      <c r="E15" s="8" t="s">
        <v>3</v>
      </c>
    </row>
    <row r="16" spans="1:5" ht="38.25">
      <c r="A16" s="34">
        <v>7950800</v>
      </c>
      <c r="B16" s="15" t="s">
        <v>17</v>
      </c>
      <c r="C16" s="45">
        <v>4900</v>
      </c>
      <c r="D16" s="45">
        <v>4900</v>
      </c>
      <c r="E16" s="8" t="s">
        <v>3</v>
      </c>
    </row>
    <row r="17" spans="1:5" ht="38.25">
      <c r="A17" s="34">
        <v>7950900</v>
      </c>
      <c r="B17" s="15" t="s">
        <v>18</v>
      </c>
      <c r="C17" s="45">
        <v>996</v>
      </c>
      <c r="D17" s="45">
        <v>996</v>
      </c>
      <c r="E17" s="8" t="s">
        <v>3</v>
      </c>
    </row>
    <row r="18" spans="1:5" ht="38.25">
      <c r="A18" s="34">
        <v>7951000</v>
      </c>
      <c r="B18" s="15" t="s">
        <v>59</v>
      </c>
      <c r="C18" s="45">
        <v>4607.2</v>
      </c>
      <c r="D18" s="45">
        <v>4607.2</v>
      </c>
      <c r="E18" s="8" t="s">
        <v>3</v>
      </c>
    </row>
    <row r="19" spans="1:5" ht="25.5">
      <c r="A19" s="34">
        <v>7952000</v>
      </c>
      <c r="B19" s="15" t="s">
        <v>30</v>
      </c>
      <c r="C19" s="44">
        <f>SUM(C20:C21)</f>
        <v>15586.740000000002</v>
      </c>
      <c r="D19" s="44">
        <f>SUM(D20:D21)</f>
        <v>15586.740000000002</v>
      </c>
      <c r="E19" s="35" t="s">
        <v>2</v>
      </c>
    </row>
    <row r="20" spans="1:5" s="52" customFormat="1" ht="51">
      <c r="A20" s="49">
        <v>7952001</v>
      </c>
      <c r="B20" s="41" t="s">
        <v>31</v>
      </c>
      <c r="C20" s="65">
        <v>4209.62</v>
      </c>
      <c r="D20" s="65">
        <v>4209.62</v>
      </c>
      <c r="E20" s="56"/>
    </row>
    <row r="21" spans="1:5" s="52" customFormat="1" ht="51">
      <c r="A21" s="49">
        <v>7952002</v>
      </c>
      <c r="B21" s="41" t="s">
        <v>32</v>
      </c>
      <c r="C21" s="65">
        <v>11377.12</v>
      </c>
      <c r="D21" s="65">
        <v>11377.12</v>
      </c>
      <c r="E21" s="56"/>
    </row>
    <row r="22" spans="1:5" ht="51">
      <c r="A22" s="34">
        <v>7952100</v>
      </c>
      <c r="B22" s="15" t="s">
        <v>33</v>
      </c>
      <c r="C22" s="44">
        <v>1124.74</v>
      </c>
      <c r="D22" s="44">
        <v>1124.74</v>
      </c>
      <c r="E22" s="8" t="s">
        <v>3</v>
      </c>
    </row>
    <row r="23" spans="1:5" ht="51">
      <c r="A23" s="34">
        <v>7952200</v>
      </c>
      <c r="B23" s="15" t="s">
        <v>34</v>
      </c>
      <c r="C23" s="45">
        <v>375</v>
      </c>
      <c r="D23" s="45">
        <v>375</v>
      </c>
      <c r="E23" s="35" t="s">
        <v>2</v>
      </c>
    </row>
    <row r="24" spans="1:5" ht="51">
      <c r="A24" s="34">
        <v>7952300</v>
      </c>
      <c r="B24" s="15" t="s">
        <v>19</v>
      </c>
      <c r="C24" s="45">
        <v>20</v>
      </c>
      <c r="D24" s="45">
        <v>20</v>
      </c>
      <c r="E24" s="35" t="s">
        <v>2</v>
      </c>
    </row>
    <row r="25" spans="1:5" ht="38.25">
      <c r="A25" s="34">
        <v>7952400</v>
      </c>
      <c r="B25" s="15" t="s">
        <v>20</v>
      </c>
      <c r="C25" s="45">
        <v>15</v>
      </c>
      <c r="D25" s="45">
        <v>15</v>
      </c>
      <c r="E25" s="35" t="s">
        <v>2</v>
      </c>
    </row>
    <row r="26" spans="1:5" ht="38.25">
      <c r="A26" s="34">
        <v>7952500</v>
      </c>
      <c r="B26" s="15" t="s">
        <v>21</v>
      </c>
      <c r="C26" s="45">
        <v>50</v>
      </c>
      <c r="D26" s="45">
        <v>50</v>
      </c>
      <c r="E26" s="8" t="s">
        <v>3</v>
      </c>
    </row>
    <row r="27" spans="1:5" ht="38.25">
      <c r="A27" s="34">
        <v>7952600</v>
      </c>
      <c r="B27" s="15" t="s">
        <v>22</v>
      </c>
      <c r="C27" s="63">
        <v>50</v>
      </c>
      <c r="D27" s="63">
        <v>50</v>
      </c>
      <c r="E27" s="35" t="s">
        <v>2</v>
      </c>
    </row>
    <row r="28" spans="1:5" ht="38.25">
      <c r="A28" s="34">
        <v>7952700</v>
      </c>
      <c r="B28" s="15" t="s">
        <v>23</v>
      </c>
      <c r="C28" s="63">
        <v>100</v>
      </c>
      <c r="D28" s="63">
        <v>100</v>
      </c>
      <c r="E28" s="35" t="s">
        <v>2</v>
      </c>
    </row>
    <row r="29" spans="1:5" ht="38.25">
      <c r="A29" s="34">
        <v>7952800</v>
      </c>
      <c r="B29" s="15" t="s">
        <v>24</v>
      </c>
      <c r="C29" s="63">
        <v>200</v>
      </c>
      <c r="D29" s="63">
        <v>200</v>
      </c>
      <c r="E29" s="35" t="s">
        <v>2</v>
      </c>
    </row>
    <row r="30" spans="1:5" ht="38.25" hidden="1">
      <c r="A30" s="36">
        <v>7952900</v>
      </c>
      <c r="B30" s="22" t="s">
        <v>25</v>
      </c>
      <c r="C30" s="66"/>
      <c r="D30" s="66"/>
      <c r="E30" s="37"/>
    </row>
    <row r="31" spans="1:5" ht="25.5" hidden="1">
      <c r="A31" s="36">
        <v>7953000</v>
      </c>
      <c r="B31" s="22" t="s">
        <v>26</v>
      </c>
      <c r="C31" s="66"/>
      <c r="D31" s="66"/>
      <c r="E31" s="38"/>
    </row>
    <row r="32" spans="1:5" ht="38.25">
      <c r="A32" s="34">
        <v>7953100</v>
      </c>
      <c r="B32" s="15" t="s">
        <v>35</v>
      </c>
      <c r="C32" s="63">
        <v>300</v>
      </c>
      <c r="D32" s="63">
        <v>300</v>
      </c>
      <c r="E32" s="35" t="s">
        <v>2</v>
      </c>
    </row>
    <row r="33" spans="1:5" ht="25.5">
      <c r="A33" s="34">
        <v>7953200</v>
      </c>
      <c r="B33" s="15" t="s">
        <v>27</v>
      </c>
      <c r="C33" s="63">
        <f>414+700</f>
        <v>1114</v>
      </c>
      <c r="D33" s="63">
        <f>414+700</f>
        <v>1114</v>
      </c>
      <c r="E33" s="35" t="s">
        <v>2</v>
      </c>
    </row>
    <row r="34" spans="1:5" ht="38.25">
      <c r="A34" s="34">
        <v>7953300</v>
      </c>
      <c r="B34" s="15" t="s">
        <v>36</v>
      </c>
      <c r="C34" s="63">
        <f>SUM(C35:C36)</f>
        <v>1600</v>
      </c>
      <c r="D34" s="63">
        <f>SUM(D35:D36)</f>
        <v>1600</v>
      </c>
      <c r="E34" s="35" t="s">
        <v>2</v>
      </c>
    </row>
    <row r="35" spans="1:5" s="52" customFormat="1" ht="12.75">
      <c r="A35" s="49">
        <v>7953301</v>
      </c>
      <c r="B35" s="40" t="s">
        <v>37</v>
      </c>
      <c r="C35" s="68">
        <f>700+900</f>
        <v>1600</v>
      </c>
      <c r="D35" s="68">
        <f>700+900</f>
        <v>1600</v>
      </c>
      <c r="E35" s="51"/>
    </row>
    <row r="36" spans="1:5" s="52" customFormat="1" ht="12.75" hidden="1">
      <c r="A36" s="49">
        <v>7953302</v>
      </c>
      <c r="B36" s="40" t="s">
        <v>38</v>
      </c>
      <c r="C36" s="68"/>
      <c r="D36" s="68"/>
      <c r="E36" s="51"/>
    </row>
    <row r="37" spans="1:5" ht="38.25">
      <c r="A37" s="34">
        <v>7953400</v>
      </c>
      <c r="B37" s="15" t="s">
        <v>39</v>
      </c>
      <c r="C37" s="63">
        <v>150</v>
      </c>
      <c r="D37" s="63">
        <v>150</v>
      </c>
      <c r="E37" s="35" t="s">
        <v>2</v>
      </c>
    </row>
    <row r="38" spans="1:5" ht="25.5">
      <c r="A38" s="34">
        <v>7953500</v>
      </c>
      <c r="B38" s="15" t="s">
        <v>40</v>
      </c>
      <c r="C38" s="63">
        <v>200</v>
      </c>
      <c r="D38" s="63">
        <v>200</v>
      </c>
      <c r="E38" s="35" t="s">
        <v>5</v>
      </c>
    </row>
    <row r="39" spans="1:5" ht="38.25">
      <c r="A39" s="34">
        <v>7953600</v>
      </c>
      <c r="B39" s="15" t="s">
        <v>41</v>
      </c>
      <c r="C39" s="63">
        <v>1163.35</v>
      </c>
      <c r="D39" s="63">
        <v>1163.35</v>
      </c>
      <c r="E39" s="35" t="s">
        <v>2</v>
      </c>
    </row>
    <row r="40" spans="1:5" ht="51">
      <c r="A40" s="34">
        <v>7953700</v>
      </c>
      <c r="B40" s="13" t="s">
        <v>42</v>
      </c>
      <c r="C40" s="63">
        <v>9307.34</v>
      </c>
      <c r="D40" s="63">
        <v>9307.34</v>
      </c>
      <c r="E40" s="35" t="s">
        <v>2</v>
      </c>
    </row>
    <row r="41" spans="1:5" ht="25.5" hidden="1">
      <c r="A41" s="34">
        <v>7953800</v>
      </c>
      <c r="B41" s="14" t="s">
        <v>43</v>
      </c>
      <c r="C41" s="63"/>
      <c r="D41" s="63"/>
      <c r="E41" s="35" t="s">
        <v>2</v>
      </c>
    </row>
    <row r="42" spans="1:5" ht="25.5">
      <c r="A42" s="34">
        <v>7953900</v>
      </c>
      <c r="B42" s="13" t="s">
        <v>44</v>
      </c>
      <c r="C42" s="63">
        <v>1000</v>
      </c>
      <c r="D42" s="63">
        <v>1000</v>
      </c>
      <c r="E42" s="35" t="s">
        <v>55</v>
      </c>
    </row>
    <row r="43" spans="1:5" ht="25.5">
      <c r="A43" s="34">
        <v>7954000</v>
      </c>
      <c r="B43" s="15" t="s">
        <v>45</v>
      </c>
      <c r="C43" s="63">
        <f>SUM(C44:C45)</f>
        <v>2649.2</v>
      </c>
      <c r="D43" s="63">
        <f>SUM(D44:D45)</f>
        <v>2649.2</v>
      </c>
      <c r="E43" s="35" t="s">
        <v>2</v>
      </c>
    </row>
    <row r="44" spans="1:5" s="52" customFormat="1" ht="25.5">
      <c r="A44" s="49">
        <v>7954001</v>
      </c>
      <c r="B44" s="41" t="s">
        <v>46</v>
      </c>
      <c r="C44" s="68">
        <f>645.44+600</f>
        <v>1245.44</v>
      </c>
      <c r="D44" s="68">
        <f>645.44+600</f>
        <v>1245.44</v>
      </c>
      <c r="E44" s="53"/>
    </row>
    <row r="45" spans="1:5" s="52" customFormat="1" ht="25.5">
      <c r="A45" s="49">
        <v>7954002</v>
      </c>
      <c r="B45" s="41" t="s">
        <v>47</v>
      </c>
      <c r="C45" s="68">
        <v>1403.76</v>
      </c>
      <c r="D45" s="68">
        <v>1403.76</v>
      </c>
      <c r="E45" s="53"/>
    </row>
    <row r="46" spans="1:5" ht="51">
      <c r="A46" s="34">
        <v>7954100</v>
      </c>
      <c r="B46" s="19" t="s">
        <v>54</v>
      </c>
      <c r="C46" s="63">
        <v>6977.11</v>
      </c>
      <c r="D46" s="63">
        <v>6977.11</v>
      </c>
      <c r="E46" s="8" t="s">
        <v>3</v>
      </c>
    </row>
    <row r="47" spans="1:5" ht="51">
      <c r="A47" s="34">
        <v>7954200</v>
      </c>
      <c r="B47" s="15" t="s">
        <v>48</v>
      </c>
      <c r="C47" s="63">
        <v>100</v>
      </c>
      <c r="D47" s="63">
        <v>100</v>
      </c>
      <c r="E47" s="35" t="s">
        <v>2</v>
      </c>
    </row>
    <row r="48" spans="1:5" ht="51">
      <c r="A48" s="34">
        <v>7954300</v>
      </c>
      <c r="B48" s="15" t="s">
        <v>74</v>
      </c>
      <c r="C48" s="63">
        <v>50</v>
      </c>
      <c r="D48" s="63">
        <v>50</v>
      </c>
      <c r="E48" s="35" t="s">
        <v>2</v>
      </c>
    </row>
    <row r="49" spans="1:5" ht="51">
      <c r="A49" s="34">
        <v>7954400</v>
      </c>
      <c r="B49" s="15" t="s">
        <v>50</v>
      </c>
      <c r="C49" s="63">
        <v>7</v>
      </c>
      <c r="D49" s="63">
        <v>7</v>
      </c>
      <c r="E49" s="35" t="s">
        <v>2</v>
      </c>
    </row>
    <row r="50" spans="1:5" ht="38.25">
      <c r="A50" s="34">
        <v>7954500</v>
      </c>
      <c r="B50" s="15" t="s">
        <v>51</v>
      </c>
      <c r="C50" s="63">
        <v>6</v>
      </c>
      <c r="D50" s="63">
        <v>6</v>
      </c>
      <c r="E50" s="35" t="s">
        <v>2</v>
      </c>
    </row>
    <row r="51" spans="1:5" ht="63.75">
      <c r="A51" s="34">
        <v>7954600</v>
      </c>
      <c r="B51" s="15" t="s">
        <v>52</v>
      </c>
      <c r="C51" s="63">
        <v>6</v>
      </c>
      <c r="D51" s="63">
        <v>6</v>
      </c>
      <c r="E51" s="35" t="s">
        <v>2</v>
      </c>
    </row>
    <row r="52" spans="1:5" ht="38.25">
      <c r="A52" s="34">
        <v>7954700</v>
      </c>
      <c r="B52" s="15" t="s">
        <v>53</v>
      </c>
      <c r="C52" s="63">
        <v>6</v>
      </c>
      <c r="D52" s="63">
        <v>6</v>
      </c>
      <c r="E52" s="35" t="s">
        <v>2</v>
      </c>
    </row>
    <row r="53" spans="1:5" ht="12.75">
      <c r="A53" s="39"/>
      <c r="B53" s="32" t="s">
        <v>56</v>
      </c>
      <c r="C53" s="63">
        <f>SUM(C7:C52)-C9-C19-C34-C43</f>
        <v>97601.52</v>
      </c>
      <c r="D53" s="63">
        <f>SUM(D7:D52)-D9-D19-D34-D43</f>
        <v>97601.52</v>
      </c>
      <c r="E53" s="32"/>
    </row>
  </sheetData>
  <sheetProtection/>
  <mergeCells count="3">
    <mergeCell ref="D1:E1"/>
    <mergeCell ref="A3:E3"/>
    <mergeCell ref="D2:E2"/>
  </mergeCells>
  <printOptions/>
  <pageMargins left="0.7086614173228347" right="0" top="0.3937007874015748" bottom="0.5511811023622047" header="0" footer="0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2013-12-27T06:43:08Z</dcterms:modified>
  <cp:category/>
  <cp:version/>
  <cp:contentType/>
  <cp:contentStatus/>
</cp:coreProperties>
</file>